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12_09_072" sheetId="1" r:id="rId1"/>
    <sheet name="12_09_072-HSV" sheetId="2" r:id="rId2"/>
    <sheet name="12_09_072-Mon" sheetId="3" r:id="rId3"/>
  </sheets>
  <definedNames>
    <definedName name="_xlnm.Print_Area" localSheetId="0">'12_09_072'!$A:$L</definedName>
    <definedName name="_xlnm.Print_Area" localSheetId="1">'12_09_072-HSV'!$A:$G</definedName>
    <definedName name="_xlnm.Print_Area" localSheetId="2">'12_09_072-Mon'!$A:$G</definedName>
  </definedNames>
  <calcPr calcId="145621"/>
</workbook>
</file>

<file path=xl/calcChain.xml><?xml version="1.0" encoding="utf-8"?>
<calcChain xmlns="http://schemas.openxmlformats.org/spreadsheetml/2006/main">
  <c r="D14" i="1" l="1"/>
  <c r="I11" i="1"/>
  <c r="M12" i="3"/>
  <c r="M14" i="3" s="1"/>
  <c r="O11" i="3"/>
  <c r="O12" i="3" s="1"/>
  <c r="O14" i="3" s="1"/>
  <c r="M11" i="3"/>
  <c r="K11" i="3"/>
  <c r="I11" i="3"/>
  <c r="G11" i="3"/>
  <c r="W1" i="3" s="1"/>
  <c r="W4" i="3" s="1"/>
  <c r="O10" i="3"/>
  <c r="M10" i="3"/>
  <c r="K10" i="3"/>
  <c r="K12" i="3" s="1"/>
  <c r="K14" i="3" s="1"/>
  <c r="I10" i="3"/>
  <c r="I12" i="3" s="1"/>
  <c r="I14" i="3" s="1"/>
  <c r="G10" i="3"/>
  <c r="X4" i="3"/>
  <c r="S4" i="3"/>
  <c r="Z1" i="3"/>
  <c r="Z4" i="3" s="1"/>
  <c r="Y1" i="3"/>
  <c r="Y4" i="3" s="1"/>
  <c r="X1" i="3"/>
  <c r="U1" i="3"/>
  <c r="I14" i="1" s="1"/>
  <c r="T1" i="3"/>
  <c r="T4" i="3" s="1"/>
  <c r="S1" i="3"/>
  <c r="I12" i="1" s="1"/>
  <c r="R1" i="3"/>
  <c r="R4" i="3" s="1"/>
  <c r="E101" i="2"/>
  <c r="I86" i="2"/>
  <c r="G86" i="2"/>
  <c r="E107" i="2" s="1"/>
  <c r="O85" i="2"/>
  <c r="O86" i="2" s="1"/>
  <c r="M85" i="2"/>
  <c r="M86" i="2" s="1"/>
  <c r="K85" i="2"/>
  <c r="K86" i="2" s="1"/>
  <c r="I85" i="2"/>
  <c r="G85" i="2"/>
  <c r="M82" i="2"/>
  <c r="O81" i="2"/>
  <c r="O82" i="2" s="1"/>
  <c r="M81" i="2"/>
  <c r="K81" i="2"/>
  <c r="I81" i="2"/>
  <c r="G81" i="2"/>
  <c r="G82" i="2" s="1"/>
  <c r="E106" i="2" s="1"/>
  <c r="O80" i="2"/>
  <c r="M80" i="2"/>
  <c r="K80" i="2"/>
  <c r="K82" i="2" s="1"/>
  <c r="I80" i="2"/>
  <c r="I82" i="2" s="1"/>
  <c r="G80" i="2"/>
  <c r="K77" i="2"/>
  <c r="I77" i="2"/>
  <c r="O76" i="2"/>
  <c r="O77" i="2" s="1"/>
  <c r="M76" i="2"/>
  <c r="M77" i="2" s="1"/>
  <c r="K76" i="2"/>
  <c r="I76" i="2"/>
  <c r="G76" i="2"/>
  <c r="G77" i="2" s="1"/>
  <c r="E105" i="2" s="1"/>
  <c r="O73" i="2"/>
  <c r="M73" i="2"/>
  <c r="G73" i="2"/>
  <c r="E104" i="2" s="1"/>
  <c r="O72" i="2"/>
  <c r="M72" i="2"/>
  <c r="K72" i="2"/>
  <c r="K73" i="2" s="1"/>
  <c r="I72" i="2"/>
  <c r="I73" i="2" s="1"/>
  <c r="G72" i="2"/>
  <c r="K69" i="2"/>
  <c r="O68" i="2"/>
  <c r="O69" i="2" s="1"/>
  <c r="M68" i="2"/>
  <c r="M69" i="2" s="1"/>
  <c r="K68" i="2"/>
  <c r="I68" i="2"/>
  <c r="I69" i="2" s="1"/>
  <c r="G68" i="2"/>
  <c r="G69" i="2" s="1"/>
  <c r="E103" i="2" s="1"/>
  <c r="G65" i="2"/>
  <c r="E102" i="2" s="1"/>
  <c r="O64" i="2"/>
  <c r="M64" i="2"/>
  <c r="K64" i="2"/>
  <c r="I64" i="2"/>
  <c r="I65" i="2" s="1"/>
  <c r="G64" i="2"/>
  <c r="O63" i="2"/>
  <c r="M63" i="2"/>
  <c r="K63" i="2"/>
  <c r="I63" i="2"/>
  <c r="G63" i="2"/>
  <c r="O62" i="2"/>
  <c r="M62" i="2"/>
  <c r="K62" i="2"/>
  <c r="I62" i="2"/>
  <c r="G62" i="2"/>
  <c r="O61" i="2"/>
  <c r="O65" i="2" s="1"/>
  <c r="M61" i="2"/>
  <c r="M65" i="2" s="1"/>
  <c r="K61" i="2"/>
  <c r="K65" i="2" s="1"/>
  <c r="I61" i="2"/>
  <c r="G61" i="2"/>
  <c r="I58" i="2"/>
  <c r="G58" i="2"/>
  <c r="O57" i="2"/>
  <c r="O58" i="2" s="1"/>
  <c r="M57" i="2"/>
  <c r="M58" i="2" s="1"/>
  <c r="K57" i="2"/>
  <c r="K58" i="2" s="1"/>
  <c r="I57" i="2"/>
  <c r="G57" i="2"/>
  <c r="M54" i="2"/>
  <c r="O53" i="2"/>
  <c r="O54" i="2" s="1"/>
  <c r="M53" i="2"/>
  <c r="K53" i="2"/>
  <c r="I53" i="2"/>
  <c r="G53" i="2"/>
  <c r="G54" i="2" s="1"/>
  <c r="E100" i="2" s="1"/>
  <c r="O52" i="2"/>
  <c r="M52" i="2"/>
  <c r="K52" i="2"/>
  <c r="K54" i="2" s="1"/>
  <c r="I52" i="2"/>
  <c r="I54" i="2" s="1"/>
  <c r="G52" i="2"/>
  <c r="K49" i="2"/>
  <c r="O48" i="2"/>
  <c r="O49" i="2" s="1"/>
  <c r="M48" i="2"/>
  <c r="M49" i="2" s="1"/>
  <c r="K48" i="2"/>
  <c r="I48" i="2"/>
  <c r="I49" i="2" s="1"/>
  <c r="G48" i="2"/>
  <c r="G49" i="2" s="1"/>
  <c r="E99" i="2" s="1"/>
  <c r="O45" i="2"/>
  <c r="G45" i="2"/>
  <c r="E98" i="2" s="1"/>
  <c r="O44" i="2"/>
  <c r="M44" i="2"/>
  <c r="K44" i="2"/>
  <c r="I44" i="2"/>
  <c r="I45" i="2" s="1"/>
  <c r="G44" i="2"/>
  <c r="O43" i="2"/>
  <c r="M43" i="2"/>
  <c r="M45" i="2" s="1"/>
  <c r="K43" i="2"/>
  <c r="K45" i="2" s="1"/>
  <c r="I43" i="2"/>
  <c r="G43" i="2"/>
  <c r="M40" i="2"/>
  <c r="O39" i="2"/>
  <c r="O40" i="2" s="1"/>
  <c r="M39" i="2"/>
  <c r="K39" i="2"/>
  <c r="I39" i="2"/>
  <c r="G39" i="2"/>
  <c r="G40" i="2" s="1"/>
  <c r="E97" i="2" s="1"/>
  <c r="O38" i="2"/>
  <c r="M38" i="2"/>
  <c r="K38" i="2"/>
  <c r="I38" i="2"/>
  <c r="I40" i="2" s="1"/>
  <c r="G38" i="2"/>
  <c r="O37" i="2"/>
  <c r="M37" i="2"/>
  <c r="K37" i="2"/>
  <c r="K40" i="2" s="1"/>
  <c r="I37" i="2"/>
  <c r="G37" i="2"/>
  <c r="M34" i="2"/>
  <c r="O33" i="2"/>
  <c r="O34" i="2" s="1"/>
  <c r="M33" i="2"/>
  <c r="K33" i="2"/>
  <c r="K34" i="2" s="1"/>
  <c r="I33" i="2"/>
  <c r="I34" i="2" s="1"/>
  <c r="G33" i="2"/>
  <c r="G34" i="2" s="1"/>
  <c r="E96" i="2" s="1"/>
  <c r="I30" i="2"/>
  <c r="O29" i="2"/>
  <c r="M29" i="2"/>
  <c r="K29" i="2"/>
  <c r="K30" i="2" s="1"/>
  <c r="I29" i="2"/>
  <c r="G29" i="2"/>
  <c r="O28" i="2"/>
  <c r="O30" i="2" s="1"/>
  <c r="M28" i="2"/>
  <c r="M30" i="2" s="1"/>
  <c r="K28" i="2"/>
  <c r="I28" i="2"/>
  <c r="G28" i="2"/>
  <c r="G30" i="2" s="1"/>
  <c r="E95" i="2" s="1"/>
  <c r="G25" i="2"/>
  <c r="E94" i="2" s="1"/>
  <c r="O24" i="2"/>
  <c r="M24" i="2"/>
  <c r="K24" i="2"/>
  <c r="I24" i="2"/>
  <c r="G24" i="2"/>
  <c r="O23" i="2"/>
  <c r="M23" i="2"/>
  <c r="K23" i="2"/>
  <c r="I23" i="2"/>
  <c r="G23" i="2"/>
  <c r="O22" i="2"/>
  <c r="M22" i="2"/>
  <c r="K22" i="2"/>
  <c r="I22" i="2"/>
  <c r="G22" i="2"/>
  <c r="O21" i="2"/>
  <c r="O25" i="2" s="1"/>
  <c r="M21" i="2"/>
  <c r="K21" i="2"/>
  <c r="I21" i="2"/>
  <c r="G21" i="2"/>
  <c r="O20" i="2"/>
  <c r="M20" i="2"/>
  <c r="K20" i="2"/>
  <c r="I20" i="2"/>
  <c r="I25" i="2" s="1"/>
  <c r="G20" i="2"/>
  <c r="O19" i="2"/>
  <c r="M19" i="2"/>
  <c r="M25" i="2" s="1"/>
  <c r="K19" i="2"/>
  <c r="K25" i="2" s="1"/>
  <c r="I19" i="2"/>
  <c r="G19" i="2"/>
  <c r="M16" i="2"/>
  <c r="O15" i="2"/>
  <c r="O16" i="2" s="1"/>
  <c r="M15" i="2"/>
  <c r="K15" i="2"/>
  <c r="I15" i="2"/>
  <c r="G15" i="2"/>
  <c r="G16" i="2" s="1"/>
  <c r="E93" i="2" s="1"/>
  <c r="O14" i="2"/>
  <c r="M14" i="2"/>
  <c r="K14" i="2"/>
  <c r="K16" i="2" s="1"/>
  <c r="I14" i="2"/>
  <c r="I16" i="2" s="1"/>
  <c r="G14" i="2"/>
  <c r="K11" i="2"/>
  <c r="O10" i="2"/>
  <c r="O11" i="2" s="1"/>
  <c r="M10" i="2"/>
  <c r="M11" i="2" s="1"/>
  <c r="K10" i="2"/>
  <c r="I10" i="2"/>
  <c r="I11" i="2" s="1"/>
  <c r="I88" i="2" s="1"/>
  <c r="G10" i="2"/>
  <c r="Q1" i="2" s="1"/>
  <c r="Z2" i="2"/>
  <c r="U2" i="2"/>
  <c r="Z1" i="2"/>
  <c r="Y1" i="2"/>
  <c r="Y2" i="2" s="1"/>
  <c r="X1" i="2"/>
  <c r="X2" i="2" s="1"/>
  <c r="W1" i="2"/>
  <c r="F19" i="1" s="1"/>
  <c r="K19" i="1" s="1"/>
  <c r="U1" i="2"/>
  <c r="T1" i="2"/>
  <c r="D13" i="1" s="1"/>
  <c r="S1" i="2"/>
  <c r="D12" i="1" s="1"/>
  <c r="K12" i="1" s="1"/>
  <c r="R1" i="2"/>
  <c r="D11" i="1" s="1"/>
  <c r="K11" i="1" s="1"/>
  <c r="F14" i="1"/>
  <c r="F13" i="1"/>
  <c r="F12" i="1"/>
  <c r="F11" i="1"/>
  <c r="F15" i="1" s="1"/>
  <c r="F10" i="1"/>
  <c r="D10" i="1" l="1"/>
  <c r="Q2" i="2"/>
  <c r="O88" i="2"/>
  <c r="K88" i="2"/>
  <c r="K14" i="1"/>
  <c r="I13" i="1"/>
  <c r="K13" i="1" s="1"/>
  <c r="R2" i="2"/>
  <c r="W2" i="2"/>
  <c r="Q1" i="3"/>
  <c r="G12" i="3"/>
  <c r="S2" i="2"/>
  <c r="G11" i="2"/>
  <c r="U4" i="3"/>
  <c r="T2" i="2"/>
  <c r="E18" i="3" l="1"/>
  <c r="E19" i="3" s="1"/>
  <c r="G14" i="3"/>
  <c r="I10" i="1"/>
  <c r="I15" i="1" s="1"/>
  <c r="Q4" i="3"/>
  <c r="K10" i="1"/>
  <c r="K15" i="1" s="1"/>
  <c r="D15" i="1"/>
  <c r="G88" i="2"/>
  <c r="E92" i="2"/>
  <c r="E108" i="2" s="1"/>
  <c r="K18" i="1" l="1"/>
  <c r="K20" i="1"/>
</calcChain>
</file>

<file path=xl/sharedStrings.xml><?xml version="1.0" encoding="utf-8"?>
<sst xmlns="http://schemas.openxmlformats.org/spreadsheetml/2006/main" count="499" uniqueCount="238">
  <si>
    <t>ZAKÁZKA</t>
  </si>
  <si>
    <t>Označení</t>
  </si>
  <si>
    <t>12/09/072</t>
  </si>
  <si>
    <t>Popis</t>
  </si>
  <si>
    <t xml:space="preserve">Libavá – likvidace odpadních vod Smilovská č.p.193
 </t>
  </si>
  <si>
    <t>STAVBA, OBJEKT</t>
  </si>
  <si>
    <t>Objekt</t>
  </si>
  <si>
    <t>základní objekt</t>
  </si>
  <si>
    <t>ZÁKLADNÍ ROZPOČTOVÉ NÁKLADY</t>
  </si>
  <si>
    <t>HSV</t>
  </si>
  <si>
    <t>PSV</t>
  </si>
  <si>
    <t>Montáže</t>
  </si>
  <si>
    <t>S</t>
  </si>
  <si>
    <t>stavební práce</t>
  </si>
  <si>
    <t>specifikace</t>
  </si>
  <si>
    <t>stroje</t>
  </si>
  <si>
    <t>HZS</t>
  </si>
  <si>
    <t>ostatní</t>
  </si>
  <si>
    <t>CENA OBJEKTU</t>
  </si>
  <si>
    <t>cena bez DPH</t>
  </si>
  <si>
    <t>DPH</t>
  </si>
  <si>
    <t>ze základu</t>
  </si>
  <si>
    <t>POLOŽKOVÝ ROZPIS</t>
  </si>
  <si>
    <t>Rek. složek</t>
  </si>
  <si>
    <t>Rek. DPH</t>
  </si>
  <si>
    <t>zakázka</t>
  </si>
  <si>
    <t>12/09/072 (Libavá – likvidace odpadních vod Smilovská č.p.193
 )</t>
  </si>
  <si>
    <t>objekt</t>
  </si>
  <si>
    <t>typ činností</t>
  </si>
  <si>
    <t>pořadí</t>
  </si>
  <si>
    <t>číslo</t>
  </si>
  <si>
    <t>popis</t>
  </si>
  <si>
    <t>m.j.</t>
  </si>
  <si>
    <t>množství</t>
  </si>
  <si>
    <t>cena</t>
  </si>
  <si>
    <t>hmotnost</t>
  </si>
  <si>
    <t>suť</t>
  </si>
  <si>
    <t>cena hmot (dodávka)</t>
  </si>
  <si>
    <t>cena ostatních složek (montáž)</t>
  </si>
  <si>
    <t>pomocná definiční oblast pro výpočty</t>
  </si>
  <si>
    <t>jednotka</t>
  </si>
  <si>
    <t>celkem</t>
  </si>
  <si>
    <t>_stavebi_dil</t>
  </si>
  <si>
    <t>_stavebni_dil_sum</t>
  </si>
  <si>
    <t>_hpm</t>
  </si>
  <si>
    <t>_cenik</t>
  </si>
  <si>
    <t>_cenik_cast</t>
  </si>
  <si>
    <t>_typ_zaklad</t>
  </si>
  <si>
    <t>_typ_def</t>
  </si>
  <si>
    <t>_typ_def_hpm</t>
  </si>
  <si>
    <t>_typ_def_cenik</t>
  </si>
  <si>
    <t>_typ_def_cenik_cast</t>
  </si>
  <si>
    <t>_nasobek</t>
  </si>
  <si>
    <t>_dph</t>
  </si>
  <si>
    <t>_typ_slozky</t>
  </si>
  <si>
    <t>11 (Přípravné a přidružené práce)</t>
  </si>
  <si>
    <t>NC</t>
  </si>
  <si>
    <t>Vyprázdnění a vyčistění stávajícího septiku</t>
  </si>
  <si>
    <t>m3</t>
  </si>
  <si>
    <t>díl 11</t>
  </si>
  <si>
    <t>H</t>
  </si>
  <si>
    <t>800-1</t>
  </si>
  <si>
    <t>800-1,A01</t>
  </si>
  <si>
    <t>sp</t>
  </si>
  <si>
    <t>díl 11 (Přípravné a přidružené práce)</t>
  </si>
  <si>
    <t>12 (Odkopávky a prokopávky)</t>
  </si>
  <si>
    <t>121 10 1101_/00</t>
  </si>
  <si>
    <t>Sejmutí ornice s vodorovným přemístěním do 50m</t>
  </si>
  <si>
    <t>díl 12</t>
  </si>
  <si>
    <t>120 90 1121_/00</t>
  </si>
  <si>
    <t>Bourání konstrukcí ve výkopu ze zdiva z betonu prostého neprokládaného</t>
  </si>
  <si>
    <t>díl 12 (Odkopávky a prokopávky)</t>
  </si>
  <si>
    <t>13 (Hloubené vykopávky)</t>
  </si>
  <si>
    <t>131 20 1101_/00</t>
  </si>
  <si>
    <t>Hloubení jam nezapažených v hornině 3 do 100m3</t>
  </si>
  <si>
    <t>díl 13</t>
  </si>
  <si>
    <t>131 30 1101_/00</t>
  </si>
  <si>
    <t>Hloubení jam nezapažených v hornině 4 do 100m3</t>
  </si>
  <si>
    <t>132 20 1101_/00</t>
  </si>
  <si>
    <t>Hloubení rýh šířky do 60cm v hornině 3 do 100m3</t>
  </si>
  <si>
    <t>132 20 1109_/00</t>
  </si>
  <si>
    <t>Hloubení rýh šířky do 60cm v hornině 3 - příplatek za lepivost</t>
  </si>
  <si>
    <t>132 30 1101_/00</t>
  </si>
  <si>
    <t>Hloubení rýh šířky do 60cm v hornině 4 do 100m3</t>
  </si>
  <si>
    <t>132 30 1109_/00</t>
  </si>
  <si>
    <t>Hloubení rýh šířky do 60cm v hornině 4 - příplatek za lepivost</t>
  </si>
  <si>
    <t>díl 13 (Hloubené vykopávky)</t>
  </si>
  <si>
    <t>15 (Roubení)</t>
  </si>
  <si>
    <t>151 10 1101_/00</t>
  </si>
  <si>
    <t>Zřízení příložného pažení a rozepření stěn rýh - hloubka do 2m</t>
  </si>
  <si>
    <t>m2</t>
  </si>
  <si>
    <t>díl 15</t>
  </si>
  <si>
    <t>151 10 1111_/00</t>
  </si>
  <si>
    <t>Odstranění příložného pažení a rozepření stěn rýh - hloubka do 2m</t>
  </si>
  <si>
    <t>díl 15 (Roubení)</t>
  </si>
  <si>
    <t>16 (Přemístění výkopku)</t>
  </si>
  <si>
    <t>167 10 1101_/00</t>
  </si>
  <si>
    <t>Nakládání výkopku z horniny 1-4 do 100m3</t>
  </si>
  <si>
    <t>díl 16</t>
  </si>
  <si>
    <t>díl 16 (Přemístění výkopku)</t>
  </si>
  <si>
    <t>17 (Konstrukce ze zemin)</t>
  </si>
  <si>
    <t>171 20 1206_/00</t>
  </si>
  <si>
    <t>Poplatek za skládku (ostatní zemina)</t>
  </si>
  <si>
    <t>t</t>
  </si>
  <si>
    <t>díl 17</t>
  </si>
  <si>
    <t>174 10 1101_/00</t>
  </si>
  <si>
    <t>Zásyp zhutněný -jam, rýh, šachet</t>
  </si>
  <si>
    <t>175 10 1101_/01</t>
  </si>
  <si>
    <t>Obsyp potrubí pískem</t>
  </si>
  <si>
    <t>díl 17 (Konstrukce ze zemin)</t>
  </si>
  <si>
    <t>18 (Povrchové úpravy terénu)</t>
  </si>
  <si>
    <t>180 40 1212_/00</t>
  </si>
  <si>
    <t>Založení trávníku lučním osetím svah sklon do 1:2</t>
  </si>
  <si>
    <t>díl 18</t>
  </si>
  <si>
    <t>823-1</t>
  </si>
  <si>
    <t>823-1,A02</t>
  </si>
  <si>
    <t>005 72 0015</t>
  </si>
  <si>
    <t>Směs travní parková okrasná</t>
  </si>
  <si>
    <t>kg</t>
  </si>
  <si>
    <t>spec</t>
  </si>
  <si>
    <t>díl 18 (Povrchové úpravy terénu)</t>
  </si>
  <si>
    <t>38 (Různé kompletní konstrukce)</t>
  </si>
  <si>
    <t>Dodávka DČOV</t>
  </si>
  <si>
    <t>ks</t>
  </si>
  <si>
    <t>díl 38</t>
  </si>
  <si>
    <t>801-5</t>
  </si>
  <si>
    <t>801-5,A02</t>
  </si>
  <si>
    <t>díl 38 (Různé kompletní konstrukce)</t>
  </si>
  <si>
    <t>45 (Podkladní a vedlejší konstrukce)</t>
  </si>
  <si>
    <t>451 31 5135_/00</t>
  </si>
  <si>
    <t>Podkladní / výplňová vrstva z betonu C16/20(B20) tl. do 20cm</t>
  </si>
  <si>
    <t>díl 45</t>
  </si>
  <si>
    <t>821-1</t>
  </si>
  <si>
    <t>821-1,A01</t>
  </si>
  <si>
    <t>451 53 5111_/00</t>
  </si>
  <si>
    <t>Podkladní vrstva štěrku tl. do 25cm</t>
  </si>
  <si>
    <t>825-4</t>
  </si>
  <si>
    <t>825-4,C01</t>
  </si>
  <si>
    <t>díl 45 (Podkladní a vedlejší konstrukce)</t>
  </si>
  <si>
    <t>46 (Zpevněné plochy, rigoly)</t>
  </si>
  <si>
    <t>463 21 1200_/00</t>
  </si>
  <si>
    <t>Rovnanina z kamene tříděného objemu do 3m3 hmotnosti do 80kg oživená</t>
  </si>
  <si>
    <t>díl 46</t>
  </si>
  <si>
    <t>831-2</t>
  </si>
  <si>
    <t>831-2,A01</t>
  </si>
  <si>
    <t>díl 46 (Zpevněné plochy, rigoly)</t>
  </si>
  <si>
    <t>87 (Potrubí z trub z plastických hmot)</t>
  </si>
  <si>
    <t>871 31 3121_/00</t>
  </si>
  <si>
    <t>Montáž potrubí z trub kanalizačních z tvrdého PVC v otevřeném výkopu sklonu do 20% DN 150</t>
  </si>
  <si>
    <t>m</t>
  </si>
  <si>
    <t>díl 87</t>
  </si>
  <si>
    <t>827-1</t>
  </si>
  <si>
    <t>827-1,A03</t>
  </si>
  <si>
    <t>Osazení plastových nádrží</t>
  </si>
  <si>
    <t>soub.</t>
  </si>
  <si>
    <t>827-1,A02</t>
  </si>
  <si>
    <t>286 14 0214</t>
  </si>
  <si>
    <t>Trubka kanalizační žebrovaná Ultra RIB 2 DIN (PP) D vnitřní 150mm dl. 6m</t>
  </si>
  <si>
    <t>286 11 0322</t>
  </si>
  <si>
    <t>Koleno kanalizační plastové PPKGB 160x30°</t>
  </si>
  <si>
    <t>díl 87 (Potrubí z trub z plastických hmot)</t>
  </si>
  <si>
    <t>9 (Ostatní)</t>
  </si>
  <si>
    <t>NC4</t>
  </si>
  <si>
    <t>Geodetické zaměření</t>
  </si>
  <si>
    <t>soubor</t>
  </si>
  <si>
    <t>díl 9</t>
  </si>
  <si>
    <t/>
  </si>
  <si>
    <t>,</t>
  </si>
  <si>
    <t>díl 9 (Ostatní)</t>
  </si>
  <si>
    <t>93 (Různé dokončovací konstrukce a práce inženýrských staveb)</t>
  </si>
  <si>
    <t>933 90 1311_/00</t>
  </si>
  <si>
    <t>Naplnění, vyprazdnění nádrže objemu do 1000m3</t>
  </si>
  <si>
    <t>díl 93</t>
  </si>
  <si>
    <t>díl 93 (Různé dokončovací konstrukce a práce inženýrských staveb)</t>
  </si>
  <si>
    <t>96 (Bourání a demontáž konstrukcí)</t>
  </si>
  <si>
    <t>NC1</t>
  </si>
  <si>
    <t>Prostup základem</t>
  </si>
  <si>
    <t>díl 96</t>
  </si>
  <si>
    <t>díl 96 (Bourání a demontáž konstrukcí)</t>
  </si>
  <si>
    <t>979 (Odvoz suti)</t>
  </si>
  <si>
    <t>979 08 9100_/00</t>
  </si>
  <si>
    <t>Odvoz přebytečné zeminy do 1 km</t>
  </si>
  <si>
    <t>díl 979</t>
  </si>
  <si>
    <t>846-9</t>
  </si>
  <si>
    <t>846-9,B01</t>
  </si>
  <si>
    <t>979 08 9210_/00</t>
  </si>
  <si>
    <t>Příplatek za další 1 km odvozu zeminy</t>
  </si>
  <si>
    <t>díl 979 (Odvoz suti)</t>
  </si>
  <si>
    <t>99 (Přesun hmot, dočasné jeřábové dráhy)</t>
  </si>
  <si>
    <t>998 00 4011_/01</t>
  </si>
  <si>
    <t>Přesun hmot</t>
  </si>
  <si>
    <t>díl 99</t>
  </si>
  <si>
    <t>800-2</t>
  </si>
  <si>
    <t>800-2,A01</t>
  </si>
  <si>
    <t>díl 99 (Přesun hmot, dočasné jeřábové dráhy)</t>
  </si>
  <si>
    <t>rekapitulace</t>
  </si>
  <si>
    <t>11</t>
  </si>
  <si>
    <t>Přípravné a přidružené práce</t>
  </si>
  <si>
    <t>12</t>
  </si>
  <si>
    <t>Odkopávky a prokopávky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</si>
  <si>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</si>
  <si>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</si>
  <si>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</si>
  <si>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</si>
  <si>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</si>
  <si>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</si>
  <si>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</si>
  <si>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</si>
  <si>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</t>
  </si>
  <si>
    <t>Povrchové úpravy terénu</t>
  </si>
  <si>
    <t>38</t>
  </si>
  <si>
    <t>Různé kompletní konstrukce</t>
  </si>
  <si>
    <t>45</t>
  </si>
  <si>
    <t>Podkladní a vedlejší konstrukce</t>
  </si>
  <si>
    <t>46</t>
  </si>
  <si>
    <t>Zpevněné plochy, rigoly</t>
  </si>
  <si>
    <t>87</t>
  </si>
  <si>
    <t>Potrubí z trub z plastických hmot</t>
  </si>
  <si>
    <t>9</t>
  </si>
  <si>
    <t>Ostatní</t>
  </si>
  <si>
    <t>93</t>
  </si>
  <si>
    <t>Různé dokončovací konstrukce a práce inženýrských staveb</t>
  </si>
  <si>
    <t>96</t>
  </si>
  <si>
    <t>Bourání a demontáž konstrukcí</t>
  </si>
  <si>
    <t>979</t>
  </si>
  <si>
    <t>Odvoz suti</t>
  </si>
  <si>
    <t>99</t>
  </si>
  <si>
    <t>Přesun hmot, dočasné jeřábové dráhy</t>
  </si>
  <si>
    <t>M35 (Montáže čerpadel, kompresorů a vodohospodářských zařízení)</t>
  </si>
  <si>
    <t>montáž  DČOV</t>
  </si>
  <si>
    <t>díl M35</t>
  </si>
  <si>
    <t>M</t>
  </si>
  <si>
    <t>M35</t>
  </si>
  <si>
    <t>M35,001</t>
  </si>
  <si>
    <t>doprava ČOV</t>
  </si>
  <si>
    <t>soub</t>
  </si>
  <si>
    <t>díl M35 (Montáže čerpadel, kompresorů a vodohospodářských zařízení)</t>
  </si>
  <si>
    <t>Montáže čerpadel, kompresorů a vodohospodářských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</si>
</sst>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8" formatCode="0.00000"/>
    <numFmt numFmtId="169" formatCode="0.000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name val="Symbol"/>
      <family val="1"/>
      <charset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b/>
      <sz val="12"/>
      <name val="Symbol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>
      <alignment vertical="top"/>
    </xf>
    <xf numFmtId="0" fontId="21" fillId="33" borderId="10" xfId="0" applyFont="1" applyFill="1" applyBorder="1" applyAlignment="1">
      <alignment horizontal="left" vertical="center"/>
    </xf>
    <xf numFmtId="0" fontId="18" fillId="0" borderId="11" xfId="0" applyFont="1" applyBorder="1">
      <alignment vertical="top"/>
    </xf>
    <xf numFmtId="0" fontId="20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20" fillId="0" borderId="14" xfId="0" applyFont="1" applyBorder="1">
      <alignment vertical="top"/>
    </xf>
    <xf numFmtId="0" fontId="20" fillId="0" borderId="0" xfId="0" applyFont="1" applyBorder="1">
      <alignment vertical="top"/>
    </xf>
    <xf numFmtId="0" fontId="20" fillId="34" borderId="12" xfId="0" applyFont="1" applyFill="1" applyBorder="1">
      <alignment vertical="top"/>
    </xf>
    <xf numFmtId="0" fontId="20" fillId="34" borderId="13" xfId="0" applyFont="1" applyFill="1" applyBorder="1">
      <alignment vertical="top"/>
    </xf>
    <xf numFmtId="0" fontId="18" fillId="0" borderId="15" xfId="0" applyFont="1" applyBorder="1">
      <alignment vertical="top"/>
    </xf>
    <xf numFmtId="0" fontId="18" fillId="0" borderId="10" xfId="0" applyFont="1" applyBorder="1">
      <alignment vertical="top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1" xfId="0" applyFont="1" applyBorder="1">
      <alignment vertical="top"/>
    </xf>
    <xf numFmtId="0" fontId="18" fillId="0" borderId="0" xfId="0" applyFont="1" applyBorder="1">
      <alignment vertical="top"/>
    </xf>
    <xf numFmtId="44" fontId="20" fillId="34" borderId="11" xfId="0" applyNumberFormat="1" applyFont="1" applyFill="1" applyBorder="1">
      <alignment vertical="top"/>
    </xf>
    <xf numFmtId="44" fontId="20" fillId="34" borderId="12" xfId="0" applyNumberFormat="1" applyFont="1" applyFill="1" applyBorder="1">
      <alignment vertical="top"/>
    </xf>
    <xf numFmtId="44" fontId="20" fillId="34" borderId="13" xfId="0" applyNumberFormat="1" applyFont="1" applyFill="1" applyBorder="1">
      <alignment vertical="top"/>
    </xf>
    <xf numFmtId="44" fontId="20" fillId="34" borderId="0" xfId="0" applyNumberFormat="1" applyFont="1" applyFill="1" applyBorder="1">
      <alignment vertical="top"/>
    </xf>
    <xf numFmtId="44" fontId="20" fillId="34" borderId="14" xfId="0" applyNumberFormat="1" applyFont="1" applyFill="1" applyBorder="1">
      <alignment vertical="top"/>
    </xf>
    <xf numFmtId="44" fontId="20" fillId="34" borderId="15" xfId="0" applyNumberFormat="1" applyFont="1" applyFill="1" applyBorder="1">
      <alignment vertical="top"/>
    </xf>
    <xf numFmtId="44" fontId="20" fillId="34" borderId="10" xfId="0" applyNumberFormat="1" applyFont="1" applyFill="1" applyBorder="1">
      <alignment vertical="top"/>
    </xf>
    <xf numFmtId="0" fontId="19" fillId="0" borderId="11" xfId="0" applyFont="1" applyBorder="1">
      <alignment vertical="top"/>
    </xf>
    <xf numFmtId="0" fontId="19" fillId="0" borderId="0" xfId="0" applyFont="1" applyBorder="1">
      <alignment vertical="top"/>
    </xf>
    <xf numFmtId="0" fontId="18" fillId="34" borderId="15" xfId="0" applyFont="1" applyFill="1" applyBorder="1">
      <alignment vertical="top"/>
    </xf>
    <xf numFmtId="0" fontId="18" fillId="34" borderId="10" xfId="0" applyFont="1" applyFill="1" applyBorder="1">
      <alignment vertical="top"/>
    </xf>
    <xf numFmtId="0" fontId="18" fillId="0" borderId="0" xfId="0" applyFont="1">
      <alignment vertical="top"/>
    </xf>
    <xf numFmtId="9" fontId="0" fillId="0" borderId="0" xfId="0" applyNumberFormat="1">
      <alignment vertical="top"/>
    </xf>
    <xf numFmtId="44" fontId="0" fillId="0" borderId="13" xfId="0" applyNumberFormat="1" applyBorder="1">
      <alignment vertical="top"/>
    </xf>
    <xf numFmtId="44" fontId="0" fillId="0" borderId="12" xfId="0" applyNumberFormat="1" applyBorder="1">
      <alignment vertical="top"/>
    </xf>
    <xf numFmtId="0" fontId="19" fillId="34" borderId="16" xfId="0" applyFont="1" applyFill="1" applyBorder="1">
      <alignment vertical="top"/>
    </xf>
    <xf numFmtId="0" fontId="19" fillId="34" borderId="13" xfId="0" applyFont="1" applyFill="1" applyBorder="1">
      <alignment vertical="top"/>
    </xf>
    <xf numFmtId="49" fontId="22" fillId="35" borderId="0" xfId="0" applyNumberFormat="1" applyFont="1" applyFill="1">
      <alignment vertical="top"/>
    </xf>
    <xf numFmtId="168" fontId="22" fillId="35" borderId="0" xfId="0" applyNumberFormat="1" applyFont="1" applyFill="1" applyAlignment="1">
      <alignment vertical="top"/>
    </xf>
    <xf numFmtId="0" fontId="20" fillId="34" borderId="14" xfId="0" applyFont="1" applyFill="1" applyBorder="1">
      <alignment vertical="top"/>
    </xf>
    <xf numFmtId="0" fontId="20" fillId="34" borderId="0" xfId="0" applyFont="1" applyFill="1" applyBorder="1">
      <alignment vertical="top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49" fontId="24" fillId="35" borderId="0" xfId="0" applyNumberFormat="1" applyFont="1" applyFill="1" applyBorder="1" applyAlignment="1">
      <alignment horizontal="center" vertical="center" wrapText="1"/>
    </xf>
    <xf numFmtId="49" fontId="24" fillId="35" borderId="0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vertical="center"/>
    </xf>
    <xf numFmtId="49" fontId="20" fillId="0" borderId="0" xfId="0" applyNumberFormat="1" applyFont="1" applyFill="1" applyAlignment="1">
      <alignment vertical="top"/>
    </xf>
    <xf numFmtId="49" fontId="20" fillId="0" borderId="0" xfId="0" applyNumberFormat="1" applyFont="1" applyFill="1" applyAlignment="1">
      <alignment vertical="top" wrapText="1"/>
    </xf>
    <xf numFmtId="169" fontId="20" fillId="0" borderId="0" xfId="0" applyNumberFormat="1" applyFont="1" applyFill="1" applyAlignment="1">
      <alignment vertical="top"/>
    </xf>
    <xf numFmtId="44" fontId="20" fillId="0" borderId="0" xfId="0" applyNumberFormat="1" applyFont="1">
      <alignment vertical="top"/>
    </xf>
    <xf numFmtId="168" fontId="0" fillId="0" borderId="0" xfId="0" applyNumberFormat="1" applyFill="1" applyAlignment="1">
      <alignment vertical="top"/>
    </xf>
    <xf numFmtId="44" fontId="0" fillId="0" borderId="0" xfId="0" applyNumberFormat="1">
      <alignment vertical="top"/>
    </xf>
    <xf numFmtId="0" fontId="22" fillId="35" borderId="0" xfId="0" applyNumberFormat="1" applyFont="1" applyFill="1" applyAlignment="1">
      <alignment vertical="top"/>
    </xf>
    <xf numFmtId="0" fontId="25" fillId="34" borderId="0" xfId="0" applyFont="1" applyFill="1" applyAlignment="1">
      <alignment horizontal="right" vertical="center"/>
    </xf>
    <xf numFmtId="44" fontId="20" fillId="34" borderId="0" xfId="0" applyNumberFormat="1" applyFont="1" applyFill="1" applyAlignment="1">
      <alignment vertical="center"/>
    </xf>
    <xf numFmtId="168" fontId="0" fillId="34" borderId="0" xfId="0" applyNumberFormat="1" applyFill="1" applyAlignment="1">
      <alignment vertical="center"/>
    </xf>
    <xf numFmtId="44" fontId="0" fillId="34" borderId="0" xfId="0" applyNumberFormat="1" applyFill="1" applyAlignment="1">
      <alignment vertical="center"/>
    </xf>
    <xf numFmtId="0" fontId="25" fillId="33" borderId="18" xfId="0" applyFont="1" applyFill="1" applyBorder="1" applyAlignment="1">
      <alignment horizontal="right" vertical="center"/>
    </xf>
    <xf numFmtId="0" fontId="21" fillId="33" borderId="18" xfId="0" applyFont="1" applyFill="1" applyBorder="1" applyAlignment="1">
      <alignment vertical="center"/>
    </xf>
    <xf numFmtId="44" fontId="20" fillId="33" borderId="18" xfId="0" applyNumberFormat="1" applyFont="1" applyFill="1" applyBorder="1" applyAlignment="1">
      <alignment vertical="center"/>
    </xf>
    <xf numFmtId="168" fontId="0" fillId="33" borderId="18" xfId="0" applyNumberFormat="1" applyFill="1" applyBorder="1" applyAlignment="1">
      <alignment vertical="center"/>
    </xf>
    <xf numFmtId="44" fontId="0" fillId="33" borderId="18" xfId="0" applyNumberFormat="1" applyFill="1" applyBorder="1" applyAlignment="1">
      <alignment vertical="center"/>
    </xf>
    <xf numFmtId="0" fontId="21" fillId="33" borderId="17" xfId="0" applyFont="1" applyFill="1" applyBorder="1" applyAlignment="1">
      <alignment horizontal="left" vertical="center"/>
    </xf>
    <xf numFmtId="49" fontId="20" fillId="0" borderId="18" xfId="0" applyNumberFormat="1" applyFont="1" applyFill="1" applyBorder="1" applyAlignment="1">
      <alignment vertical="top" wrapText="1"/>
    </xf>
    <xf numFmtId="49" fontId="20" fillId="0" borderId="0" xfId="0" applyNumberFormat="1" applyFont="1" applyFill="1" applyAlignment="1">
      <alignment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Normal="100" zoomScaleSheetLayoutView="100" workbookViewId="0">
      <selection activeCell="K20" sqref="K20:L20"/>
    </sheetView>
  </sheetViews>
  <sheetFormatPr defaultRowHeight="12.75" x14ac:dyDescent="0.2"/>
  <cols>
    <col min="1" max="1" width="5.28515625" customWidth="1"/>
    <col min="2" max="5" width="10.7109375" customWidth="1"/>
    <col min="6" max="7" width="5.28515625" customWidth="1"/>
    <col min="8" max="11" width="10.7109375" customWidth="1"/>
  </cols>
  <sheetData>
    <row r="1" spans="1:12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">
      <c r="B2" s="2" t="s">
        <v>1</v>
      </c>
      <c r="C2" s="3" t="s">
        <v>2</v>
      </c>
      <c r="D2" s="4"/>
      <c r="E2" s="4"/>
      <c r="F2" s="4"/>
      <c r="G2" s="4"/>
      <c r="H2" s="4"/>
      <c r="I2" s="4"/>
      <c r="J2" s="4"/>
      <c r="K2" s="4"/>
      <c r="L2" s="4"/>
    </row>
    <row r="3" spans="1:12" ht="12.75" customHeight="1" x14ac:dyDescent="0.2">
      <c r="B3" s="2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</row>
    <row r="5" spans="1:12" ht="18.75" customHeight="1" x14ac:dyDescent="0.2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2.75" customHeight="1" x14ac:dyDescent="0.2">
      <c r="B6" s="2" t="s">
        <v>6</v>
      </c>
      <c r="C6" s="7" t="s">
        <v>7</v>
      </c>
      <c r="D6" s="8"/>
      <c r="E6" s="8"/>
      <c r="F6" s="8"/>
      <c r="G6" s="8"/>
      <c r="H6" s="8"/>
      <c r="I6" s="8"/>
      <c r="J6" s="8"/>
      <c r="K6" s="8"/>
      <c r="L6" s="8"/>
    </row>
    <row r="8" spans="1:12" ht="18.75" customHeight="1" x14ac:dyDescent="0.2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2.75" customHeight="1" x14ac:dyDescent="0.2">
      <c r="B9" s="10"/>
      <c r="C9" s="9"/>
      <c r="D9" s="12" t="s">
        <v>9</v>
      </c>
      <c r="E9" s="11"/>
      <c r="F9" s="12" t="s">
        <v>10</v>
      </c>
      <c r="G9" s="12"/>
      <c r="H9" s="11"/>
      <c r="I9" s="12" t="s">
        <v>11</v>
      </c>
      <c r="J9" s="11"/>
      <c r="K9" s="13" t="s">
        <v>12</v>
      </c>
      <c r="L9" s="13"/>
    </row>
    <row r="10" spans="1:12" ht="12.75" customHeight="1" x14ac:dyDescent="0.2">
      <c r="B10" s="15" t="s">
        <v>13</v>
      </c>
      <c r="C10" s="14"/>
      <c r="D10" s="19">
        <f>'12_09_072-HSV'!$Q$1</f>
        <v>0</v>
      </c>
      <c r="E10" s="16"/>
      <c r="F10" s="19">
        <f>0</f>
        <v>0</v>
      </c>
      <c r="G10" s="19"/>
      <c r="H10" s="16"/>
      <c r="I10" s="19">
        <f>'12_09_072-Mon'!$Q$1</f>
        <v>0</v>
      </c>
      <c r="J10" s="16"/>
      <c r="K10" s="17">
        <f>SUM(D10:J10)</f>
        <v>0</v>
      </c>
      <c r="L10" s="18"/>
    </row>
    <row r="11" spans="1:12" ht="12.75" customHeight="1" x14ac:dyDescent="0.2">
      <c r="B11" s="14" t="s">
        <v>14</v>
      </c>
      <c r="C11" s="14"/>
      <c r="D11" s="19">
        <f>'12_09_072-HSV'!$R$1</f>
        <v>0</v>
      </c>
      <c r="E11" s="16"/>
      <c r="F11" s="19">
        <f>0</f>
        <v>0</v>
      </c>
      <c r="G11" s="19"/>
      <c r="H11" s="16"/>
      <c r="I11" s="19">
        <f>'12_09_072-Mon'!$R$1</f>
        <v>0</v>
      </c>
      <c r="J11" s="16"/>
      <c r="K11" s="20">
        <f>SUM(D11:J11)</f>
        <v>0</v>
      </c>
      <c r="L11" s="19"/>
    </row>
    <row r="12" spans="1:12" ht="12.75" customHeight="1" x14ac:dyDescent="0.2">
      <c r="B12" s="14" t="s">
        <v>15</v>
      </c>
      <c r="C12" s="14"/>
      <c r="D12" s="19">
        <f>'12_09_072-HSV'!$S$1</f>
        <v>0</v>
      </c>
      <c r="E12" s="16"/>
      <c r="F12" s="19">
        <f>0</f>
        <v>0</v>
      </c>
      <c r="G12" s="19"/>
      <c r="H12" s="16"/>
      <c r="I12" s="19">
        <f>'12_09_072-Mon'!$S$1</f>
        <v>0</v>
      </c>
      <c r="J12" s="16"/>
      <c r="K12" s="20">
        <f>SUM(D12:J12)</f>
        <v>0</v>
      </c>
      <c r="L12" s="19"/>
    </row>
    <row r="13" spans="1:12" ht="12.75" customHeight="1" x14ac:dyDescent="0.2">
      <c r="B13" s="14" t="s">
        <v>16</v>
      </c>
      <c r="C13" s="14"/>
      <c r="D13" s="19">
        <f>'12_09_072-HSV'!$T$1</f>
        <v>0</v>
      </c>
      <c r="E13" s="16"/>
      <c r="F13" s="19">
        <f>0</f>
        <v>0</v>
      </c>
      <c r="G13" s="19"/>
      <c r="H13" s="16"/>
      <c r="I13" s="19">
        <f>'12_09_072-Mon'!$T$1</f>
        <v>0</v>
      </c>
      <c r="J13" s="16"/>
      <c r="K13" s="20">
        <f>SUM(D13:J13)</f>
        <v>0</v>
      </c>
      <c r="L13" s="19"/>
    </row>
    <row r="14" spans="1:12" ht="12.75" customHeight="1" x14ac:dyDescent="0.2">
      <c r="B14" s="10" t="s">
        <v>17</v>
      </c>
      <c r="C14" s="9"/>
      <c r="D14" s="22">
        <f>'12_09_072-HSV'!$U$1</f>
        <v>0</v>
      </c>
      <c r="E14" s="21"/>
      <c r="F14" s="22">
        <f>0</f>
        <v>0</v>
      </c>
      <c r="G14" s="22"/>
      <c r="H14" s="21"/>
      <c r="I14" s="22">
        <f>'12_09_072-Mon'!$U$1</f>
        <v>0</v>
      </c>
      <c r="J14" s="21"/>
      <c r="K14" s="22">
        <f>SUM(D14:J14)</f>
        <v>0</v>
      </c>
      <c r="L14" s="22"/>
    </row>
    <row r="15" spans="1:12" ht="12.75" customHeight="1" x14ac:dyDescent="0.2">
      <c r="B15" s="24" t="s">
        <v>12</v>
      </c>
      <c r="C15" s="23"/>
      <c r="D15" s="19">
        <f>SUM(D10:E14)</f>
        <v>0</v>
      </c>
      <c r="E15" s="16"/>
      <c r="F15" s="19">
        <f>SUM(F10:H14)</f>
        <v>0</v>
      </c>
      <c r="G15" s="19"/>
      <c r="H15" s="16"/>
      <c r="I15" s="19">
        <f>SUM(I10:J14)</f>
        <v>0</v>
      </c>
      <c r="J15" s="16"/>
      <c r="K15" s="17">
        <f>SUM(K10:L14)</f>
        <v>0</v>
      </c>
      <c r="L15" s="18"/>
    </row>
    <row r="17" spans="1:12" ht="18.75" customHeight="1" x14ac:dyDescent="0.2">
      <c r="A17" s="1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2.75" customHeight="1" x14ac:dyDescent="0.2">
      <c r="B18" s="26" t="s">
        <v>19</v>
      </c>
      <c r="C18" s="26"/>
      <c r="D18" s="26"/>
      <c r="E18" s="26"/>
      <c r="F18" s="26"/>
      <c r="G18" s="26"/>
      <c r="H18" s="26"/>
      <c r="I18" s="26"/>
      <c r="J18" s="25"/>
      <c r="K18" s="22">
        <f>$K$15</f>
        <v>0</v>
      </c>
      <c r="L18" s="22"/>
    </row>
    <row r="19" spans="1:12" ht="12.75" customHeight="1" x14ac:dyDescent="0.2">
      <c r="C19" s="27" t="s">
        <v>20</v>
      </c>
      <c r="D19" s="28">
        <v>0.21</v>
      </c>
      <c r="E19" s="27" t="s">
        <v>21</v>
      </c>
      <c r="F19" s="29">
        <f>'12_09_072-HSV'!$W$1+'12_09_072-Mon'!$W$1</f>
        <v>0</v>
      </c>
      <c r="G19" s="29"/>
      <c r="H19" s="29"/>
      <c r="I19" s="15"/>
      <c r="J19" s="14"/>
      <c r="K19" s="30">
        <f>F19*D19</f>
        <v>0</v>
      </c>
      <c r="L19" s="29"/>
    </row>
    <row r="20" spans="1:12" ht="12.75" customHeight="1" x14ac:dyDescent="0.2">
      <c r="B20" s="32" t="s">
        <v>12</v>
      </c>
      <c r="C20" s="32"/>
      <c r="D20" s="32"/>
      <c r="E20" s="32"/>
      <c r="F20" s="32"/>
      <c r="G20" s="32"/>
      <c r="H20" s="32"/>
      <c r="I20" s="32"/>
      <c r="J20" s="31"/>
      <c r="K20" s="18">
        <f>SUM($K$19:$K$19)+$K$15</f>
        <v>0</v>
      </c>
      <c r="L20" s="18"/>
    </row>
  </sheetData>
  <mergeCells count="49">
    <mergeCell ref="B18:J18"/>
    <mergeCell ref="K18:L18"/>
    <mergeCell ref="F19:H19"/>
    <mergeCell ref="I19:J19"/>
    <mergeCell ref="K19:L19"/>
    <mergeCell ref="B20:J20"/>
    <mergeCell ref="K20:L20"/>
    <mergeCell ref="B15:C15"/>
    <mergeCell ref="D15:E15"/>
    <mergeCell ref="F15:H15"/>
    <mergeCell ref="I15:J15"/>
    <mergeCell ref="K15:L15"/>
    <mergeCell ref="A17:L17"/>
    <mergeCell ref="B13:C13"/>
    <mergeCell ref="D13:E13"/>
    <mergeCell ref="F13:H13"/>
    <mergeCell ref="I13:J13"/>
    <mergeCell ref="K13:L13"/>
    <mergeCell ref="B14:C14"/>
    <mergeCell ref="D14:E14"/>
    <mergeCell ref="F14:H14"/>
    <mergeCell ref="I14:J14"/>
    <mergeCell ref="K14:L14"/>
    <mergeCell ref="B11:C11"/>
    <mergeCell ref="D11:E11"/>
    <mergeCell ref="F11:H11"/>
    <mergeCell ref="I11:J11"/>
    <mergeCell ref="K11:L11"/>
    <mergeCell ref="B12:C12"/>
    <mergeCell ref="D12:E12"/>
    <mergeCell ref="F12:H12"/>
    <mergeCell ref="I12:J12"/>
    <mergeCell ref="K12:L12"/>
    <mergeCell ref="B9:C9"/>
    <mergeCell ref="D9:E9"/>
    <mergeCell ref="F9:H9"/>
    <mergeCell ref="I9:J9"/>
    <mergeCell ref="K9:L9"/>
    <mergeCell ref="B10:C10"/>
    <mergeCell ref="D10:E10"/>
    <mergeCell ref="F10:H10"/>
    <mergeCell ref="I10:J10"/>
    <mergeCell ref="K10:L10"/>
    <mergeCell ref="A1:L1"/>
    <mergeCell ref="C2:L2"/>
    <mergeCell ref="C3:L3"/>
    <mergeCell ref="A5:L5"/>
    <mergeCell ref="C6:L6"/>
    <mergeCell ref="A8:L8"/>
  </mergeCells>
  <pageMargins left="0.78740157499999996" right="0.59" top="0.984251969" bottom="0.984251969" header="0.4921259845" footer="0.4921259845"/>
  <pageSetup paperSize="9" scale="7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view="pageBreakPreview" zoomScaleNormal="100" zoomScaleSheetLayoutView="100" workbookViewId="0">
      <selection activeCell="C50" sqref="C50"/>
    </sheetView>
  </sheetViews>
  <sheetFormatPr defaultRowHeight="12.75" x14ac:dyDescent="0.2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 x14ac:dyDescent="0.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 t="s">
        <v>23</v>
      </c>
      <c r="Q1" s="34">
        <f>SUMIF($AB:$AB,"sp",$G:$G)</f>
        <v>0</v>
      </c>
      <c r="R1" s="34">
        <f>SUMIF($AB:$AB,"spec",$G:$G)</f>
        <v>0</v>
      </c>
      <c r="S1" s="34">
        <f>SUMIF($AB:$AB,"str",$G:$G)</f>
        <v>0</v>
      </c>
      <c r="T1" s="34">
        <f>SUMIF($AB:$AB,"hzs",$G:$G)</f>
        <v>0</v>
      </c>
      <c r="U1" s="34">
        <f>SUMIF($AB:$AB,"ost",$G:$G)</f>
        <v>0</v>
      </c>
      <c r="V1" s="33" t="s">
        <v>24</v>
      </c>
      <c r="W1" s="34">
        <f>SUMIF($AA:$AA,20,$G:$G)</f>
        <v>0</v>
      </c>
      <c r="X1" s="34">
        <f>SUMIF($AA:$AA,-1,$G:$G)</f>
        <v>0</v>
      </c>
      <c r="Y1" s="34">
        <f>SUMIF($AA:$AA,-1,$G:$G)</f>
        <v>0</v>
      </c>
      <c r="Z1" s="34">
        <f>SUMIF($AA:$AA,-1,$G:$G)</f>
        <v>0</v>
      </c>
    </row>
    <row r="2" spans="1:28" ht="12.75" customHeight="1" x14ac:dyDescent="0.2">
      <c r="B2" s="2" t="s">
        <v>25</v>
      </c>
      <c r="C2" s="7" t="s">
        <v>26</v>
      </c>
      <c r="D2" s="8"/>
      <c r="E2" s="8"/>
      <c r="F2" s="8"/>
      <c r="G2" s="8"/>
      <c r="P2" s="33"/>
      <c r="Q2" s="34">
        <f>Q$1</f>
        <v>0</v>
      </c>
      <c r="R2" s="34">
        <f>R$1</f>
        <v>0</v>
      </c>
      <c r="S2" s="34">
        <f>S$1</f>
        <v>0</v>
      </c>
      <c r="T2" s="34">
        <f>T$1</f>
        <v>0</v>
      </c>
      <c r="U2" s="34">
        <f>U$1</f>
        <v>0</v>
      </c>
      <c r="V2" s="33"/>
      <c r="W2" s="34">
        <f>W$1</f>
        <v>0</v>
      </c>
      <c r="X2" s="34">
        <f>X$1</f>
        <v>0</v>
      </c>
      <c r="Y2" s="34">
        <f>Y$1</f>
        <v>0</v>
      </c>
      <c r="Z2" s="34">
        <f>Z$1</f>
        <v>0</v>
      </c>
    </row>
    <row r="3" spans="1:28" ht="12.75" customHeight="1" x14ac:dyDescent="0.2">
      <c r="B3" s="2" t="s">
        <v>27</v>
      </c>
      <c r="C3" s="35" t="s">
        <v>7</v>
      </c>
      <c r="D3" s="36"/>
      <c r="E3" s="36"/>
      <c r="F3" s="36"/>
      <c r="G3" s="36"/>
    </row>
    <row r="4" spans="1:28" ht="12.75" customHeight="1" x14ac:dyDescent="0.2">
      <c r="B4" s="2" t="s">
        <v>28</v>
      </c>
      <c r="C4" s="35" t="s">
        <v>9</v>
      </c>
      <c r="D4" s="36"/>
      <c r="E4" s="36"/>
      <c r="F4" s="36"/>
      <c r="G4" s="36"/>
    </row>
    <row r="6" spans="1:28" ht="11.25" customHeight="1" thickBot="1" x14ac:dyDescent="0.25">
      <c r="A6" s="38" t="s">
        <v>29</v>
      </c>
      <c r="B6" s="38" t="s">
        <v>30</v>
      </c>
      <c r="C6" s="38" t="s">
        <v>31</v>
      </c>
      <c r="D6" s="38" t="s">
        <v>32</v>
      </c>
      <c r="E6" s="38" t="s">
        <v>33</v>
      </c>
      <c r="F6" s="39" t="s">
        <v>34</v>
      </c>
      <c r="G6" s="39"/>
      <c r="H6" s="39" t="s">
        <v>35</v>
      </c>
      <c r="I6" s="39"/>
      <c r="J6" s="39" t="s">
        <v>36</v>
      </c>
      <c r="K6" s="39"/>
      <c r="L6" s="39" t="s">
        <v>37</v>
      </c>
      <c r="M6" s="39"/>
      <c r="N6" s="39" t="s">
        <v>38</v>
      </c>
      <c r="O6" s="39"/>
      <c r="P6" s="41" t="s">
        <v>39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ht="11.25" customHeight="1" thickBot="1" x14ac:dyDescent="0.25">
      <c r="A7" s="38"/>
      <c r="B7" s="38"/>
      <c r="C7" s="38"/>
      <c r="D7" s="38"/>
      <c r="E7" s="38"/>
      <c r="F7" s="37" t="s">
        <v>40</v>
      </c>
      <c r="G7" s="37" t="s">
        <v>41</v>
      </c>
      <c r="H7" s="37" t="s">
        <v>40</v>
      </c>
      <c r="I7" s="37" t="s">
        <v>41</v>
      </c>
      <c r="J7" s="37" t="s">
        <v>40</v>
      </c>
      <c r="K7" s="37" t="s">
        <v>41</v>
      </c>
      <c r="L7" s="37" t="s">
        <v>40</v>
      </c>
      <c r="M7" s="37" t="s">
        <v>41</v>
      </c>
      <c r="N7" s="37" t="s">
        <v>40</v>
      </c>
      <c r="O7" s="37" t="s">
        <v>41</v>
      </c>
      <c r="P7" s="40" t="s">
        <v>42</v>
      </c>
      <c r="Q7" s="40" t="s">
        <v>43</v>
      </c>
      <c r="R7" s="40" t="s">
        <v>44</v>
      </c>
      <c r="S7" s="40" t="s">
        <v>45</v>
      </c>
      <c r="T7" s="40" t="s">
        <v>46</v>
      </c>
      <c r="U7" s="40" t="s">
        <v>47</v>
      </c>
      <c r="V7" s="40" t="s">
        <v>48</v>
      </c>
      <c r="W7" s="40" t="s">
        <v>49</v>
      </c>
      <c r="X7" s="40" t="s">
        <v>50</v>
      </c>
      <c r="Y7" s="40" t="s">
        <v>51</v>
      </c>
      <c r="Z7" s="40" t="s">
        <v>52</v>
      </c>
      <c r="AA7" s="40" t="s">
        <v>53</v>
      </c>
      <c r="AB7" s="40" t="s">
        <v>54</v>
      </c>
    </row>
    <row r="8" spans="1:28" ht="12.75" customHeight="1" x14ac:dyDescent="0.2"/>
    <row r="9" spans="1:28" ht="18.75" customHeight="1" x14ac:dyDescent="0.2">
      <c r="A9" s="42"/>
      <c r="B9" s="42" t="s">
        <v>55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x14ac:dyDescent="0.2">
      <c r="A10">
        <v>1</v>
      </c>
      <c r="B10" s="43" t="s">
        <v>56</v>
      </c>
      <c r="C10" s="44" t="s">
        <v>57</v>
      </c>
      <c r="D10" s="43" t="s">
        <v>58</v>
      </c>
      <c r="E10" s="45">
        <v>5</v>
      </c>
      <c r="F10" s="46"/>
      <c r="G10" s="46">
        <f>E10*F10</f>
        <v>0</v>
      </c>
      <c r="H10" s="47">
        <v>0</v>
      </c>
      <c r="I10" s="47">
        <f>E10*H10</f>
        <v>0</v>
      </c>
      <c r="J10" s="47">
        <v>0</v>
      </c>
      <c r="K10" s="47">
        <f>E10*J10</f>
        <v>0</v>
      </c>
      <c r="L10" s="48">
        <v>0</v>
      </c>
      <c r="M10" s="48">
        <f>E10*L10</f>
        <v>0</v>
      </c>
      <c r="N10" s="48"/>
      <c r="O10" s="48">
        <f>E10*N10</f>
        <v>0</v>
      </c>
      <c r="P10" s="33" t="s">
        <v>59</v>
      </c>
      <c r="Q10" s="33"/>
      <c r="R10" s="33" t="s">
        <v>60</v>
      </c>
      <c r="S10" s="33" t="s">
        <v>61</v>
      </c>
      <c r="T10" s="33" t="s">
        <v>62</v>
      </c>
      <c r="U10" s="33"/>
      <c r="V10" s="33"/>
      <c r="W10" s="33"/>
      <c r="X10" s="33"/>
      <c r="Y10" s="33"/>
      <c r="Z10" s="33"/>
      <c r="AA10" s="49">
        <v>20</v>
      </c>
      <c r="AB10" s="33" t="s">
        <v>63</v>
      </c>
    </row>
    <row r="11" spans="1:28" ht="18.75" customHeight="1" x14ac:dyDescent="0.2">
      <c r="A11" s="50" t="s">
        <v>12</v>
      </c>
      <c r="B11" s="42" t="s">
        <v>64</v>
      </c>
      <c r="C11" s="42"/>
      <c r="D11" s="42"/>
      <c r="E11" s="42"/>
      <c r="F11" s="42"/>
      <c r="G11" s="51">
        <f>SUMIF($P:$P,$Q11,G:G)</f>
        <v>0</v>
      </c>
      <c r="H11" s="42"/>
      <c r="I11" s="52">
        <f>SUMIF($P:$P,$Q11,I:I)</f>
        <v>0</v>
      </c>
      <c r="J11" s="42"/>
      <c r="K11" s="52">
        <f>SUMIF($P:$P,$Q11,K:K)</f>
        <v>0</v>
      </c>
      <c r="L11" s="42"/>
      <c r="M11" s="53">
        <f>SUMIF($P:$P,$Q11,M:M)</f>
        <v>0</v>
      </c>
      <c r="N11" s="42"/>
      <c r="O11" s="53">
        <f>SUMIF($P:$P,$Q11,O:O)</f>
        <v>0</v>
      </c>
      <c r="P11" s="33" t="s">
        <v>12</v>
      </c>
      <c r="Q11" s="33" t="s">
        <v>59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2.75" customHeight="1" x14ac:dyDescent="0.2"/>
    <row r="13" spans="1:28" ht="18.75" customHeight="1" x14ac:dyDescent="0.2">
      <c r="A13" s="42"/>
      <c r="B13" s="42" t="s">
        <v>65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x14ac:dyDescent="0.2">
      <c r="A14">
        <v>2</v>
      </c>
      <c r="B14" s="43" t="s">
        <v>66</v>
      </c>
      <c r="C14" s="44" t="s">
        <v>67</v>
      </c>
      <c r="D14" s="43" t="s">
        <v>58</v>
      </c>
      <c r="E14" s="45">
        <v>11.832000000000001</v>
      </c>
      <c r="F14" s="46"/>
      <c r="G14" s="46">
        <f>E14*F14</f>
        <v>0</v>
      </c>
      <c r="H14" s="47">
        <v>0</v>
      </c>
      <c r="I14" s="47">
        <f>E14*H14</f>
        <v>0</v>
      </c>
      <c r="J14" s="47">
        <v>0</v>
      </c>
      <c r="K14" s="47">
        <f>E14*J14</f>
        <v>0</v>
      </c>
      <c r="L14" s="48">
        <v>0</v>
      </c>
      <c r="M14" s="48">
        <f>E14*L14</f>
        <v>0</v>
      </c>
      <c r="N14" s="48"/>
      <c r="O14" s="48">
        <f>E14*N14</f>
        <v>0</v>
      </c>
      <c r="P14" s="33" t="s">
        <v>68</v>
      </c>
      <c r="Q14" s="33"/>
      <c r="R14" s="33" t="s">
        <v>60</v>
      </c>
      <c r="S14" s="33" t="s">
        <v>61</v>
      </c>
      <c r="T14" s="33" t="s">
        <v>62</v>
      </c>
      <c r="U14" s="33"/>
      <c r="V14" s="33"/>
      <c r="W14" s="33"/>
      <c r="X14" s="33"/>
      <c r="Y14" s="33"/>
      <c r="Z14" s="33"/>
      <c r="AA14" s="49">
        <v>20</v>
      </c>
      <c r="AB14" s="33" t="s">
        <v>63</v>
      </c>
    </row>
    <row r="15" spans="1:28" x14ac:dyDescent="0.2">
      <c r="A15">
        <v>3</v>
      </c>
      <c r="B15" s="43" t="s">
        <v>69</v>
      </c>
      <c r="C15" s="44" t="s">
        <v>70</v>
      </c>
      <c r="D15" s="43" t="s">
        <v>58</v>
      </c>
      <c r="E15" s="45">
        <v>1.2</v>
      </c>
      <c r="F15" s="46"/>
      <c r="G15" s="46">
        <f>E15*F15</f>
        <v>0</v>
      </c>
      <c r="H15" s="47">
        <v>0</v>
      </c>
      <c r="I15" s="47">
        <f>E15*H15</f>
        <v>0</v>
      </c>
      <c r="J15" s="47">
        <v>0</v>
      </c>
      <c r="K15" s="47">
        <f>E15*J15</f>
        <v>0</v>
      </c>
      <c r="L15" s="48">
        <v>0</v>
      </c>
      <c r="M15" s="48">
        <f>E15*L15</f>
        <v>0</v>
      </c>
      <c r="N15" s="48"/>
      <c r="O15" s="48">
        <f>E15*N15</f>
        <v>0</v>
      </c>
      <c r="P15" s="33" t="s">
        <v>68</v>
      </c>
      <c r="Q15" s="33"/>
      <c r="R15" s="33" t="s">
        <v>60</v>
      </c>
      <c r="S15" s="33" t="s">
        <v>61</v>
      </c>
      <c r="T15" s="33" t="s">
        <v>62</v>
      </c>
      <c r="U15" s="33"/>
      <c r="V15" s="33"/>
      <c r="W15" s="33"/>
      <c r="X15" s="33"/>
      <c r="Y15" s="33"/>
      <c r="Z15" s="33"/>
      <c r="AA15" s="49">
        <v>20</v>
      </c>
      <c r="AB15" s="33" t="s">
        <v>63</v>
      </c>
    </row>
    <row r="16" spans="1:28" ht="18.75" customHeight="1" x14ac:dyDescent="0.2">
      <c r="A16" s="50" t="s">
        <v>12</v>
      </c>
      <c r="B16" s="42" t="s">
        <v>71</v>
      </c>
      <c r="C16" s="42"/>
      <c r="D16" s="42"/>
      <c r="E16" s="42"/>
      <c r="F16" s="42"/>
      <c r="G16" s="51">
        <f>SUMIF($P:$P,$Q16,G:G)</f>
        <v>0</v>
      </c>
      <c r="H16" s="42"/>
      <c r="I16" s="52">
        <f>SUMIF($P:$P,$Q16,I:I)</f>
        <v>0</v>
      </c>
      <c r="J16" s="42"/>
      <c r="K16" s="52">
        <f>SUMIF($P:$P,$Q16,K:K)</f>
        <v>0</v>
      </c>
      <c r="L16" s="42"/>
      <c r="M16" s="53">
        <f>SUMIF($P:$P,$Q16,M:M)</f>
        <v>0</v>
      </c>
      <c r="N16" s="42"/>
      <c r="O16" s="53">
        <f>SUMIF($P:$P,$Q16,O:O)</f>
        <v>0</v>
      </c>
      <c r="P16" s="33" t="s">
        <v>12</v>
      </c>
      <c r="Q16" s="33" t="s">
        <v>68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12.75" customHeight="1" x14ac:dyDescent="0.2"/>
    <row r="18" spans="1:28" ht="18.75" customHeight="1" x14ac:dyDescent="0.2">
      <c r="A18" s="42"/>
      <c r="B18" s="42" t="s">
        <v>72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x14ac:dyDescent="0.2">
      <c r="A19">
        <v>4</v>
      </c>
      <c r="B19" s="43" t="s">
        <v>73</v>
      </c>
      <c r="C19" s="44" t="s">
        <v>74</v>
      </c>
      <c r="D19" s="43" t="s">
        <v>58</v>
      </c>
      <c r="E19" s="45">
        <v>7.41</v>
      </c>
      <c r="F19" s="46"/>
      <c r="G19" s="46">
        <f t="shared" ref="G19:G24" si="0">E19*F19</f>
        <v>0</v>
      </c>
      <c r="H19" s="47">
        <v>0</v>
      </c>
      <c r="I19" s="47">
        <f t="shared" ref="I19:I24" si="1">E19*H19</f>
        <v>0</v>
      </c>
      <c r="J19" s="47">
        <v>0</v>
      </c>
      <c r="K19" s="47">
        <f t="shared" ref="K19:K24" si="2">E19*J19</f>
        <v>0</v>
      </c>
      <c r="L19" s="48">
        <v>0</v>
      </c>
      <c r="M19" s="48">
        <f t="shared" ref="M19:M24" si="3">E19*L19</f>
        <v>0</v>
      </c>
      <c r="N19" s="48"/>
      <c r="O19" s="48">
        <f t="shared" ref="O19:O24" si="4">E19*N19</f>
        <v>0</v>
      </c>
      <c r="P19" s="33" t="s">
        <v>75</v>
      </c>
      <c r="Q19" s="33"/>
      <c r="R19" s="33" t="s">
        <v>60</v>
      </c>
      <c r="S19" s="33" t="s">
        <v>61</v>
      </c>
      <c r="T19" s="33" t="s">
        <v>62</v>
      </c>
      <c r="U19" s="33"/>
      <c r="V19" s="33"/>
      <c r="W19" s="33"/>
      <c r="X19" s="33"/>
      <c r="Y19" s="33"/>
      <c r="Z19" s="33"/>
      <c r="AA19" s="49">
        <v>20</v>
      </c>
      <c r="AB19" s="33" t="s">
        <v>63</v>
      </c>
    </row>
    <row r="20" spans="1:28" x14ac:dyDescent="0.2">
      <c r="A20">
        <v>5</v>
      </c>
      <c r="B20" s="43" t="s">
        <v>76</v>
      </c>
      <c r="C20" s="44" t="s">
        <v>77</v>
      </c>
      <c r="D20" s="43" t="s">
        <v>58</v>
      </c>
      <c r="E20" s="45">
        <v>7.41</v>
      </c>
      <c r="F20" s="46"/>
      <c r="G20" s="46">
        <f t="shared" si="0"/>
        <v>0</v>
      </c>
      <c r="H20" s="47">
        <v>0</v>
      </c>
      <c r="I20" s="47">
        <f t="shared" si="1"/>
        <v>0</v>
      </c>
      <c r="J20" s="47">
        <v>0</v>
      </c>
      <c r="K20" s="47">
        <f t="shared" si="2"/>
        <v>0</v>
      </c>
      <c r="L20" s="48">
        <v>0</v>
      </c>
      <c r="M20" s="48">
        <f t="shared" si="3"/>
        <v>0</v>
      </c>
      <c r="N20" s="48"/>
      <c r="O20" s="48">
        <f t="shared" si="4"/>
        <v>0</v>
      </c>
      <c r="P20" s="33" t="s">
        <v>75</v>
      </c>
      <c r="Q20" s="33"/>
      <c r="R20" s="33" t="s">
        <v>60</v>
      </c>
      <c r="S20" s="33" t="s">
        <v>61</v>
      </c>
      <c r="T20" s="33" t="s">
        <v>62</v>
      </c>
      <c r="U20" s="33"/>
      <c r="V20" s="33"/>
      <c r="W20" s="33"/>
      <c r="X20" s="33"/>
      <c r="Y20" s="33"/>
      <c r="Z20" s="33"/>
      <c r="AA20" s="49">
        <v>20</v>
      </c>
      <c r="AB20" s="33" t="s">
        <v>63</v>
      </c>
    </row>
    <row r="21" spans="1:28" x14ac:dyDescent="0.2">
      <c r="A21">
        <v>6</v>
      </c>
      <c r="B21" s="43" t="s">
        <v>78</v>
      </c>
      <c r="C21" s="44" t="s">
        <v>79</v>
      </c>
      <c r="D21" s="43" t="s">
        <v>58</v>
      </c>
      <c r="E21" s="45">
        <v>10.35</v>
      </c>
      <c r="F21" s="46"/>
      <c r="G21" s="46">
        <f t="shared" si="0"/>
        <v>0</v>
      </c>
      <c r="H21" s="47">
        <v>0</v>
      </c>
      <c r="I21" s="47">
        <f t="shared" si="1"/>
        <v>0</v>
      </c>
      <c r="J21" s="47">
        <v>0</v>
      </c>
      <c r="K21" s="47">
        <f t="shared" si="2"/>
        <v>0</v>
      </c>
      <c r="L21" s="48">
        <v>0</v>
      </c>
      <c r="M21" s="48">
        <f t="shared" si="3"/>
        <v>0</v>
      </c>
      <c r="N21" s="48"/>
      <c r="O21" s="48">
        <f t="shared" si="4"/>
        <v>0</v>
      </c>
      <c r="P21" s="33" t="s">
        <v>75</v>
      </c>
      <c r="Q21" s="33"/>
      <c r="R21" s="33" t="s">
        <v>60</v>
      </c>
      <c r="S21" s="33" t="s">
        <v>61</v>
      </c>
      <c r="T21" s="33" t="s">
        <v>62</v>
      </c>
      <c r="U21" s="33"/>
      <c r="V21" s="33"/>
      <c r="W21" s="33"/>
      <c r="X21" s="33"/>
      <c r="Y21" s="33"/>
      <c r="Z21" s="33"/>
      <c r="AA21" s="49">
        <v>20</v>
      </c>
      <c r="AB21" s="33" t="s">
        <v>63</v>
      </c>
    </row>
    <row r="22" spans="1:28" x14ac:dyDescent="0.2">
      <c r="A22">
        <v>7</v>
      </c>
      <c r="B22" s="43" t="s">
        <v>80</v>
      </c>
      <c r="C22" s="44" t="s">
        <v>81</v>
      </c>
      <c r="D22" s="43" t="s">
        <v>58</v>
      </c>
      <c r="E22" s="45">
        <v>10.35</v>
      </c>
      <c r="F22" s="46"/>
      <c r="G22" s="46">
        <f t="shared" si="0"/>
        <v>0</v>
      </c>
      <c r="H22" s="47">
        <v>0</v>
      </c>
      <c r="I22" s="47">
        <f t="shared" si="1"/>
        <v>0</v>
      </c>
      <c r="J22" s="47">
        <v>0</v>
      </c>
      <c r="K22" s="47">
        <f t="shared" si="2"/>
        <v>0</v>
      </c>
      <c r="L22" s="48">
        <v>0</v>
      </c>
      <c r="M22" s="48">
        <f t="shared" si="3"/>
        <v>0</v>
      </c>
      <c r="N22" s="48"/>
      <c r="O22" s="48">
        <f t="shared" si="4"/>
        <v>0</v>
      </c>
      <c r="P22" s="33" t="s">
        <v>75</v>
      </c>
      <c r="Q22" s="33"/>
      <c r="R22" s="33" t="s">
        <v>60</v>
      </c>
      <c r="S22" s="33" t="s">
        <v>61</v>
      </c>
      <c r="T22" s="33" t="s">
        <v>62</v>
      </c>
      <c r="U22" s="33"/>
      <c r="V22" s="33"/>
      <c r="W22" s="33"/>
      <c r="X22" s="33"/>
      <c r="Y22" s="33"/>
      <c r="Z22" s="33"/>
      <c r="AA22" s="49">
        <v>20</v>
      </c>
      <c r="AB22" s="33" t="s">
        <v>63</v>
      </c>
    </row>
    <row r="23" spans="1:28" x14ac:dyDescent="0.2">
      <c r="A23">
        <v>8</v>
      </c>
      <c r="B23" s="43" t="s">
        <v>82</v>
      </c>
      <c r="C23" s="44" t="s">
        <v>83</v>
      </c>
      <c r="D23" s="43" t="s">
        <v>58</v>
      </c>
      <c r="E23" s="45">
        <v>10.35</v>
      </c>
      <c r="F23" s="46"/>
      <c r="G23" s="46">
        <f t="shared" si="0"/>
        <v>0</v>
      </c>
      <c r="H23" s="47">
        <v>0</v>
      </c>
      <c r="I23" s="47">
        <f t="shared" si="1"/>
        <v>0</v>
      </c>
      <c r="J23" s="47">
        <v>0</v>
      </c>
      <c r="K23" s="47">
        <f t="shared" si="2"/>
        <v>0</v>
      </c>
      <c r="L23" s="48">
        <v>0</v>
      </c>
      <c r="M23" s="48">
        <f t="shared" si="3"/>
        <v>0</v>
      </c>
      <c r="N23" s="48"/>
      <c r="O23" s="48">
        <f t="shared" si="4"/>
        <v>0</v>
      </c>
      <c r="P23" s="33" t="s">
        <v>75</v>
      </c>
      <c r="Q23" s="33"/>
      <c r="R23" s="33" t="s">
        <v>60</v>
      </c>
      <c r="S23" s="33" t="s">
        <v>61</v>
      </c>
      <c r="T23" s="33" t="s">
        <v>62</v>
      </c>
      <c r="U23" s="33"/>
      <c r="V23" s="33"/>
      <c r="W23" s="33"/>
      <c r="X23" s="33"/>
      <c r="Y23" s="33"/>
      <c r="Z23" s="33"/>
      <c r="AA23" s="49">
        <v>20</v>
      </c>
      <c r="AB23" s="33" t="s">
        <v>63</v>
      </c>
    </row>
    <row r="24" spans="1:28" x14ac:dyDescent="0.2">
      <c r="A24">
        <v>9</v>
      </c>
      <c r="B24" s="43" t="s">
        <v>84</v>
      </c>
      <c r="C24" s="44" t="s">
        <v>85</v>
      </c>
      <c r="D24" s="43" t="s">
        <v>58</v>
      </c>
      <c r="E24" s="45">
        <v>10.35</v>
      </c>
      <c r="F24" s="46"/>
      <c r="G24" s="46">
        <f t="shared" si="0"/>
        <v>0</v>
      </c>
      <c r="H24" s="47">
        <v>0</v>
      </c>
      <c r="I24" s="47">
        <f t="shared" si="1"/>
        <v>0</v>
      </c>
      <c r="J24" s="47">
        <v>0</v>
      </c>
      <c r="K24" s="47">
        <f t="shared" si="2"/>
        <v>0</v>
      </c>
      <c r="L24" s="48">
        <v>0</v>
      </c>
      <c r="M24" s="48">
        <f t="shared" si="3"/>
        <v>0</v>
      </c>
      <c r="N24" s="48"/>
      <c r="O24" s="48">
        <f t="shared" si="4"/>
        <v>0</v>
      </c>
      <c r="P24" s="33" t="s">
        <v>75</v>
      </c>
      <c r="Q24" s="33"/>
      <c r="R24" s="33" t="s">
        <v>60</v>
      </c>
      <c r="S24" s="33" t="s">
        <v>61</v>
      </c>
      <c r="T24" s="33" t="s">
        <v>62</v>
      </c>
      <c r="U24" s="33"/>
      <c r="V24" s="33"/>
      <c r="W24" s="33"/>
      <c r="X24" s="33"/>
      <c r="Y24" s="33"/>
      <c r="Z24" s="33"/>
      <c r="AA24" s="49">
        <v>20</v>
      </c>
      <c r="AB24" s="33" t="s">
        <v>63</v>
      </c>
    </row>
    <row r="25" spans="1:28" ht="18.75" customHeight="1" x14ac:dyDescent="0.2">
      <c r="A25" s="50" t="s">
        <v>12</v>
      </c>
      <c r="B25" s="42" t="s">
        <v>86</v>
      </c>
      <c r="C25" s="42"/>
      <c r="D25" s="42"/>
      <c r="E25" s="42"/>
      <c r="F25" s="42"/>
      <c r="G25" s="51">
        <f>SUMIF($P:$P,$Q25,G:G)</f>
        <v>0</v>
      </c>
      <c r="H25" s="42"/>
      <c r="I25" s="52">
        <f>SUMIF($P:$P,$Q25,I:I)</f>
        <v>0</v>
      </c>
      <c r="J25" s="42"/>
      <c r="K25" s="52">
        <f>SUMIF($P:$P,$Q25,K:K)</f>
        <v>0</v>
      </c>
      <c r="L25" s="42"/>
      <c r="M25" s="53">
        <f>SUMIF($P:$P,$Q25,M:M)</f>
        <v>0</v>
      </c>
      <c r="N25" s="42"/>
      <c r="O25" s="53">
        <f>SUMIF($P:$P,$Q25,O:O)</f>
        <v>0</v>
      </c>
      <c r="P25" s="33" t="s">
        <v>12</v>
      </c>
      <c r="Q25" s="33" t="s">
        <v>75</v>
      </c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2.75" customHeight="1" x14ac:dyDescent="0.2"/>
    <row r="27" spans="1:28" ht="18.75" customHeight="1" x14ac:dyDescent="0.2">
      <c r="A27" s="42"/>
      <c r="B27" s="42" t="s">
        <v>87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x14ac:dyDescent="0.2">
      <c r="A28">
        <v>10</v>
      </c>
      <c r="B28" s="43" t="s">
        <v>88</v>
      </c>
      <c r="C28" s="44" t="s">
        <v>89</v>
      </c>
      <c r="D28" s="43" t="s">
        <v>90</v>
      </c>
      <c r="E28" s="45">
        <v>80.400000000000006</v>
      </c>
      <c r="F28" s="46"/>
      <c r="G28" s="46">
        <f>E28*F28</f>
        <v>0</v>
      </c>
      <c r="H28" s="47">
        <v>8.3854000000000003E-4</v>
      </c>
      <c r="I28" s="47">
        <f>E28*H28</f>
        <v>6.7418616000000001E-2</v>
      </c>
      <c r="J28" s="47">
        <v>0</v>
      </c>
      <c r="K28" s="47">
        <f>E28*J28</f>
        <v>0</v>
      </c>
      <c r="L28" s="48"/>
      <c r="M28" s="48">
        <f>E28*L28</f>
        <v>0</v>
      </c>
      <c r="N28" s="48"/>
      <c r="O28" s="48">
        <f>E28*N28</f>
        <v>0</v>
      </c>
      <c r="P28" s="33" t="s">
        <v>91</v>
      </c>
      <c r="Q28" s="33"/>
      <c r="R28" s="33" t="s">
        <v>60</v>
      </c>
      <c r="S28" s="33" t="s">
        <v>61</v>
      </c>
      <c r="T28" s="33" t="s">
        <v>62</v>
      </c>
      <c r="U28" s="33"/>
      <c r="V28" s="33"/>
      <c r="W28" s="33"/>
      <c r="X28" s="33"/>
      <c r="Y28" s="33"/>
      <c r="Z28" s="33"/>
      <c r="AA28" s="49">
        <v>20</v>
      </c>
      <c r="AB28" s="33" t="s">
        <v>63</v>
      </c>
    </row>
    <row r="29" spans="1:28" x14ac:dyDescent="0.2">
      <c r="A29">
        <v>11</v>
      </c>
      <c r="B29" s="43" t="s">
        <v>92</v>
      </c>
      <c r="C29" s="44" t="s">
        <v>93</v>
      </c>
      <c r="D29" s="43" t="s">
        <v>90</v>
      </c>
      <c r="E29" s="45">
        <v>80.400000000000006</v>
      </c>
      <c r="F29" s="46"/>
      <c r="G29" s="46">
        <f>E29*F29</f>
        <v>0</v>
      </c>
      <c r="H29" s="47">
        <v>0</v>
      </c>
      <c r="I29" s="47">
        <f>E29*H29</f>
        <v>0</v>
      </c>
      <c r="J29" s="47">
        <v>0</v>
      </c>
      <c r="K29" s="47">
        <f>E29*J29</f>
        <v>0</v>
      </c>
      <c r="L29" s="48">
        <v>0</v>
      </c>
      <c r="M29" s="48">
        <f>E29*L29</f>
        <v>0</v>
      </c>
      <c r="N29" s="48"/>
      <c r="O29" s="48">
        <f>E29*N29</f>
        <v>0</v>
      </c>
      <c r="P29" s="33" t="s">
        <v>91</v>
      </c>
      <c r="Q29" s="33"/>
      <c r="R29" s="33" t="s">
        <v>60</v>
      </c>
      <c r="S29" s="33" t="s">
        <v>61</v>
      </c>
      <c r="T29" s="33" t="s">
        <v>62</v>
      </c>
      <c r="U29" s="33"/>
      <c r="V29" s="33"/>
      <c r="W29" s="33"/>
      <c r="X29" s="33"/>
      <c r="Y29" s="33"/>
      <c r="Z29" s="33"/>
      <c r="AA29" s="49">
        <v>20</v>
      </c>
      <c r="AB29" s="33" t="s">
        <v>63</v>
      </c>
    </row>
    <row r="30" spans="1:28" ht="18.75" customHeight="1" x14ac:dyDescent="0.2">
      <c r="A30" s="50" t="s">
        <v>12</v>
      </c>
      <c r="B30" s="42" t="s">
        <v>94</v>
      </c>
      <c r="C30" s="42"/>
      <c r="D30" s="42"/>
      <c r="E30" s="42"/>
      <c r="F30" s="42"/>
      <c r="G30" s="51">
        <f>SUMIF($P:$P,$Q30,G:G)</f>
        <v>0</v>
      </c>
      <c r="H30" s="42"/>
      <c r="I30" s="52">
        <f>SUMIF($P:$P,$Q30,I:I)</f>
        <v>6.7418616000000001E-2</v>
      </c>
      <c r="J30" s="42"/>
      <c r="K30" s="52">
        <f>SUMIF($P:$P,$Q30,K:K)</f>
        <v>0</v>
      </c>
      <c r="L30" s="42"/>
      <c r="M30" s="53">
        <f>SUMIF($P:$P,$Q30,M:M)</f>
        <v>0</v>
      </c>
      <c r="N30" s="42"/>
      <c r="O30" s="53">
        <f>SUMIF($P:$P,$Q30,O:O)</f>
        <v>0</v>
      </c>
      <c r="P30" s="33" t="s">
        <v>12</v>
      </c>
      <c r="Q30" s="33" t="s">
        <v>91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28" ht="12.75" customHeight="1" x14ac:dyDescent="0.2"/>
    <row r="32" spans="1:28" ht="18.75" customHeight="1" x14ac:dyDescent="0.2">
      <c r="A32" s="42"/>
      <c r="B32" s="42" t="s">
        <v>95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</row>
    <row r="33" spans="1:28" x14ac:dyDescent="0.2">
      <c r="A33">
        <v>12</v>
      </c>
      <c r="B33" s="43" t="s">
        <v>96</v>
      </c>
      <c r="C33" s="44" t="s">
        <v>97</v>
      </c>
      <c r="D33" s="43" t="s">
        <v>58</v>
      </c>
      <c r="E33" s="45">
        <v>7.3074750000000002</v>
      </c>
      <c r="F33" s="46"/>
      <c r="G33" s="46">
        <f>E33*F33</f>
        <v>0</v>
      </c>
      <c r="H33" s="47">
        <v>0</v>
      </c>
      <c r="I33" s="47">
        <f>E33*H33</f>
        <v>0</v>
      </c>
      <c r="J33" s="47">
        <v>0</v>
      </c>
      <c r="K33" s="47">
        <f>E33*J33</f>
        <v>0</v>
      </c>
      <c r="L33" s="48">
        <v>0</v>
      </c>
      <c r="M33" s="48">
        <f>E33*L33</f>
        <v>0</v>
      </c>
      <c r="N33" s="48"/>
      <c r="O33" s="48">
        <f>E33*N33</f>
        <v>0</v>
      </c>
      <c r="P33" s="33" t="s">
        <v>98</v>
      </c>
      <c r="Q33" s="33"/>
      <c r="R33" s="33" t="s">
        <v>60</v>
      </c>
      <c r="S33" s="33" t="s">
        <v>61</v>
      </c>
      <c r="T33" s="33" t="s">
        <v>62</v>
      </c>
      <c r="U33" s="33"/>
      <c r="V33" s="33"/>
      <c r="W33" s="33"/>
      <c r="X33" s="33"/>
      <c r="Y33" s="33"/>
      <c r="Z33" s="33"/>
      <c r="AA33" s="49">
        <v>20</v>
      </c>
      <c r="AB33" s="33" t="s">
        <v>63</v>
      </c>
    </row>
    <row r="34" spans="1:28" ht="18.75" customHeight="1" x14ac:dyDescent="0.2">
      <c r="A34" s="50" t="s">
        <v>12</v>
      </c>
      <c r="B34" s="42" t="s">
        <v>99</v>
      </c>
      <c r="C34" s="42"/>
      <c r="D34" s="42"/>
      <c r="E34" s="42"/>
      <c r="F34" s="42"/>
      <c r="G34" s="51">
        <f>SUMIF($P:$P,$Q34,G:G)</f>
        <v>0</v>
      </c>
      <c r="H34" s="42"/>
      <c r="I34" s="52">
        <f>SUMIF($P:$P,$Q34,I:I)</f>
        <v>0</v>
      </c>
      <c r="J34" s="42"/>
      <c r="K34" s="52">
        <f>SUMIF($P:$P,$Q34,K:K)</f>
        <v>0</v>
      </c>
      <c r="L34" s="42"/>
      <c r="M34" s="53">
        <f>SUMIF($P:$P,$Q34,M:M)</f>
        <v>0</v>
      </c>
      <c r="N34" s="42"/>
      <c r="O34" s="53">
        <f>SUMIF($P:$P,$Q34,O:O)</f>
        <v>0</v>
      </c>
      <c r="P34" s="33" t="s">
        <v>12</v>
      </c>
      <c r="Q34" s="33" t="s">
        <v>98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12.75" customHeight="1" x14ac:dyDescent="0.2"/>
    <row r="36" spans="1:28" ht="18.75" customHeight="1" x14ac:dyDescent="0.2">
      <c r="A36" s="42"/>
      <c r="B36" s="42" t="s">
        <v>100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x14ac:dyDescent="0.2">
      <c r="A37">
        <v>13</v>
      </c>
      <c r="B37" s="43" t="s">
        <v>101</v>
      </c>
      <c r="C37" s="44" t="s">
        <v>102</v>
      </c>
      <c r="D37" s="43" t="s">
        <v>103</v>
      </c>
      <c r="E37" s="45">
        <v>13.14</v>
      </c>
      <c r="F37" s="46"/>
      <c r="G37" s="46">
        <f>E37*F37</f>
        <v>0</v>
      </c>
      <c r="H37" s="47">
        <v>0</v>
      </c>
      <c r="I37" s="47">
        <f>E37*H37</f>
        <v>0</v>
      </c>
      <c r="J37" s="47">
        <v>0</v>
      </c>
      <c r="K37" s="47">
        <f>E37*J37</f>
        <v>0</v>
      </c>
      <c r="L37" s="48">
        <v>0</v>
      </c>
      <c r="M37" s="48">
        <f>E37*L37</f>
        <v>0</v>
      </c>
      <c r="N37" s="48"/>
      <c r="O37" s="48">
        <f>E37*N37</f>
        <v>0</v>
      </c>
      <c r="P37" s="33" t="s">
        <v>104</v>
      </c>
      <c r="Q37" s="33"/>
      <c r="R37" s="33" t="s">
        <v>60</v>
      </c>
      <c r="S37" s="33" t="s">
        <v>61</v>
      </c>
      <c r="T37" s="33" t="s">
        <v>62</v>
      </c>
      <c r="U37" s="33"/>
      <c r="V37" s="33"/>
      <c r="W37" s="33"/>
      <c r="X37" s="33"/>
      <c r="Y37" s="33"/>
      <c r="Z37" s="33"/>
      <c r="AA37" s="49">
        <v>20</v>
      </c>
      <c r="AB37" s="33" t="s">
        <v>63</v>
      </c>
    </row>
    <row r="38" spans="1:28" x14ac:dyDescent="0.2">
      <c r="A38">
        <v>14</v>
      </c>
      <c r="B38" s="43" t="s">
        <v>105</v>
      </c>
      <c r="C38" s="44" t="s">
        <v>106</v>
      </c>
      <c r="D38" s="43" t="s">
        <v>58</v>
      </c>
      <c r="E38" s="45">
        <v>13.393000000000001</v>
      </c>
      <c r="F38" s="46"/>
      <c r="G38" s="46">
        <f>E38*F38</f>
        <v>0</v>
      </c>
      <c r="H38" s="47">
        <v>0</v>
      </c>
      <c r="I38" s="47">
        <f>E38*H38</f>
        <v>0</v>
      </c>
      <c r="J38" s="47">
        <v>0</v>
      </c>
      <c r="K38" s="47">
        <f>E38*J38</f>
        <v>0</v>
      </c>
      <c r="L38" s="48">
        <v>0</v>
      </c>
      <c r="M38" s="48">
        <f>E38*L38</f>
        <v>0</v>
      </c>
      <c r="N38" s="48"/>
      <c r="O38" s="48">
        <f>E38*N38</f>
        <v>0</v>
      </c>
      <c r="P38" s="33" t="s">
        <v>104</v>
      </c>
      <c r="Q38" s="33"/>
      <c r="R38" s="33" t="s">
        <v>60</v>
      </c>
      <c r="S38" s="33" t="s">
        <v>61</v>
      </c>
      <c r="T38" s="33" t="s">
        <v>62</v>
      </c>
      <c r="U38" s="33"/>
      <c r="V38" s="33"/>
      <c r="W38" s="33"/>
      <c r="X38" s="33"/>
      <c r="Y38" s="33"/>
      <c r="Z38" s="33"/>
      <c r="AA38" s="49">
        <v>20</v>
      </c>
      <c r="AB38" s="33" t="s">
        <v>63</v>
      </c>
    </row>
    <row r="39" spans="1:28" x14ac:dyDescent="0.2">
      <c r="A39">
        <v>15</v>
      </c>
      <c r="B39" s="43" t="s">
        <v>107</v>
      </c>
      <c r="C39" s="44" t="s">
        <v>108</v>
      </c>
      <c r="D39" s="43" t="s">
        <v>58</v>
      </c>
      <c r="E39" s="45">
        <v>4.1399999999999997</v>
      </c>
      <c r="F39" s="46"/>
      <c r="G39" s="46">
        <f>E39*F39</f>
        <v>0</v>
      </c>
      <c r="H39" s="47">
        <v>0</v>
      </c>
      <c r="I39" s="47">
        <f>E39*H39</f>
        <v>0</v>
      </c>
      <c r="J39" s="47">
        <v>0</v>
      </c>
      <c r="K39" s="47">
        <f>E39*J39</f>
        <v>0</v>
      </c>
      <c r="L39" s="48">
        <v>0</v>
      </c>
      <c r="M39" s="48">
        <f>E39*L39</f>
        <v>0</v>
      </c>
      <c r="N39" s="48"/>
      <c r="O39" s="48">
        <f>E39*N39</f>
        <v>0</v>
      </c>
      <c r="P39" s="33" t="s">
        <v>104</v>
      </c>
      <c r="Q39" s="33"/>
      <c r="R39" s="33" t="s">
        <v>60</v>
      </c>
      <c r="S39" s="33" t="s">
        <v>61</v>
      </c>
      <c r="T39" s="33" t="s">
        <v>62</v>
      </c>
      <c r="U39" s="33"/>
      <c r="V39" s="33"/>
      <c r="W39" s="33"/>
      <c r="X39" s="33"/>
      <c r="Y39" s="33"/>
      <c r="Z39" s="33"/>
      <c r="AA39" s="49">
        <v>20</v>
      </c>
      <c r="AB39" s="33" t="s">
        <v>63</v>
      </c>
    </row>
    <row r="40" spans="1:28" ht="18.75" customHeight="1" x14ac:dyDescent="0.2">
      <c r="A40" s="50" t="s">
        <v>12</v>
      </c>
      <c r="B40" s="42" t="s">
        <v>109</v>
      </c>
      <c r="C40" s="42"/>
      <c r="D40" s="42"/>
      <c r="E40" s="42"/>
      <c r="F40" s="42"/>
      <c r="G40" s="51">
        <f>SUMIF($P:$P,$Q40,G:G)</f>
        <v>0</v>
      </c>
      <c r="H40" s="42"/>
      <c r="I40" s="52">
        <f>SUMIF($P:$P,$Q40,I:I)</f>
        <v>0</v>
      </c>
      <c r="J40" s="42"/>
      <c r="K40" s="52">
        <f>SUMIF($P:$P,$Q40,K:K)</f>
        <v>0</v>
      </c>
      <c r="L40" s="42"/>
      <c r="M40" s="53">
        <f>SUMIF($P:$P,$Q40,M:M)</f>
        <v>0</v>
      </c>
      <c r="N40" s="42"/>
      <c r="O40" s="53">
        <f>SUMIF($P:$P,$Q40,O:O)</f>
        <v>0</v>
      </c>
      <c r="P40" s="33" t="s">
        <v>12</v>
      </c>
      <c r="Q40" s="33" t="s">
        <v>104</v>
      </c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2.75" customHeight="1" x14ac:dyDescent="0.2"/>
    <row r="42" spans="1:28" ht="18.75" customHeight="1" x14ac:dyDescent="0.2">
      <c r="A42" s="42"/>
      <c r="B42" s="42" t="s">
        <v>110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x14ac:dyDescent="0.2">
      <c r="A43">
        <v>16</v>
      </c>
      <c r="B43" s="43" t="s">
        <v>111</v>
      </c>
      <c r="C43" s="44" t="s">
        <v>112</v>
      </c>
      <c r="D43" s="43" t="s">
        <v>90</v>
      </c>
      <c r="E43" s="45">
        <v>78.88</v>
      </c>
      <c r="F43" s="46"/>
      <c r="G43" s="46">
        <f>E43*F43</f>
        <v>0</v>
      </c>
      <c r="H43" s="47">
        <v>0</v>
      </c>
      <c r="I43" s="47">
        <f>E43*H43</f>
        <v>0</v>
      </c>
      <c r="J43" s="47">
        <v>0</v>
      </c>
      <c r="K43" s="47">
        <f>E43*J43</f>
        <v>0</v>
      </c>
      <c r="L43" s="48"/>
      <c r="M43" s="48">
        <f>E43*L43</f>
        <v>0</v>
      </c>
      <c r="N43" s="48"/>
      <c r="O43" s="48">
        <f>E43*N43</f>
        <v>0</v>
      </c>
      <c r="P43" s="33" t="s">
        <v>113</v>
      </c>
      <c r="Q43" s="33"/>
      <c r="R43" s="33" t="s">
        <v>60</v>
      </c>
      <c r="S43" s="33" t="s">
        <v>114</v>
      </c>
      <c r="T43" s="33" t="s">
        <v>115</v>
      </c>
      <c r="U43" s="33"/>
      <c r="V43" s="33"/>
      <c r="W43" s="33"/>
      <c r="X43" s="33"/>
      <c r="Y43" s="33"/>
      <c r="Z43" s="33"/>
      <c r="AA43" s="49">
        <v>20</v>
      </c>
      <c r="AB43" s="33" t="s">
        <v>63</v>
      </c>
    </row>
    <row r="44" spans="1:28" x14ac:dyDescent="0.2">
      <c r="A44">
        <v>17</v>
      </c>
      <c r="B44" s="43" t="s">
        <v>116</v>
      </c>
      <c r="C44" s="44" t="s">
        <v>117</v>
      </c>
      <c r="D44" s="43" t="s">
        <v>118</v>
      </c>
      <c r="E44" s="45">
        <v>1.5</v>
      </c>
      <c r="F44" s="46"/>
      <c r="G44" s="46">
        <f>E44*F44</f>
        <v>0</v>
      </c>
      <c r="H44" s="47">
        <v>1E-3</v>
      </c>
      <c r="I44" s="47">
        <f>E44*H44</f>
        <v>1.5E-3</v>
      </c>
      <c r="J44" s="47">
        <v>0</v>
      </c>
      <c r="K44" s="47">
        <f>E44*J44</f>
        <v>0</v>
      </c>
      <c r="L44" s="48"/>
      <c r="M44" s="48">
        <f>E44*L44</f>
        <v>0</v>
      </c>
      <c r="N44" s="48"/>
      <c r="O44" s="48">
        <f>E44*N44</f>
        <v>0</v>
      </c>
      <c r="P44" s="33" t="s">
        <v>113</v>
      </c>
      <c r="Q44" s="33"/>
      <c r="R44" s="33" t="s">
        <v>60</v>
      </c>
      <c r="S44" s="33" t="s">
        <v>114</v>
      </c>
      <c r="T44" s="33" t="s">
        <v>115</v>
      </c>
      <c r="U44" s="33"/>
      <c r="V44" s="33"/>
      <c r="W44" s="33"/>
      <c r="X44" s="33"/>
      <c r="Y44" s="33"/>
      <c r="Z44" s="33"/>
      <c r="AA44" s="49">
        <v>20</v>
      </c>
      <c r="AB44" s="33" t="s">
        <v>119</v>
      </c>
    </row>
    <row r="45" spans="1:28" ht="18.75" customHeight="1" x14ac:dyDescent="0.2">
      <c r="A45" s="50" t="s">
        <v>12</v>
      </c>
      <c r="B45" s="42" t="s">
        <v>120</v>
      </c>
      <c r="C45" s="42"/>
      <c r="D45" s="42"/>
      <c r="E45" s="42"/>
      <c r="F45" s="42"/>
      <c r="G45" s="51">
        <f>SUMIF($P:$P,$Q45,G:G)</f>
        <v>0</v>
      </c>
      <c r="H45" s="42"/>
      <c r="I45" s="52">
        <f>SUMIF($P:$P,$Q45,I:I)</f>
        <v>1.5E-3</v>
      </c>
      <c r="J45" s="42"/>
      <c r="K45" s="52">
        <f>SUMIF($P:$P,$Q45,K:K)</f>
        <v>0</v>
      </c>
      <c r="L45" s="42"/>
      <c r="M45" s="53">
        <f>SUMIF($P:$P,$Q45,M:M)</f>
        <v>0</v>
      </c>
      <c r="N45" s="42"/>
      <c r="O45" s="53">
        <f>SUMIF($P:$P,$Q45,O:O)</f>
        <v>0</v>
      </c>
      <c r="P45" s="33" t="s">
        <v>12</v>
      </c>
      <c r="Q45" s="33" t="s">
        <v>113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2.75" customHeight="1" x14ac:dyDescent="0.2"/>
    <row r="47" spans="1:28" ht="18.75" customHeight="1" x14ac:dyDescent="0.2">
      <c r="A47" s="42"/>
      <c r="B47" s="42" t="s">
        <v>121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x14ac:dyDescent="0.2">
      <c r="A48">
        <v>18</v>
      </c>
      <c r="B48" s="43" t="s">
        <v>56</v>
      </c>
      <c r="C48" s="44" t="s">
        <v>122</v>
      </c>
      <c r="D48" s="43" t="s">
        <v>123</v>
      </c>
      <c r="E48" s="45">
        <v>1</v>
      </c>
      <c r="F48" s="46"/>
      <c r="G48" s="46">
        <f>E48*F48</f>
        <v>0</v>
      </c>
      <c r="H48" s="47">
        <v>2.3321999999999998</v>
      </c>
      <c r="I48" s="47">
        <f>E48*H48</f>
        <v>2.3321999999999998</v>
      </c>
      <c r="J48" s="47">
        <v>0</v>
      </c>
      <c r="K48" s="47">
        <f>E48*J48</f>
        <v>0</v>
      </c>
      <c r="L48" s="48">
        <v>0</v>
      </c>
      <c r="M48" s="48">
        <f>E48*L48</f>
        <v>0</v>
      </c>
      <c r="N48" s="48"/>
      <c r="O48" s="48">
        <f>E48*N48</f>
        <v>0</v>
      </c>
      <c r="P48" s="33" t="s">
        <v>124</v>
      </c>
      <c r="Q48" s="33"/>
      <c r="R48" s="33" t="s">
        <v>60</v>
      </c>
      <c r="S48" s="33" t="s">
        <v>125</v>
      </c>
      <c r="T48" s="33" t="s">
        <v>126</v>
      </c>
      <c r="U48" s="33"/>
      <c r="V48" s="33"/>
      <c r="W48" s="33"/>
      <c r="X48" s="33"/>
      <c r="Y48" s="33"/>
      <c r="Z48" s="33"/>
      <c r="AA48" s="49">
        <v>20</v>
      </c>
      <c r="AB48" s="33" t="s">
        <v>63</v>
      </c>
    </row>
    <row r="49" spans="1:28" ht="18.75" customHeight="1" x14ac:dyDescent="0.2">
      <c r="A49" s="50" t="s">
        <v>12</v>
      </c>
      <c r="B49" s="42" t="s">
        <v>127</v>
      </c>
      <c r="C49" s="42"/>
      <c r="D49" s="42"/>
      <c r="E49" s="42"/>
      <c r="F49" s="42"/>
      <c r="G49" s="51">
        <f>SUMIF($P:$P,$Q49,G:G)</f>
        <v>0</v>
      </c>
      <c r="H49" s="42"/>
      <c r="I49" s="52">
        <f>SUMIF($P:$P,$Q49,I:I)</f>
        <v>2.3321999999999998</v>
      </c>
      <c r="J49" s="42"/>
      <c r="K49" s="52">
        <f>SUMIF($P:$P,$Q49,K:K)</f>
        <v>0</v>
      </c>
      <c r="L49" s="42"/>
      <c r="M49" s="53">
        <f>SUMIF($P:$P,$Q49,M:M)</f>
        <v>0</v>
      </c>
      <c r="N49" s="42"/>
      <c r="O49" s="53">
        <f>SUMIF($P:$P,$Q49,O:O)</f>
        <v>0</v>
      </c>
      <c r="P49" s="33" t="s">
        <v>12</v>
      </c>
      <c r="Q49" s="33" t="s">
        <v>124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12.75" customHeight="1" x14ac:dyDescent="0.2"/>
    <row r="51" spans="1:28" ht="18.75" customHeight="1" x14ac:dyDescent="0.2">
      <c r="A51" s="42"/>
      <c r="B51" s="42" t="s">
        <v>128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x14ac:dyDescent="0.2">
      <c r="A52">
        <v>19</v>
      </c>
      <c r="B52" s="43" t="s">
        <v>129</v>
      </c>
      <c r="C52" s="44" t="s">
        <v>130</v>
      </c>
      <c r="D52" s="43" t="s">
        <v>90</v>
      </c>
      <c r="E52" s="45">
        <v>4.2</v>
      </c>
      <c r="F52" s="46"/>
      <c r="G52" s="46">
        <f>E52*F52</f>
        <v>0</v>
      </c>
      <c r="H52" s="47">
        <v>0.45584400000000003</v>
      </c>
      <c r="I52" s="47">
        <f>E52*H52</f>
        <v>1.9145448000000003</v>
      </c>
      <c r="J52" s="47">
        <v>0</v>
      </c>
      <c r="K52" s="47">
        <f>E52*J52</f>
        <v>0</v>
      </c>
      <c r="L52" s="48"/>
      <c r="M52" s="48">
        <f>E52*L52</f>
        <v>0</v>
      </c>
      <c r="N52" s="48"/>
      <c r="O52" s="48">
        <f>E52*N52</f>
        <v>0</v>
      </c>
      <c r="P52" s="33" t="s">
        <v>131</v>
      </c>
      <c r="Q52" s="33"/>
      <c r="R52" s="33" t="s">
        <v>60</v>
      </c>
      <c r="S52" s="33" t="s">
        <v>132</v>
      </c>
      <c r="T52" s="33" t="s">
        <v>133</v>
      </c>
      <c r="U52" s="33"/>
      <c r="V52" s="33"/>
      <c r="W52" s="33"/>
      <c r="X52" s="33"/>
      <c r="Y52" s="33"/>
      <c r="Z52" s="33"/>
      <c r="AA52" s="49">
        <v>20</v>
      </c>
      <c r="AB52" s="33" t="s">
        <v>63</v>
      </c>
    </row>
    <row r="53" spans="1:28" x14ac:dyDescent="0.2">
      <c r="A53">
        <v>20</v>
      </c>
      <c r="B53" s="43" t="s">
        <v>134</v>
      </c>
      <c r="C53" s="44" t="s">
        <v>135</v>
      </c>
      <c r="D53" s="43" t="s">
        <v>58</v>
      </c>
      <c r="E53" s="45">
        <v>0.78</v>
      </c>
      <c r="F53" s="46"/>
      <c r="G53" s="46">
        <f>E53*F53</f>
        <v>0</v>
      </c>
      <c r="H53" s="47">
        <v>1.79</v>
      </c>
      <c r="I53" s="47">
        <f>E53*H53</f>
        <v>1.3962000000000001</v>
      </c>
      <c r="J53" s="47">
        <v>0</v>
      </c>
      <c r="K53" s="47">
        <f>E53*J53</f>
        <v>0</v>
      </c>
      <c r="L53" s="48"/>
      <c r="M53" s="48">
        <f>E53*L53</f>
        <v>0</v>
      </c>
      <c r="N53" s="48"/>
      <c r="O53" s="48">
        <f>E53*N53</f>
        <v>0</v>
      </c>
      <c r="P53" s="33" t="s">
        <v>131</v>
      </c>
      <c r="Q53" s="33"/>
      <c r="R53" s="33" t="s">
        <v>60</v>
      </c>
      <c r="S53" s="33" t="s">
        <v>136</v>
      </c>
      <c r="T53" s="33" t="s">
        <v>137</v>
      </c>
      <c r="U53" s="33"/>
      <c r="V53" s="33"/>
      <c r="W53" s="33"/>
      <c r="X53" s="33"/>
      <c r="Y53" s="33"/>
      <c r="Z53" s="33"/>
      <c r="AA53" s="49">
        <v>20</v>
      </c>
      <c r="AB53" s="33" t="s">
        <v>63</v>
      </c>
    </row>
    <row r="54" spans="1:28" ht="18.75" customHeight="1" x14ac:dyDescent="0.2">
      <c r="A54" s="50" t="s">
        <v>12</v>
      </c>
      <c r="B54" s="42" t="s">
        <v>138</v>
      </c>
      <c r="C54" s="42"/>
      <c r="D54" s="42"/>
      <c r="E54" s="42"/>
      <c r="F54" s="42"/>
      <c r="G54" s="51">
        <f>SUMIF($P:$P,$Q54,G:G)</f>
        <v>0</v>
      </c>
      <c r="H54" s="42"/>
      <c r="I54" s="52">
        <f>SUMIF($P:$P,$Q54,I:I)</f>
        <v>3.3107448000000002</v>
      </c>
      <c r="J54" s="42"/>
      <c r="K54" s="52">
        <f>SUMIF($P:$P,$Q54,K:K)</f>
        <v>0</v>
      </c>
      <c r="L54" s="42"/>
      <c r="M54" s="53">
        <f>SUMIF($P:$P,$Q54,M:M)</f>
        <v>0</v>
      </c>
      <c r="N54" s="42"/>
      <c r="O54" s="53">
        <f>SUMIF($P:$P,$Q54,O:O)</f>
        <v>0</v>
      </c>
      <c r="P54" s="33" t="s">
        <v>12</v>
      </c>
      <c r="Q54" s="33" t="s">
        <v>131</v>
      </c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2.75" customHeight="1" x14ac:dyDescent="0.2"/>
    <row r="56" spans="1:28" ht="18.75" customHeight="1" x14ac:dyDescent="0.2">
      <c r="A56" s="42"/>
      <c r="B56" s="42" t="s">
        <v>139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x14ac:dyDescent="0.2">
      <c r="A57">
        <v>21</v>
      </c>
      <c r="B57" s="43" t="s">
        <v>140</v>
      </c>
      <c r="C57" s="44" t="s">
        <v>141</v>
      </c>
      <c r="D57" s="43" t="s">
        <v>58</v>
      </c>
      <c r="E57" s="45">
        <v>0.25</v>
      </c>
      <c r="F57" s="46"/>
      <c r="G57" s="46">
        <f>E57*F57</f>
        <v>0</v>
      </c>
      <c r="H57" s="47">
        <v>1.79</v>
      </c>
      <c r="I57" s="47">
        <f>E57*H57</f>
        <v>0.44750000000000001</v>
      </c>
      <c r="J57" s="47">
        <v>0</v>
      </c>
      <c r="K57" s="47">
        <f>E57*J57</f>
        <v>0</v>
      </c>
      <c r="L57" s="48"/>
      <c r="M57" s="48">
        <f>E57*L57</f>
        <v>0</v>
      </c>
      <c r="N57" s="48"/>
      <c r="O57" s="48">
        <f>E57*N57</f>
        <v>0</v>
      </c>
      <c r="P57" s="33" t="s">
        <v>142</v>
      </c>
      <c r="Q57" s="33"/>
      <c r="R57" s="33" t="s">
        <v>60</v>
      </c>
      <c r="S57" s="33" t="s">
        <v>143</v>
      </c>
      <c r="T57" s="33" t="s">
        <v>144</v>
      </c>
      <c r="U57" s="33"/>
      <c r="V57" s="33"/>
      <c r="W57" s="33"/>
      <c r="X57" s="33"/>
      <c r="Y57" s="33"/>
      <c r="Z57" s="33"/>
      <c r="AA57" s="49">
        <v>20</v>
      </c>
      <c r="AB57" s="33" t="s">
        <v>63</v>
      </c>
    </row>
    <row r="58" spans="1:28" ht="18.75" customHeight="1" x14ac:dyDescent="0.2">
      <c r="A58" s="50" t="s">
        <v>12</v>
      </c>
      <c r="B58" s="42" t="s">
        <v>145</v>
      </c>
      <c r="C58" s="42"/>
      <c r="D58" s="42"/>
      <c r="E58" s="42"/>
      <c r="F58" s="42"/>
      <c r="G58" s="51">
        <f>SUMIF($P:$P,$Q58,G:G)</f>
        <v>0</v>
      </c>
      <c r="H58" s="42"/>
      <c r="I58" s="52">
        <f>SUMIF($P:$P,$Q58,I:I)</f>
        <v>0.44750000000000001</v>
      </c>
      <c r="J58" s="42"/>
      <c r="K58" s="52">
        <f>SUMIF($P:$P,$Q58,K:K)</f>
        <v>0</v>
      </c>
      <c r="L58" s="42"/>
      <c r="M58" s="53">
        <f>SUMIF($P:$P,$Q58,M:M)</f>
        <v>0</v>
      </c>
      <c r="N58" s="42"/>
      <c r="O58" s="53">
        <f>SUMIF($P:$P,$Q58,O:O)</f>
        <v>0</v>
      </c>
      <c r="P58" s="33" t="s">
        <v>12</v>
      </c>
      <c r="Q58" s="33" t="s">
        <v>142</v>
      </c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2.75" customHeight="1" x14ac:dyDescent="0.2"/>
    <row r="60" spans="1:28" ht="18.75" customHeight="1" x14ac:dyDescent="0.2">
      <c r="A60" s="42"/>
      <c r="B60" s="42" t="s">
        <v>146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25.5" customHeight="1" x14ac:dyDescent="0.2">
      <c r="A61">
        <v>22</v>
      </c>
      <c r="B61" s="43" t="s">
        <v>147</v>
      </c>
      <c r="C61" s="44" t="s">
        <v>148</v>
      </c>
      <c r="D61" s="43" t="s">
        <v>149</v>
      </c>
      <c r="E61" s="45">
        <v>23</v>
      </c>
      <c r="F61" s="46"/>
      <c r="G61" s="46">
        <f>E61*F61</f>
        <v>0</v>
      </c>
      <c r="H61" s="47">
        <v>4.5000000000000001E-6</v>
      </c>
      <c r="I61" s="47">
        <f>E61*H61</f>
        <v>1.0350000000000001E-4</v>
      </c>
      <c r="J61" s="47">
        <v>0</v>
      </c>
      <c r="K61" s="47">
        <f>E61*J61</f>
        <v>0</v>
      </c>
      <c r="L61" s="48">
        <v>9.6750000000000003E-2</v>
      </c>
      <c r="M61" s="48">
        <f>E61*L61</f>
        <v>2.22525</v>
      </c>
      <c r="N61" s="48"/>
      <c r="O61" s="48">
        <f>E61*N61</f>
        <v>0</v>
      </c>
      <c r="P61" s="33" t="s">
        <v>150</v>
      </c>
      <c r="Q61" s="33"/>
      <c r="R61" s="33" t="s">
        <v>60</v>
      </c>
      <c r="S61" s="33" t="s">
        <v>151</v>
      </c>
      <c r="T61" s="33" t="s">
        <v>152</v>
      </c>
      <c r="U61" s="33"/>
      <c r="V61" s="33"/>
      <c r="W61" s="33"/>
      <c r="X61" s="33"/>
      <c r="Y61" s="33"/>
      <c r="Z61" s="33"/>
      <c r="AA61" s="49">
        <v>20</v>
      </c>
      <c r="AB61" s="33" t="s">
        <v>63</v>
      </c>
    </row>
    <row r="62" spans="1:28" x14ac:dyDescent="0.2">
      <c r="A62">
        <v>23</v>
      </c>
      <c r="B62" s="43" t="s">
        <v>56</v>
      </c>
      <c r="C62" s="44" t="s">
        <v>153</v>
      </c>
      <c r="D62" s="43" t="s">
        <v>154</v>
      </c>
      <c r="E62" s="45">
        <v>1</v>
      </c>
      <c r="F62" s="46"/>
      <c r="G62" s="46">
        <f>E62*F62</f>
        <v>0</v>
      </c>
      <c r="H62" s="47">
        <v>1E-4</v>
      </c>
      <c r="I62" s="47">
        <f>E62*H62</f>
        <v>1E-4</v>
      </c>
      <c r="J62" s="47">
        <v>0</v>
      </c>
      <c r="K62" s="47">
        <f>E62*J62</f>
        <v>0</v>
      </c>
      <c r="L62" s="48">
        <v>0</v>
      </c>
      <c r="M62" s="48">
        <f>E62*L62</f>
        <v>0</v>
      </c>
      <c r="N62" s="48"/>
      <c r="O62" s="48">
        <f>E62*N62</f>
        <v>0</v>
      </c>
      <c r="P62" s="33" t="s">
        <v>150</v>
      </c>
      <c r="Q62" s="33"/>
      <c r="R62" s="33" t="s">
        <v>60</v>
      </c>
      <c r="S62" s="33" t="s">
        <v>151</v>
      </c>
      <c r="T62" s="33" t="s">
        <v>155</v>
      </c>
      <c r="U62" s="33"/>
      <c r="V62" s="33"/>
      <c r="W62" s="33"/>
      <c r="X62" s="33"/>
      <c r="Y62" s="33"/>
      <c r="Z62" s="33"/>
      <c r="AA62" s="49">
        <v>20</v>
      </c>
      <c r="AB62" s="33" t="s">
        <v>63</v>
      </c>
    </row>
    <row r="63" spans="1:28" x14ac:dyDescent="0.2">
      <c r="A63">
        <v>24</v>
      </c>
      <c r="B63" s="43" t="s">
        <v>156</v>
      </c>
      <c r="C63" s="44" t="s">
        <v>157</v>
      </c>
      <c r="D63" s="43" t="s">
        <v>123</v>
      </c>
      <c r="E63" s="45">
        <v>4</v>
      </c>
      <c r="F63" s="46"/>
      <c r="G63" s="46">
        <f>E63*F63</f>
        <v>0</v>
      </c>
      <c r="H63" s="47">
        <v>1.2800000000000001E-2</v>
      </c>
      <c r="I63" s="47">
        <f>E63*H63</f>
        <v>5.1200000000000002E-2</v>
      </c>
      <c r="J63" s="47">
        <v>0</v>
      </c>
      <c r="K63" s="47">
        <f>E63*J63</f>
        <v>0</v>
      </c>
      <c r="L63" s="48"/>
      <c r="M63" s="48">
        <f>E63*L63</f>
        <v>0</v>
      </c>
      <c r="N63" s="48"/>
      <c r="O63" s="48">
        <f>E63*N63</f>
        <v>0</v>
      </c>
      <c r="P63" s="33" t="s">
        <v>150</v>
      </c>
      <c r="Q63" s="33"/>
      <c r="R63" s="33" t="s">
        <v>60</v>
      </c>
      <c r="S63" s="33" t="s">
        <v>151</v>
      </c>
      <c r="T63" s="33" t="s">
        <v>155</v>
      </c>
      <c r="U63" s="33"/>
      <c r="V63" s="33"/>
      <c r="W63" s="33"/>
      <c r="X63" s="33"/>
      <c r="Y63" s="33"/>
      <c r="Z63" s="33"/>
      <c r="AA63" s="49">
        <v>20</v>
      </c>
      <c r="AB63" s="33" t="s">
        <v>119</v>
      </c>
    </row>
    <row r="64" spans="1:28" x14ac:dyDescent="0.2">
      <c r="A64">
        <v>25</v>
      </c>
      <c r="B64" s="43" t="s">
        <v>158</v>
      </c>
      <c r="C64" s="44" t="s">
        <v>159</v>
      </c>
      <c r="D64" s="43" t="s">
        <v>123</v>
      </c>
      <c r="E64" s="45">
        <v>1</v>
      </c>
      <c r="F64" s="46"/>
      <c r="G64" s="46">
        <f>E64*F64</f>
        <v>0</v>
      </c>
      <c r="H64" s="47">
        <v>7.3999999999999999E-4</v>
      </c>
      <c r="I64" s="47">
        <f>E64*H64</f>
        <v>7.3999999999999999E-4</v>
      </c>
      <c r="J64" s="47">
        <v>0</v>
      </c>
      <c r="K64" s="47">
        <f>E64*J64</f>
        <v>0</v>
      </c>
      <c r="L64" s="48"/>
      <c r="M64" s="48">
        <f>E64*L64</f>
        <v>0</v>
      </c>
      <c r="N64" s="48"/>
      <c r="O64" s="48">
        <f>E64*N64</f>
        <v>0</v>
      </c>
      <c r="P64" s="33" t="s">
        <v>150</v>
      </c>
      <c r="Q64" s="33"/>
      <c r="R64" s="33" t="s">
        <v>60</v>
      </c>
      <c r="S64" s="33" t="s">
        <v>151</v>
      </c>
      <c r="T64" s="33" t="s">
        <v>155</v>
      </c>
      <c r="U64" s="33"/>
      <c r="V64" s="33"/>
      <c r="W64" s="33"/>
      <c r="X64" s="33"/>
      <c r="Y64" s="33"/>
      <c r="Z64" s="33"/>
      <c r="AA64" s="49">
        <v>20</v>
      </c>
      <c r="AB64" s="33" t="s">
        <v>119</v>
      </c>
    </row>
    <row r="65" spans="1:28" ht="18.75" customHeight="1" x14ac:dyDescent="0.2">
      <c r="A65" s="50" t="s">
        <v>12</v>
      </c>
      <c r="B65" s="42" t="s">
        <v>160</v>
      </c>
      <c r="C65" s="42"/>
      <c r="D65" s="42"/>
      <c r="E65" s="42"/>
      <c r="F65" s="42"/>
      <c r="G65" s="51">
        <f>SUMIF($P:$P,$Q65,G:G)</f>
        <v>0</v>
      </c>
      <c r="H65" s="42"/>
      <c r="I65" s="52">
        <f>SUMIF($P:$P,$Q65,I:I)</f>
        <v>5.2143500000000002E-2</v>
      </c>
      <c r="J65" s="42"/>
      <c r="K65" s="52">
        <f>SUMIF($P:$P,$Q65,K:K)</f>
        <v>0</v>
      </c>
      <c r="L65" s="42"/>
      <c r="M65" s="53">
        <f>SUMIF($P:$P,$Q65,M:M)</f>
        <v>2.22525</v>
      </c>
      <c r="N65" s="42"/>
      <c r="O65" s="53">
        <f>SUMIF($P:$P,$Q65,O:O)</f>
        <v>0</v>
      </c>
      <c r="P65" s="33" t="s">
        <v>12</v>
      </c>
      <c r="Q65" s="33" t="s">
        <v>150</v>
      </c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2.75" customHeight="1" x14ac:dyDescent="0.2"/>
    <row r="67" spans="1:28" ht="18.75" customHeight="1" x14ac:dyDescent="0.2">
      <c r="A67" s="42"/>
      <c r="B67" s="42" t="s">
        <v>161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x14ac:dyDescent="0.2">
      <c r="A68">
        <v>26</v>
      </c>
      <c r="B68" s="43" t="s">
        <v>162</v>
      </c>
      <c r="C68" s="44" t="s">
        <v>163</v>
      </c>
      <c r="D68" s="43" t="s">
        <v>164</v>
      </c>
      <c r="E68" s="45">
        <v>1</v>
      </c>
      <c r="F68" s="46"/>
      <c r="G68" s="46">
        <f>E68*F68</f>
        <v>0</v>
      </c>
      <c r="H68" s="47">
        <v>0</v>
      </c>
      <c r="I68" s="47">
        <f>E68*H68</f>
        <v>0</v>
      </c>
      <c r="J68" s="47">
        <v>0</v>
      </c>
      <c r="K68" s="47">
        <f>E68*J68</f>
        <v>0</v>
      </c>
      <c r="L68" s="48">
        <v>0</v>
      </c>
      <c r="M68" s="48">
        <f>E68*L68</f>
        <v>0</v>
      </c>
      <c r="N68" s="48"/>
      <c r="O68" s="48">
        <f>E68*N68</f>
        <v>0</v>
      </c>
      <c r="P68" s="33" t="s">
        <v>165</v>
      </c>
      <c r="Q68" s="33"/>
      <c r="R68" s="33" t="s">
        <v>60</v>
      </c>
      <c r="S68" s="33" t="s">
        <v>166</v>
      </c>
      <c r="T68" s="33" t="s">
        <v>167</v>
      </c>
      <c r="U68" s="33"/>
      <c r="V68" s="33"/>
      <c r="W68" s="33"/>
      <c r="X68" s="33"/>
      <c r="Y68" s="33"/>
      <c r="Z68" s="33"/>
      <c r="AA68" s="49">
        <v>20</v>
      </c>
      <c r="AB68" s="33" t="s">
        <v>63</v>
      </c>
    </row>
    <row r="69" spans="1:28" ht="18.75" customHeight="1" x14ac:dyDescent="0.2">
      <c r="A69" s="50" t="s">
        <v>12</v>
      </c>
      <c r="B69" s="42" t="s">
        <v>168</v>
      </c>
      <c r="C69" s="42"/>
      <c r="D69" s="42"/>
      <c r="E69" s="42"/>
      <c r="F69" s="42"/>
      <c r="G69" s="51">
        <f>SUMIF($P:$P,$Q69,G:G)</f>
        <v>0</v>
      </c>
      <c r="H69" s="42"/>
      <c r="I69" s="52">
        <f>SUMIF($P:$P,$Q69,I:I)</f>
        <v>0</v>
      </c>
      <c r="J69" s="42"/>
      <c r="K69" s="52">
        <f>SUMIF($P:$P,$Q69,K:K)</f>
        <v>0</v>
      </c>
      <c r="L69" s="42"/>
      <c r="M69" s="53">
        <f>SUMIF($P:$P,$Q69,M:M)</f>
        <v>0</v>
      </c>
      <c r="N69" s="42"/>
      <c r="O69" s="53">
        <f>SUMIF($P:$P,$Q69,O:O)</f>
        <v>0</v>
      </c>
      <c r="P69" s="33" t="s">
        <v>12</v>
      </c>
      <c r="Q69" s="33" t="s">
        <v>165</v>
      </c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2.75" customHeight="1" x14ac:dyDescent="0.2"/>
    <row r="71" spans="1:28" ht="18.75" customHeight="1" x14ac:dyDescent="0.2">
      <c r="A71" s="42"/>
      <c r="B71" s="42" t="s">
        <v>169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x14ac:dyDescent="0.2">
      <c r="A72">
        <v>27</v>
      </c>
      <c r="B72" s="43" t="s">
        <v>170</v>
      </c>
      <c r="C72" s="44" t="s">
        <v>171</v>
      </c>
      <c r="D72" s="43" t="s">
        <v>58</v>
      </c>
      <c r="E72" s="45">
        <v>3.167475</v>
      </c>
      <c r="F72" s="46"/>
      <c r="G72" s="46">
        <f>E72*F72</f>
        <v>0</v>
      </c>
      <c r="H72" s="47">
        <v>0</v>
      </c>
      <c r="I72" s="47">
        <f>E72*H72</f>
        <v>0</v>
      </c>
      <c r="J72" s="47">
        <v>0</v>
      </c>
      <c r="K72" s="47">
        <f>E72*J72</f>
        <v>0</v>
      </c>
      <c r="L72" s="48"/>
      <c r="M72" s="48">
        <f>E72*L72</f>
        <v>0</v>
      </c>
      <c r="N72" s="48"/>
      <c r="O72" s="48">
        <f>E72*N72</f>
        <v>0</v>
      </c>
      <c r="P72" s="33" t="s">
        <v>172</v>
      </c>
      <c r="Q72" s="33"/>
      <c r="R72" s="33" t="s">
        <v>60</v>
      </c>
      <c r="S72" s="33" t="s">
        <v>125</v>
      </c>
      <c r="T72" s="33" t="s">
        <v>126</v>
      </c>
      <c r="U72" s="33"/>
      <c r="V72" s="33"/>
      <c r="W72" s="33"/>
      <c r="X72" s="33"/>
      <c r="Y72" s="33"/>
      <c r="Z72" s="33"/>
      <c r="AA72" s="49">
        <v>20</v>
      </c>
      <c r="AB72" s="33" t="s">
        <v>63</v>
      </c>
    </row>
    <row r="73" spans="1:28" ht="18.75" customHeight="1" x14ac:dyDescent="0.2">
      <c r="A73" s="50" t="s">
        <v>12</v>
      </c>
      <c r="B73" s="42" t="s">
        <v>173</v>
      </c>
      <c r="C73" s="42"/>
      <c r="D73" s="42"/>
      <c r="E73" s="42"/>
      <c r="F73" s="42"/>
      <c r="G73" s="51">
        <f>SUMIF($P:$P,$Q73,G:G)</f>
        <v>0</v>
      </c>
      <c r="H73" s="42"/>
      <c r="I73" s="52">
        <f>SUMIF($P:$P,$Q73,I:I)</f>
        <v>0</v>
      </c>
      <c r="J73" s="42"/>
      <c r="K73" s="52">
        <f>SUMIF($P:$P,$Q73,K:K)</f>
        <v>0</v>
      </c>
      <c r="L73" s="42"/>
      <c r="M73" s="53">
        <f>SUMIF($P:$P,$Q73,M:M)</f>
        <v>0</v>
      </c>
      <c r="N73" s="42"/>
      <c r="O73" s="53">
        <f>SUMIF($P:$P,$Q73,O:O)</f>
        <v>0</v>
      </c>
      <c r="P73" s="33" t="s">
        <v>12</v>
      </c>
      <c r="Q73" s="33" t="s">
        <v>172</v>
      </c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2.75" customHeight="1" x14ac:dyDescent="0.2"/>
    <row r="75" spans="1:28" ht="18.75" customHeight="1" x14ac:dyDescent="0.2">
      <c r="A75" s="42"/>
      <c r="B75" s="42" t="s">
        <v>174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x14ac:dyDescent="0.2">
      <c r="A76">
        <v>28</v>
      </c>
      <c r="B76" s="43" t="s">
        <v>175</v>
      </c>
      <c r="C76" s="44" t="s">
        <v>176</v>
      </c>
      <c r="D76" s="43" t="s">
        <v>123</v>
      </c>
      <c r="E76" s="45">
        <v>1</v>
      </c>
      <c r="F76" s="46"/>
      <c r="G76" s="46">
        <f>E76*F76</f>
        <v>0</v>
      </c>
      <c r="H76" s="47">
        <v>0</v>
      </c>
      <c r="I76" s="47">
        <f>E76*H76</f>
        <v>0</v>
      </c>
      <c r="J76" s="47">
        <v>0</v>
      </c>
      <c r="K76" s="47">
        <f>E76*J76</f>
        <v>0</v>
      </c>
      <c r="L76" s="48">
        <v>0</v>
      </c>
      <c r="M76" s="48">
        <f>E76*L76</f>
        <v>0</v>
      </c>
      <c r="N76" s="48"/>
      <c r="O76" s="48">
        <f>E76*N76</f>
        <v>0</v>
      </c>
      <c r="P76" s="33" t="s">
        <v>177</v>
      </c>
      <c r="Q76" s="33"/>
      <c r="R76" s="33" t="s">
        <v>60</v>
      </c>
      <c r="S76" s="33" t="s">
        <v>166</v>
      </c>
      <c r="T76" s="33" t="s">
        <v>167</v>
      </c>
      <c r="U76" s="33"/>
      <c r="V76" s="33"/>
      <c r="W76" s="33"/>
      <c r="X76" s="33"/>
      <c r="Y76" s="33"/>
      <c r="Z76" s="33"/>
      <c r="AA76" s="49">
        <v>20</v>
      </c>
      <c r="AB76" s="33" t="s">
        <v>63</v>
      </c>
    </row>
    <row r="77" spans="1:28" ht="18.75" customHeight="1" x14ac:dyDescent="0.2">
      <c r="A77" s="50" t="s">
        <v>12</v>
      </c>
      <c r="B77" s="42" t="s">
        <v>178</v>
      </c>
      <c r="C77" s="42"/>
      <c r="D77" s="42"/>
      <c r="E77" s="42"/>
      <c r="F77" s="42"/>
      <c r="G77" s="51">
        <f>SUMIF($P:$P,$Q77,G:G)</f>
        <v>0</v>
      </c>
      <c r="H77" s="42"/>
      <c r="I77" s="52">
        <f>SUMIF($P:$P,$Q77,I:I)</f>
        <v>0</v>
      </c>
      <c r="J77" s="42"/>
      <c r="K77" s="52">
        <f>SUMIF($P:$P,$Q77,K:K)</f>
        <v>0</v>
      </c>
      <c r="L77" s="42"/>
      <c r="M77" s="53">
        <f>SUMIF($P:$P,$Q77,M:M)</f>
        <v>0</v>
      </c>
      <c r="N77" s="42"/>
      <c r="O77" s="53">
        <f>SUMIF($P:$P,$Q77,O:O)</f>
        <v>0</v>
      </c>
      <c r="P77" s="33" t="s">
        <v>12</v>
      </c>
      <c r="Q77" s="33" t="s">
        <v>177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2.75" customHeight="1" x14ac:dyDescent="0.2"/>
    <row r="79" spans="1:28" ht="18.75" customHeight="1" x14ac:dyDescent="0.2">
      <c r="A79" s="42"/>
      <c r="B79" s="42" t="s">
        <v>179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x14ac:dyDescent="0.2">
      <c r="A80">
        <v>29</v>
      </c>
      <c r="B80" s="43" t="s">
        <v>180</v>
      </c>
      <c r="C80" s="44" t="s">
        <v>181</v>
      </c>
      <c r="D80" s="43" t="s">
        <v>103</v>
      </c>
      <c r="E80" s="45">
        <v>13.14</v>
      </c>
      <c r="F80" s="46"/>
      <c r="G80" s="46">
        <f>E80*F80</f>
        <v>0</v>
      </c>
      <c r="H80" s="47">
        <v>0</v>
      </c>
      <c r="I80" s="47">
        <f>E80*H80</f>
        <v>0</v>
      </c>
      <c r="J80" s="47">
        <v>0</v>
      </c>
      <c r="K80" s="47">
        <f>E80*J80</f>
        <v>0</v>
      </c>
      <c r="L80" s="48">
        <v>0</v>
      </c>
      <c r="M80" s="48">
        <f>E80*L80</f>
        <v>0</v>
      </c>
      <c r="N80" s="48"/>
      <c r="O80" s="48">
        <f>E80*N80</f>
        <v>0</v>
      </c>
      <c r="P80" s="33" t="s">
        <v>182</v>
      </c>
      <c r="Q80" s="33"/>
      <c r="R80" s="33" t="s">
        <v>60</v>
      </c>
      <c r="S80" s="33" t="s">
        <v>183</v>
      </c>
      <c r="T80" s="33" t="s">
        <v>184</v>
      </c>
      <c r="U80" s="33"/>
      <c r="V80" s="33"/>
      <c r="W80" s="33"/>
      <c r="X80" s="33"/>
      <c r="Y80" s="33"/>
      <c r="Z80" s="33"/>
      <c r="AA80" s="49">
        <v>20</v>
      </c>
      <c r="AB80" s="33" t="s">
        <v>63</v>
      </c>
    </row>
    <row r="81" spans="1:28" x14ac:dyDescent="0.2">
      <c r="A81">
        <v>30</v>
      </c>
      <c r="B81" s="43" t="s">
        <v>185</v>
      </c>
      <c r="C81" s="44" t="s">
        <v>186</v>
      </c>
      <c r="D81" s="43" t="s">
        <v>103</v>
      </c>
      <c r="E81" s="45">
        <v>131.4</v>
      </c>
      <c r="F81" s="46"/>
      <c r="G81" s="46">
        <f>E81*F81</f>
        <v>0</v>
      </c>
      <c r="H81" s="47">
        <v>0</v>
      </c>
      <c r="I81" s="47">
        <f>E81*H81</f>
        <v>0</v>
      </c>
      <c r="J81" s="47">
        <v>0</v>
      </c>
      <c r="K81" s="47">
        <f>E81*J81</f>
        <v>0</v>
      </c>
      <c r="L81" s="48">
        <v>0</v>
      </c>
      <c r="M81" s="48">
        <f>E81*L81</f>
        <v>0</v>
      </c>
      <c r="N81" s="48"/>
      <c r="O81" s="48">
        <f>E81*N81</f>
        <v>0</v>
      </c>
      <c r="P81" s="33" t="s">
        <v>182</v>
      </c>
      <c r="Q81" s="33"/>
      <c r="R81" s="33" t="s">
        <v>60</v>
      </c>
      <c r="S81" s="33" t="s">
        <v>183</v>
      </c>
      <c r="T81" s="33" t="s">
        <v>184</v>
      </c>
      <c r="U81" s="33"/>
      <c r="V81" s="33"/>
      <c r="W81" s="33"/>
      <c r="X81" s="33"/>
      <c r="Y81" s="33"/>
      <c r="Z81" s="33"/>
      <c r="AA81" s="49">
        <v>20</v>
      </c>
      <c r="AB81" s="33" t="s">
        <v>63</v>
      </c>
    </row>
    <row r="82" spans="1:28" ht="18.75" customHeight="1" x14ac:dyDescent="0.2">
      <c r="A82" s="50" t="s">
        <v>12</v>
      </c>
      <c r="B82" s="42" t="s">
        <v>187</v>
      </c>
      <c r="C82" s="42"/>
      <c r="D82" s="42"/>
      <c r="E82" s="42"/>
      <c r="F82" s="42"/>
      <c r="G82" s="51">
        <f>SUMIF($P:$P,$Q82,G:G)</f>
        <v>0</v>
      </c>
      <c r="H82" s="42"/>
      <c r="I82" s="52">
        <f>SUMIF($P:$P,$Q82,I:I)</f>
        <v>0</v>
      </c>
      <c r="J82" s="42"/>
      <c r="K82" s="52">
        <f>SUMIF($P:$P,$Q82,K:K)</f>
        <v>0</v>
      </c>
      <c r="L82" s="42"/>
      <c r="M82" s="53">
        <f>SUMIF($P:$P,$Q82,M:M)</f>
        <v>0</v>
      </c>
      <c r="N82" s="42"/>
      <c r="O82" s="53">
        <f>SUMIF($P:$P,$Q82,O:O)</f>
        <v>0</v>
      </c>
      <c r="P82" s="33" t="s">
        <v>12</v>
      </c>
      <c r="Q82" s="33" t="s">
        <v>182</v>
      </c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</row>
    <row r="83" spans="1:28" ht="12.75" customHeight="1" x14ac:dyDescent="0.2"/>
    <row r="84" spans="1:28" ht="18.75" customHeight="1" x14ac:dyDescent="0.2">
      <c r="A84" s="42"/>
      <c r="B84" s="42" t="s">
        <v>188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</row>
    <row r="85" spans="1:28" x14ac:dyDescent="0.2">
      <c r="A85">
        <v>31</v>
      </c>
      <c r="B85" s="43" t="s">
        <v>189</v>
      </c>
      <c r="C85" s="44" t="s">
        <v>190</v>
      </c>
      <c r="D85" s="43" t="s">
        <v>103</v>
      </c>
      <c r="E85" s="45">
        <v>6.2115069160000003</v>
      </c>
      <c r="F85" s="46"/>
      <c r="G85" s="46">
        <f>E85*F85</f>
        <v>0</v>
      </c>
      <c r="H85" s="47">
        <v>0</v>
      </c>
      <c r="I85" s="47">
        <f>E85*H85</f>
        <v>0</v>
      </c>
      <c r="J85" s="47">
        <v>0</v>
      </c>
      <c r="K85" s="47">
        <f>E85*J85</f>
        <v>0</v>
      </c>
      <c r="L85" s="48">
        <v>0</v>
      </c>
      <c r="M85" s="48">
        <f>E85*L85</f>
        <v>0</v>
      </c>
      <c r="N85" s="48"/>
      <c r="O85" s="48">
        <f>E85*N85</f>
        <v>0</v>
      </c>
      <c r="P85" s="33" t="s">
        <v>191</v>
      </c>
      <c r="Q85" s="33"/>
      <c r="R85" s="33" t="s">
        <v>60</v>
      </c>
      <c r="S85" s="33" t="s">
        <v>192</v>
      </c>
      <c r="T85" s="33" t="s">
        <v>193</v>
      </c>
      <c r="U85" s="33"/>
      <c r="V85" s="33"/>
      <c r="W85" s="33"/>
      <c r="X85" s="33"/>
      <c r="Y85" s="33"/>
      <c r="Z85" s="33"/>
      <c r="AA85" s="49">
        <v>20</v>
      </c>
      <c r="AB85" s="33" t="s">
        <v>63</v>
      </c>
    </row>
    <row r="86" spans="1:28" ht="18.75" customHeight="1" x14ac:dyDescent="0.2">
      <c r="A86" s="50" t="s">
        <v>12</v>
      </c>
      <c r="B86" s="42" t="s">
        <v>194</v>
      </c>
      <c r="C86" s="42"/>
      <c r="D86" s="42"/>
      <c r="E86" s="42"/>
      <c r="F86" s="42"/>
      <c r="G86" s="51">
        <f>SUMIF($P:$P,$Q86,G:G)</f>
        <v>0</v>
      </c>
      <c r="H86" s="42"/>
      <c r="I86" s="52">
        <f>SUMIF($P:$P,$Q86,I:I)</f>
        <v>0</v>
      </c>
      <c r="J86" s="42"/>
      <c r="K86" s="52">
        <f>SUMIF($P:$P,$Q86,K:K)</f>
        <v>0</v>
      </c>
      <c r="L86" s="42"/>
      <c r="M86" s="53">
        <f>SUMIF($P:$P,$Q86,M:M)</f>
        <v>0</v>
      </c>
      <c r="N86" s="42"/>
      <c r="O86" s="53">
        <f>SUMIF($P:$P,$Q86,O:O)</f>
        <v>0</v>
      </c>
      <c r="P86" s="33" t="s">
        <v>12</v>
      </c>
      <c r="Q86" s="33" t="s">
        <v>191</v>
      </c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spans="1:28" ht="12.75" customHeight="1" thickBot="1" x14ac:dyDescent="0.25"/>
    <row r="88" spans="1:28" ht="18.75" customHeight="1" x14ac:dyDescent="0.2">
      <c r="A88" s="54" t="s">
        <v>12</v>
      </c>
      <c r="B88" s="55"/>
      <c r="C88" s="55"/>
      <c r="D88" s="55"/>
      <c r="E88" s="55"/>
      <c r="F88" s="55"/>
      <c r="G88" s="56">
        <f>SUMIF($P:$P,"S",G:G)</f>
        <v>0</v>
      </c>
      <c r="H88" s="55"/>
      <c r="I88" s="57">
        <f>SUMIF($P:$P,"S",I:I)</f>
        <v>6.2115069159999994</v>
      </c>
      <c r="J88" s="55"/>
      <c r="K88" s="57">
        <f>SUMIF($P:$P,"S",K:K)</f>
        <v>0</v>
      </c>
      <c r="L88" s="55"/>
      <c r="M88" s="58"/>
      <c r="N88" s="55"/>
      <c r="O88" s="58">
        <f>SUMIF($P:$P,"S",O:O)</f>
        <v>0</v>
      </c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</row>
    <row r="91" spans="1:28" ht="18.75" customHeight="1" thickBot="1" x14ac:dyDescent="0.25">
      <c r="A91" s="59" t="s">
        <v>195</v>
      </c>
      <c r="B91" s="59"/>
      <c r="C91" s="59"/>
      <c r="D91" s="59"/>
      <c r="E91" s="59"/>
    </row>
    <row r="92" spans="1:28" x14ac:dyDescent="0.2">
      <c r="B92" s="43" t="s">
        <v>196</v>
      </c>
      <c r="C92" s="60" t="s">
        <v>197</v>
      </c>
      <c r="D92" s="60"/>
      <c r="E92" s="46">
        <f>$G$11</f>
        <v>0</v>
      </c>
    </row>
    <row r="93" spans="1:28" x14ac:dyDescent="0.2">
      <c r="B93" s="43" t="s">
        <v>198</v>
      </c>
      <c r="C93" s="61" t="s">
        <v>199</v>
      </c>
      <c r="D93" s="61"/>
      <c r="E93" s="46">
        <f>$G$16</f>
        <v>0</v>
      </c>
    </row>
    <row r="94" spans="1:28" x14ac:dyDescent="0.2">
      <c r="B94" s="43" t="s">
        <v>200</v>
      </c>
      <c r="C94" s="61" t="s">
        <v>201</v>
      </c>
      <c r="D94" s="61"/>
      <c r="E94" s="46">
        <f>$G$25</f>
        <v>0</v>
      </c>
    </row>
    <row r="95" spans="1:28" x14ac:dyDescent="0.2">
      <c r="B95" s="43" t="s">
        <v>202</v>
      </c>
      <c r="C95" s="61" t="s">
        <v>203</v>
      </c>
      <c r="D95" s="61"/>
      <c r="E95" s="46">
        <f>$G$30</f>
        <v>0</v>
      </c>
    </row>
    <row r="96" spans="1:28" x14ac:dyDescent="0.2">
      <c r="B96" s="43" t="s">
        <v>204</v>
      </c>
      <c r="C96" s="61" t="s">
        <v>205</v>
      </c>
      <c r="D96" s="61"/>
      <c r="E96" s="46">
        <f>$G$34</f>
        <v>0</v>
      </c>
    </row>
    <row r="97" spans="1:5" x14ac:dyDescent="0.2">
      <c r="B97" s="43" t="s">
        <v>206</v>
      </c>
      <c r="C97" s="61" t="s">
        <v>207</v>
      </c>
      <c r="D97" s="61"/>
      <c r="E97" s="46">
        <f>$G$40</f>
        <v>0</v>
      </c>
    </row>
    <row r="98" spans="1:5" x14ac:dyDescent="0.2">
      <c r="B98" s="43" t="s">
        <v>208</v>
      </c>
      <c r="C98" s="61" t="s">
        <v>209</v>
      </c>
      <c r="D98" s="61"/>
      <c r="E98" s="46">
        <f>$G$45</f>
        <v>0</v>
      </c>
    </row>
    <row r="99" spans="1:5" x14ac:dyDescent="0.2">
      <c r="B99" s="43" t="s">
        <v>210</v>
      </c>
      <c r="C99" s="61" t="s">
        <v>211</v>
      </c>
      <c r="D99" s="61"/>
      <c r="E99" s="46">
        <f>$G$49</f>
        <v>0</v>
      </c>
    </row>
    <row r="100" spans="1:5" x14ac:dyDescent="0.2">
      <c r="B100" s="43" t="s">
        <v>212</v>
      </c>
      <c r="C100" s="61" t="s">
        <v>213</v>
      </c>
      <c r="D100" s="61"/>
      <c r="E100" s="46">
        <f>$G$54</f>
        <v>0</v>
      </c>
    </row>
    <row r="101" spans="1:5" x14ac:dyDescent="0.2">
      <c r="B101" s="43" t="s">
        <v>214</v>
      </c>
      <c r="C101" s="61" t="s">
        <v>215</v>
      </c>
      <c r="D101" s="61"/>
      <c r="E101" s="46">
        <f>$G$58</f>
        <v>0</v>
      </c>
    </row>
    <row r="102" spans="1:5" x14ac:dyDescent="0.2">
      <c r="B102" s="43" t="s">
        <v>216</v>
      </c>
      <c r="C102" s="61" t="s">
        <v>217</v>
      </c>
      <c r="D102" s="61"/>
      <c r="E102" s="46">
        <f>$G$65</f>
        <v>0</v>
      </c>
    </row>
    <row r="103" spans="1:5" x14ac:dyDescent="0.2">
      <c r="B103" s="43" t="s">
        <v>218</v>
      </c>
      <c r="C103" s="61" t="s">
        <v>219</v>
      </c>
      <c r="D103" s="61"/>
      <c r="E103" s="46">
        <f>$G$69</f>
        <v>0</v>
      </c>
    </row>
    <row r="104" spans="1:5" x14ac:dyDescent="0.2">
      <c r="B104" s="43" t="s">
        <v>220</v>
      </c>
      <c r="C104" s="61" t="s">
        <v>221</v>
      </c>
      <c r="D104" s="61"/>
      <c r="E104" s="46">
        <f>$G$73</f>
        <v>0</v>
      </c>
    </row>
    <row r="105" spans="1:5" x14ac:dyDescent="0.2">
      <c r="B105" s="43" t="s">
        <v>222</v>
      </c>
      <c r="C105" s="61" t="s">
        <v>223</v>
      </c>
      <c r="D105" s="61"/>
      <c r="E105" s="46">
        <f>$G$77</f>
        <v>0</v>
      </c>
    </row>
    <row r="106" spans="1:5" x14ac:dyDescent="0.2">
      <c r="B106" s="43" t="s">
        <v>224</v>
      </c>
      <c r="C106" s="61" t="s">
        <v>225</v>
      </c>
      <c r="D106" s="61"/>
      <c r="E106" s="46">
        <f>$G$82</f>
        <v>0</v>
      </c>
    </row>
    <row r="107" spans="1:5" ht="13.5" customHeight="1" thickBot="1" x14ac:dyDescent="0.25">
      <c r="B107" s="43" t="s">
        <v>226</v>
      </c>
      <c r="C107" s="61" t="s">
        <v>227</v>
      </c>
      <c r="D107" s="61"/>
      <c r="E107" s="46">
        <f>$G$86</f>
        <v>0</v>
      </c>
    </row>
    <row r="108" spans="1:5" ht="18.75" customHeight="1" x14ac:dyDescent="0.2">
      <c r="A108" s="54" t="s">
        <v>12</v>
      </c>
      <c r="B108" s="55"/>
      <c r="C108" s="55"/>
      <c r="D108" s="55"/>
      <c r="E108" s="56">
        <f>SUM($E$92:$E$107)</f>
        <v>0</v>
      </c>
    </row>
  </sheetData>
  <mergeCells count="32">
    <mergeCell ref="C104:D104"/>
    <mergeCell ref="C105:D105"/>
    <mergeCell ref="C106:D106"/>
    <mergeCell ref="C107:D107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H6:I6"/>
    <mergeCell ref="J6:K6"/>
    <mergeCell ref="L6:M6"/>
    <mergeCell ref="N6:O6"/>
    <mergeCell ref="P6:AB6"/>
    <mergeCell ref="A91:E91"/>
    <mergeCell ref="A1:O1"/>
    <mergeCell ref="C2:G2"/>
    <mergeCell ref="C3:G3"/>
    <mergeCell ref="C4:G4"/>
    <mergeCell ref="A6:A7"/>
    <mergeCell ref="B6:B7"/>
    <mergeCell ref="C6:C7"/>
    <mergeCell ref="D6:D7"/>
    <mergeCell ref="E6:E7"/>
    <mergeCell ref="F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view="pageBreakPreview" zoomScaleNormal="100" zoomScaleSheetLayoutView="100" workbookViewId="0">
      <selection sqref="A1:O1"/>
    </sheetView>
  </sheetViews>
  <sheetFormatPr defaultRowHeight="12.75" x14ac:dyDescent="0.2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 x14ac:dyDescent="0.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 t="s">
        <v>23</v>
      </c>
      <c r="Q1" s="34">
        <f>SUMIF($AB:$AB,"sp",$G:$G)</f>
        <v>0</v>
      </c>
      <c r="R1" s="34">
        <f>SUMIF($AB:$AB,"spec",$G:$G)</f>
        <v>0</v>
      </c>
      <c r="S1" s="34">
        <f>SUMIF($AB:$AB,"str",$G:$G)</f>
        <v>0</v>
      </c>
      <c r="T1" s="34">
        <f>SUMIF($AB:$AB,"hzs",$G:$G)</f>
        <v>0</v>
      </c>
      <c r="U1" s="34">
        <f>SUMIF($AB:$AB,"ost",$G:$G)</f>
        <v>0</v>
      </c>
      <c r="V1" s="33" t="s">
        <v>24</v>
      </c>
      <c r="W1" s="34">
        <f>SUMIF($AA:$AA,20,$G:$G)</f>
        <v>0</v>
      </c>
      <c r="X1" s="34">
        <f>SUMIF($AA:$AA,-1,$G:$G)</f>
        <v>0</v>
      </c>
      <c r="Y1" s="34">
        <f>SUMIF($AA:$AA,-1,$G:$G)</f>
        <v>0</v>
      </c>
      <c r="Z1" s="34">
        <f>SUMIF($AA:$AA,-1,$G:$G)</f>
        <v>0</v>
      </c>
    </row>
    <row r="2" spans="1:28" ht="12.75" customHeight="1" x14ac:dyDescent="0.2">
      <c r="B2" s="2" t="s">
        <v>25</v>
      </c>
      <c r="C2" s="7" t="s">
        <v>26</v>
      </c>
      <c r="D2" s="8"/>
      <c r="E2" s="8"/>
      <c r="F2" s="8"/>
      <c r="G2" s="8"/>
    </row>
    <row r="3" spans="1:28" ht="12.75" customHeight="1" x14ac:dyDescent="0.2">
      <c r="B3" s="2" t="s">
        <v>27</v>
      </c>
      <c r="C3" s="35" t="s">
        <v>7</v>
      </c>
      <c r="D3" s="36"/>
      <c r="E3" s="36"/>
      <c r="F3" s="36"/>
      <c r="G3" s="36"/>
    </row>
    <row r="4" spans="1:28" ht="12.75" customHeight="1" x14ac:dyDescent="0.2">
      <c r="B4" s="2" t="s">
        <v>28</v>
      </c>
      <c r="C4" s="35" t="s">
        <v>11</v>
      </c>
      <c r="D4" s="36"/>
      <c r="E4" s="36"/>
      <c r="F4" s="36"/>
      <c r="G4" s="36"/>
      <c r="P4" s="33"/>
      <c r="Q4" s="34">
        <f>Q$1</f>
        <v>0</v>
      </c>
      <c r="R4" s="34">
        <f>R$1</f>
        <v>0</v>
      </c>
      <c r="S4" s="34">
        <f>S$1</f>
        <v>0</v>
      </c>
      <c r="T4" s="34">
        <f>T$1</f>
        <v>0</v>
      </c>
      <c r="U4" s="34">
        <f>U$1</f>
        <v>0</v>
      </c>
      <c r="V4" s="33"/>
      <c r="W4" s="34">
        <f>W$1</f>
        <v>0</v>
      </c>
      <c r="X4" s="34">
        <f>X$1</f>
        <v>0</v>
      </c>
      <c r="Y4" s="34">
        <f>Y$1</f>
        <v>0</v>
      </c>
      <c r="Z4" s="34">
        <f>Z$1</f>
        <v>0</v>
      </c>
    </row>
    <row r="6" spans="1:28" ht="11.25" customHeight="1" thickBot="1" x14ac:dyDescent="0.25">
      <c r="A6" s="38" t="s">
        <v>29</v>
      </c>
      <c r="B6" s="38" t="s">
        <v>30</v>
      </c>
      <c r="C6" s="38" t="s">
        <v>31</v>
      </c>
      <c r="D6" s="38" t="s">
        <v>32</v>
      </c>
      <c r="E6" s="38" t="s">
        <v>33</v>
      </c>
      <c r="F6" s="39" t="s">
        <v>34</v>
      </c>
      <c r="G6" s="39"/>
      <c r="H6" s="39" t="s">
        <v>35</v>
      </c>
      <c r="I6" s="39"/>
      <c r="J6" s="39" t="s">
        <v>36</v>
      </c>
      <c r="K6" s="39"/>
      <c r="L6" s="39" t="s">
        <v>37</v>
      </c>
      <c r="M6" s="39"/>
      <c r="N6" s="39" t="s">
        <v>38</v>
      </c>
      <c r="O6" s="39"/>
      <c r="P6" s="41" t="s">
        <v>39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ht="11.25" customHeight="1" thickBot="1" x14ac:dyDescent="0.25">
      <c r="A7" s="38"/>
      <c r="B7" s="38"/>
      <c r="C7" s="38"/>
      <c r="D7" s="38"/>
      <c r="E7" s="38"/>
      <c r="F7" s="37" t="s">
        <v>40</v>
      </c>
      <c r="G7" s="37" t="s">
        <v>41</v>
      </c>
      <c r="H7" s="37" t="s">
        <v>40</v>
      </c>
      <c r="I7" s="37" t="s">
        <v>41</v>
      </c>
      <c r="J7" s="37" t="s">
        <v>40</v>
      </c>
      <c r="K7" s="37" t="s">
        <v>41</v>
      </c>
      <c r="L7" s="37" t="s">
        <v>40</v>
      </c>
      <c r="M7" s="37" t="s">
        <v>41</v>
      </c>
      <c r="N7" s="37" t="s">
        <v>40</v>
      </c>
      <c r="O7" s="37" t="s">
        <v>41</v>
      </c>
      <c r="P7" s="40" t="s">
        <v>42</v>
      </c>
      <c r="Q7" s="40" t="s">
        <v>43</v>
      </c>
      <c r="R7" s="40" t="s">
        <v>44</v>
      </c>
      <c r="S7" s="40" t="s">
        <v>45</v>
      </c>
      <c r="T7" s="40" t="s">
        <v>46</v>
      </c>
      <c r="U7" s="40" t="s">
        <v>47</v>
      </c>
      <c r="V7" s="40" t="s">
        <v>48</v>
      </c>
      <c r="W7" s="40" t="s">
        <v>49</v>
      </c>
      <c r="X7" s="40" t="s">
        <v>50</v>
      </c>
      <c r="Y7" s="40" t="s">
        <v>51</v>
      </c>
      <c r="Z7" s="40" t="s">
        <v>52</v>
      </c>
      <c r="AA7" s="40" t="s">
        <v>53</v>
      </c>
      <c r="AB7" s="40" t="s">
        <v>54</v>
      </c>
    </row>
    <row r="8" spans="1:28" ht="12.75" customHeight="1" x14ac:dyDescent="0.2"/>
    <row r="9" spans="1:28" ht="18.75" customHeight="1" x14ac:dyDescent="0.2">
      <c r="A9" s="42"/>
      <c r="B9" s="42" t="s">
        <v>228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x14ac:dyDescent="0.2">
      <c r="A10">
        <v>1</v>
      </c>
      <c r="B10" s="43" t="s">
        <v>56</v>
      </c>
      <c r="C10" s="44" t="s">
        <v>229</v>
      </c>
      <c r="D10" s="43" t="s">
        <v>123</v>
      </c>
      <c r="E10" s="45">
        <v>1</v>
      </c>
      <c r="F10" s="46"/>
      <c r="G10" s="46">
        <f>E10*F10</f>
        <v>0</v>
      </c>
      <c r="H10" s="47">
        <v>0</v>
      </c>
      <c r="I10" s="47">
        <f>E10*H10</f>
        <v>0</v>
      </c>
      <c r="J10" s="47">
        <v>0</v>
      </c>
      <c r="K10" s="47">
        <f>E10*J10</f>
        <v>0</v>
      </c>
      <c r="L10" s="48">
        <v>0</v>
      </c>
      <c r="M10" s="48">
        <f>E10*L10</f>
        <v>0</v>
      </c>
      <c r="N10" s="48"/>
      <c r="O10" s="48">
        <f>E10*N10</f>
        <v>0</v>
      </c>
      <c r="P10" s="33" t="s">
        <v>230</v>
      </c>
      <c r="Q10" s="33"/>
      <c r="R10" s="33" t="s">
        <v>231</v>
      </c>
      <c r="S10" s="33" t="s">
        <v>232</v>
      </c>
      <c r="T10" s="33" t="s">
        <v>233</v>
      </c>
      <c r="U10" s="33"/>
      <c r="V10" s="33"/>
      <c r="W10" s="33"/>
      <c r="X10" s="33"/>
      <c r="Y10" s="33"/>
      <c r="Z10" s="33"/>
      <c r="AA10" s="49">
        <v>20</v>
      </c>
      <c r="AB10" s="33" t="s">
        <v>63</v>
      </c>
    </row>
    <row r="11" spans="1:28" x14ac:dyDescent="0.2">
      <c r="A11">
        <v>2</v>
      </c>
      <c r="B11" s="43" t="s">
        <v>56</v>
      </c>
      <c r="C11" s="44" t="s">
        <v>234</v>
      </c>
      <c r="D11" s="43" t="s">
        <v>235</v>
      </c>
      <c r="E11" s="45">
        <v>1</v>
      </c>
      <c r="F11" s="46"/>
      <c r="G11" s="46">
        <f>E11*F11</f>
        <v>0</v>
      </c>
      <c r="H11" s="47">
        <v>0</v>
      </c>
      <c r="I11" s="47">
        <f>E11*H11</f>
        <v>0</v>
      </c>
      <c r="J11" s="47">
        <v>0</v>
      </c>
      <c r="K11" s="47">
        <f>E11*J11</f>
        <v>0</v>
      </c>
      <c r="L11" s="48">
        <v>0</v>
      </c>
      <c r="M11" s="48">
        <f>E11*L11</f>
        <v>0</v>
      </c>
      <c r="N11" s="48"/>
      <c r="O11" s="48">
        <f>E11*N11</f>
        <v>0</v>
      </c>
      <c r="P11" s="33" t="s">
        <v>230</v>
      </c>
      <c r="Q11" s="33"/>
      <c r="R11" s="33" t="s">
        <v>231</v>
      </c>
      <c r="S11" s="33" t="s">
        <v>232</v>
      </c>
      <c r="T11" s="33" t="s">
        <v>233</v>
      </c>
      <c r="U11" s="33"/>
      <c r="V11" s="33"/>
      <c r="W11" s="33"/>
      <c r="X11" s="33"/>
      <c r="Y11" s="33"/>
      <c r="Z11" s="33"/>
      <c r="AA11" s="49">
        <v>20</v>
      </c>
      <c r="AB11" s="33" t="s">
        <v>63</v>
      </c>
    </row>
    <row r="12" spans="1:28" ht="18.75" customHeight="1" x14ac:dyDescent="0.2">
      <c r="A12" s="50" t="s">
        <v>12</v>
      </c>
      <c r="B12" s="42" t="s">
        <v>236</v>
      </c>
      <c r="C12" s="42"/>
      <c r="D12" s="42"/>
      <c r="E12" s="42"/>
      <c r="F12" s="42"/>
      <c r="G12" s="51">
        <f>SUMIF($P:$P,$Q12,G:G)</f>
        <v>0</v>
      </c>
      <c r="H12" s="42"/>
      <c r="I12" s="52">
        <f>SUMIF($P:$P,$Q12,I:I)</f>
        <v>0</v>
      </c>
      <c r="J12" s="42"/>
      <c r="K12" s="52">
        <f>SUMIF($P:$P,$Q12,K:K)</f>
        <v>0</v>
      </c>
      <c r="L12" s="42"/>
      <c r="M12" s="53">
        <f>SUMIF($P:$P,$Q12,M:M)</f>
        <v>0</v>
      </c>
      <c r="N12" s="42"/>
      <c r="O12" s="53">
        <f>SUMIF($P:$P,$Q12,O:O)</f>
        <v>0</v>
      </c>
      <c r="P12" s="33" t="s">
        <v>12</v>
      </c>
      <c r="Q12" s="33" t="s">
        <v>230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2.75" customHeight="1" thickBot="1" x14ac:dyDescent="0.25"/>
    <row r="14" spans="1:28" ht="18.75" customHeight="1" x14ac:dyDescent="0.2">
      <c r="A14" s="54" t="s">
        <v>12</v>
      </c>
      <c r="B14" s="55"/>
      <c r="C14" s="55"/>
      <c r="D14" s="55"/>
      <c r="E14" s="55"/>
      <c r="F14" s="55"/>
      <c r="G14" s="56">
        <f>SUMIF($P:$P,"S",G:G)</f>
        <v>0</v>
      </c>
      <c r="H14" s="55"/>
      <c r="I14" s="57">
        <f>SUMIF($P:$P,"S",I:I)</f>
        <v>0</v>
      </c>
      <c r="J14" s="55"/>
      <c r="K14" s="57">
        <f>SUMIF($P:$P,"S",K:K)</f>
        <v>0</v>
      </c>
      <c r="L14" s="55"/>
      <c r="M14" s="58">
        <f>SUMIF($P:$P,"S",M:M)</f>
        <v>0</v>
      </c>
      <c r="N14" s="55"/>
      <c r="O14" s="58">
        <f>SUMIF($P:$P,"S",O:O)</f>
        <v>0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7" spans="1:5" ht="18.75" customHeight="1" thickBot="1" x14ac:dyDescent="0.25">
      <c r="A17" s="59" t="s">
        <v>195</v>
      </c>
      <c r="B17" s="59"/>
      <c r="C17" s="59"/>
      <c r="D17" s="59"/>
      <c r="E17" s="59"/>
    </row>
    <row r="18" spans="1:5" ht="13.5" customHeight="1" thickBot="1" x14ac:dyDescent="0.25">
      <c r="B18" s="43" t="s">
        <v>232</v>
      </c>
      <c r="C18" s="60" t="s">
        <v>237</v>
      </c>
      <c r="D18" s="60"/>
      <c r="E18" s="46">
        <f>$G$12</f>
        <v>0</v>
      </c>
    </row>
    <row r="19" spans="1:5" ht="18.75" customHeight="1" x14ac:dyDescent="0.2">
      <c r="A19" s="54" t="s">
        <v>12</v>
      </c>
      <c r="B19" s="55"/>
      <c r="C19" s="55"/>
      <c r="D19" s="55"/>
      <c r="E19" s="56">
        <f>SUM($E$18:$E$18)</f>
        <v>0</v>
      </c>
    </row>
  </sheetData>
  <mergeCells count="17">
    <mergeCell ref="C18:D18"/>
    <mergeCell ref="H6:I6"/>
    <mergeCell ref="J6:K6"/>
    <mergeCell ref="L6:M6"/>
    <mergeCell ref="N6:O6"/>
    <mergeCell ref="P6:AB6"/>
    <mergeCell ref="A17:E17"/>
    <mergeCell ref="A1:O1"/>
    <mergeCell ref="C2:G2"/>
    <mergeCell ref="C3:G3"/>
    <mergeCell ref="C4:G4"/>
    <mergeCell ref="A6:A7"/>
    <mergeCell ref="B6:B7"/>
    <mergeCell ref="C6:C7"/>
    <mergeCell ref="D6:D7"/>
    <mergeCell ref="E6:E7"/>
    <mergeCell ref="F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SoyXlJjDsAFhKBH7ZpVhNIGsPOQ=</DigestValue>
    </Reference>
    <Reference URI="#idOfficeObject" Type="http://www.w3.org/2000/09/xmldsig#Object">
      <DigestMethod Algorithm="http://www.w3.org/2000/09/xmldsig#sha1"/>
      <DigestValue>JLKKQR+78NHejnGRi+wSLN5nkFY=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b7x5t6hM6MNfGIDv0MQfMTpdcAI=</DigestValue>
    </Reference>
  </SignedInfo>
  <SignatureValue>4H2FEZ2Cc9UN7B0Ckrh4OJ2YtH+TdJ+EVTq2PvQIHz42DfKnYJSiINtJqbhxu0YPJa6PI7HrfMqa
KFUVbd+JowbBcgX3Mtggun5xjm3X/c0oG8hPJSBGHUmmewcqDVtxMqC9alMmyYDlVgIZE0mn524M
miM1A/BGwYMBVaTKV8sO4ys3OJjG346uMh9RVQn7PLLfCSVqsfPA5Rya0Ss8kohpFud2ssilBzNR
r7zLplLekF8rglBU+/Z+A/bLR6q7QDzktEfihYanS0UYfukReHJ/AmgtVSVxrUB5B/03idA+uth/
lpBGLfByiEu5p+C4tneR0ayAxkpe7wVnWyMohg==</SignatureValue>
  <KeyInfo>
    <X509Data>
      <X509Certificate>MIIHIDCCBgigAwIBAgIDFnX3MA0GCSqGSIb3DQEBCwUAMF8xCzAJBgNVBAYTAkNaMSwwKgYDVQQK
DCPEjGVza8OhIHBvxaF0YSwgcy5wLiBbScSMIDQ3MTE0OTgzXTEiMCAGA1UEAxMZUG9zdFNpZ251
bSBRdWFsaWZpZWQgQ0EgMjAeFw0xMzA2MTkxMjIzMTBaFw0xNDA2MTkxMjIzMTBaMIH7MQswCQYD
VQQGEwJDWjFHMEUGA1UECgw+QXJtw6FkbsOtIFNlcnZpc27DrSwgcMWZw61zcMSbdmtvdsOhIG9y
Z2FuaXphY2UgW0nEjCA2MDQ2MDU4MF0xODA2BgNVBAsML0FybcOhZG7DrSBTZXJ2aXNuw60sIHDF
mcOtc3DEm3Zrb3bDoSBvcmdhbml6YWNlMRAwDgYDVQQLEwdQRVIxNDMxMRowGAYDVQQDDBFCYy4g
RXZhIE3DoWxrb3bDoTEQMA4GA1UEBRMHUDM5ODQ3MzEpMCcGA1UEDAwgcmVmZXJlbnQgYWt2aXpp
xI1uw61obyDFmcOtemVuw60wggEiMA0GCSqGSIb3DQEBAQUAA4IBDwAwggEKAoIBAQDkGSU2fk2A
h/yFWhgQ/BP5n/jm9ozhTMlCht6bN2+pjfmFvp94OG/wBCGuZc16zUzFxxM7BtvYlf/Qlh1xTrh0
++OnMNiWumaXISlntM0YoOZivZqha6DRTPM8tHh0zOSQHxqkXWh3wN5lpB7TlTbgRiFTB2uh5hFx
h1mzJi4FJ0F7FJajbBeR8fKmYkSpVUgdV9h8B+UW9vB63me+WEGTZdcwcUb8RsuQ27cU6iCv97BW
QO87iUE5tVpuvyJx3R1kqer6Oe8o4IQrKH23fo811RLKjU1jnJOOvF9uStyaYHRCQTUrvW8qvZxg
HSBPhyzSMGS5gKTcw3ZoEZM9sprrAgMBAAGjggNGMIIDQjBFBgNVHREEPjA8gRRldmEubWFsa292
YUBhcy1wby5jeqAZBgkrBgEEAdwZAgGgDBMKMTEzMTM3MjYyN6AJBgNVBA2gAhMAMIIBDgYDVR0g
BIIBBTCCAQEwgf4GCWeBBgEEAQeBUjCB8DCBxwYIKwYBBQUHAgIwgboagbdUZW50byBrdmFsaWZp
a292YW55IGNlcnRpZmlrYXQgYnlsIHZ5ZGFuIHBvZGxlIHpha29uYSAyMjcvMjAwMFNiLiBhIG5h
dmF6bnljaCBwcmVkcGlzdS4vVGhpcyBxdWFsaWZpZWQgY2VydGlmaWNhdGUgd2FzIGlzc3VlZCBh
Y2NvcmRpbmcgdG8gTGF3IE5vIDIyNy8yMDAwQ29sbC4gYW5kIHJlbGF0ZWQgcmVndWxhdGlvbnMw
JAYIKwYBBQUHAgEWGGh0dHA6Ly93d3cucG9zdHNpZ251bS5jejAYBggrBgEFBQcBAwQMMAowCAYG
BACORgEBMIHIBggrBgEFBQcBAQSBuzCBuDA7BggrBgEFBQcwAoYvaHR0cDovL3d3dy5wb3N0c2ln
bnVtLmN6L2NydC9wc3F1YWxpZmllZGNhMi5jcnQwPAYIKwYBBQUHMAKGMGh0dHA6Ly93d3cyLnBv
c3RzaWdudW0uY3ovY3J0L3BzcXVhbGlmaWVkY2EyLmNydDA7BggrBgEFBQcwAoYvaHR0cDovL3Bv
c3RzaWdudW0udHRjLmN6L2NydC9wc3F1YWxpZmllZGNhMi5jcnQwDgYDVR0PAQH/BAQDAgXgMB8G
A1UdIwQYMBaAFInoTN+LJjk+1yQuEg565+Yn5daXMIGxBgNVHR8EgakwgaYwNaAzoDGGL2h0dHA6
Ly93d3cucG9zdHNpZ251bS5jei9jcmwvcHNxdWFsaWZpZWRjYTIuY3JsMDagNKAyhjBodHRwOi8v
d3d3Mi5wb3N0c2lnbnVtLmN6L2NybC9wc3F1YWxpZmllZGNhMi5jcmwwNaAzoDGGL2h0dHA6Ly9w
b3N0c2lnbnVtLnR0Yy5jei9jcmwvcHNxdWFsaWZpZWRjYTIuY3JsMB0GA1UdDgQWBBTOekApot0j
u1KBe0NINHhlnfgvXzANBgkqhkiG9w0BAQsFAAOCAQEAcj6/xQ7Euz1wY3nWI0ed1qWeX4whnrj/
lA6bHE5js1oxjA1quPmD+lCZKilX7JBgaKpl+sjQO0q9h3E8QIamDGjM3lzCLQku4y5L/3Ej5spD
9yYQYKEIl4SybT/k1s1AWKlJ1SDqk99B+07uCxjov9+6uPc7ejAzl9Mzv1+23VnlAqUytrT9NZs3
ZH59c5JXr4fQQuz2LXhMP9wuEuKCyrK8zm4i1GFMCX6UYoE75YVNSEQYVOv3RNphqr/58oMwgQ7E
Sv43+lwJaYndHcs52nDNfpq0Tw/ICMiiauaiP4jpai/iZs4jRkkuNCKJ/Y5uYXOfP6GRvjHA3LJ9
dTvU8g==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4Y1Jc/TPUS5J0PG3WROmg4QcDhU=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KlYs0JN7eTIaLbCkctyyIPbMS6A=</DigestValue>
      </Reference>
      <Reference URI="/xl/worksheets/sheet1.xml?ContentType=application/vnd.openxmlformats-officedocument.spreadsheetml.worksheet+xml">
        <DigestMethod Algorithm="http://www.w3.org/2000/09/xmldsig#sha1"/>
        <DigestValue>tIH8kCh3E2i3TFgqv+N5P+iB6Rw=</DigestValue>
      </Reference>
      <Reference URI="/xl/calcChain.xml?ContentType=application/vnd.openxmlformats-officedocument.spreadsheetml.calcChain+xml">
        <DigestMethod Algorithm="http://www.w3.org/2000/09/xmldsig#sha1"/>
        <DigestValue>9jrN6MYcld/vq5ReSLMa9dJ0NCA=</DigestValue>
      </Reference>
      <Reference URI="/xl/worksheets/sheet3.xml?ContentType=application/vnd.openxmlformats-officedocument.spreadsheetml.worksheet+xml">
        <DigestMethod Algorithm="http://www.w3.org/2000/09/xmldsig#sha1"/>
        <DigestValue>KRHwxILibg9SIpZL8Tva4EcmHvU=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jcZsajcuqQj8EuuTHPFlvcvVK2Q=</DigestValue>
      </Reference>
      <Reference URI="/xl/worksheets/sheet2.xml?ContentType=application/vnd.openxmlformats-officedocument.spreadsheetml.worksheet+xml">
        <DigestMethod Algorithm="http://www.w3.org/2000/09/xmldsig#sha1"/>
        <DigestValue>sqtwRqF6QhVj+xYMBb9707paTpE=</DigestValue>
      </Reference>
      <Reference URI="/xl/workbook.xml?ContentType=application/vnd.openxmlformats-officedocument.spreadsheetml.sheet.main+xml">
        <DigestMethod Algorithm="http://www.w3.org/2000/09/xmldsig#sha1"/>
        <DigestValue>EqZIGHH4l4XdYMBLAauZBpZane0=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M7LH2aE4rnfky+NKC5uLA9F72E8=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haredStrings.xml?ContentType=application/vnd.openxmlformats-officedocument.spreadsheetml.sharedStrings+xml">
        <DigestMethod Algorithm="http://www.w3.org/2000/09/xmldsig#sha1"/>
        <DigestValue>eAvXUdX0wvMuMca3Ss+hZDqYuYw=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2013-07-04T09:52:51Z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2013-07-04T09:52:51Z</xd:SigningTime>
          <xd:SigningCertificate>
            <xd:Cert>
              <xd:CertDigest>
                <DigestMethod Algorithm="http://www.w3.org/2000/09/xmldsig#sha1"/>
                <DigestValue>sO6C3m5ltbu2kzCPSeIQ6OndQgk=</DigestValue>
              </xd:CertDigest>
              <xd:IssuerSerial>
                <X509IssuerName>CN=PostSignum Qualified CA 2, O="Česká pošta, s.p. [IČ 47114983]", C=CZ</X509IssuerName>
                <X509SerialNumber>1471991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12_09_072</vt:lpstr>
      <vt:lpstr>12_09_072-HSV</vt:lpstr>
      <vt:lpstr>12_09_072-Mon</vt:lpstr>
      <vt:lpstr>'12_09_072'!Oblast_tisku</vt:lpstr>
      <vt:lpstr>'12_09_072-HSV'!Oblast_tisku</vt:lpstr>
      <vt:lpstr>'12_09_072-Mon'!Oblast_tisku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 Zdenek</dc:creator>
  <cp:lastModifiedBy>Eva Málková</cp:lastModifiedBy>
  <dcterms:created xsi:type="dcterms:W3CDTF">2012-08-29T06:51:52Z</dcterms:created>
  <dcterms:modified xsi:type="dcterms:W3CDTF">2013-07-04T09:52:40Z</dcterms:modified>
</cp:coreProperties>
</file>