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oseidon2\INVESTICE\PREHLED_VZ\ZAKAZKY 2018\Lenka Č\ZPŘ\Nákup nábytku VUZ Brno\2. Zadávací dokumentace\"/>
    </mc:Choice>
  </mc:AlternateContent>
  <bookViews>
    <workbookView xWindow="0" yWindow="0" windowWidth="23040" windowHeight="9195"/>
  </bookViews>
  <sheets>
    <sheet name="Krycí list" sheetId="1" r:id="rId1"/>
    <sheet name="Rekapitulace" sheetId="2" r:id="rId2"/>
    <sheet name="Položky" sheetId="3" r:id="rId3"/>
    <sheet name="Specifikace" sheetId="4" r:id="rId4"/>
  </sheets>
  <externalReferences>
    <externalReference r:id="rId5"/>
    <externalReference r:id="rId6"/>
  </externalReferences>
  <definedNames>
    <definedName name="cisloobjektu">'[1]Krycí list'!$A$5</definedName>
    <definedName name="cislostavby">'[1]Krycí list'!$A$7</definedName>
    <definedName name="Dodavka">'[1]Rekapitulace staveb.dílů'!$G$16</definedName>
    <definedName name="HZS">'[1]Rekapitulace staveb.dílů'!$I$16</definedName>
    <definedName name="Mont">'[1]Rekapitulace staveb.dílů'!$H$16</definedName>
    <definedName name="nazevobjektu">'[1]Krycí list'!$C$5</definedName>
    <definedName name="nazevstavby">'[1]Krycí list'!$C$7</definedName>
    <definedName name="_xlnm.Print_Titles" localSheetId="3">Specifikace!$1:$1</definedName>
    <definedName name="_xlnm.Print_Area" localSheetId="3">Specifikace!$A$1:$I$172</definedName>
    <definedName name="PocetMJ">'[1]Krycí list'!$G$6</definedName>
    <definedName name="Projektant">'[1]Krycí list'!$C$8</definedName>
    <definedName name="SazbaDPH1">'[1]Krycí list'!$C$23</definedName>
    <definedName name="SazbaDPH2">'[1]Krycí list'!$C$25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3" l="1"/>
  <c r="G15" i="3"/>
  <c r="G14" i="3"/>
  <c r="G13" i="3"/>
  <c r="G12" i="3"/>
  <c r="G11" i="3"/>
  <c r="G10" i="3"/>
  <c r="G9" i="3"/>
  <c r="G8" i="3"/>
  <c r="E4" i="3"/>
  <c r="C4" i="3"/>
  <c r="F3" i="3"/>
  <c r="C3" i="3"/>
  <c r="I27" i="2"/>
  <c r="H27" i="2"/>
  <c r="G27" i="2"/>
  <c r="F27" i="2"/>
  <c r="B27" i="2"/>
  <c r="A27" i="2"/>
  <c r="I26" i="2"/>
  <c r="H26" i="2"/>
  <c r="G26" i="2"/>
  <c r="E26" i="2"/>
  <c r="B26" i="2"/>
  <c r="A26" i="2"/>
  <c r="I25" i="2"/>
  <c r="H25" i="2"/>
  <c r="G25" i="2"/>
  <c r="E25" i="2"/>
  <c r="B25" i="2"/>
  <c r="A25" i="2"/>
  <c r="I24" i="2"/>
  <c r="H24" i="2"/>
  <c r="G24" i="2"/>
  <c r="E24" i="2"/>
  <c r="B24" i="2"/>
  <c r="A24" i="2"/>
  <c r="I23" i="2"/>
  <c r="H23" i="2"/>
  <c r="G23" i="2"/>
  <c r="E23" i="2"/>
  <c r="B23" i="2"/>
  <c r="A23" i="2"/>
  <c r="I22" i="2"/>
  <c r="H22" i="2"/>
  <c r="G22" i="2"/>
  <c r="E22" i="2"/>
  <c r="B22" i="2"/>
  <c r="A22" i="2"/>
  <c r="I21" i="2"/>
  <c r="H21" i="2"/>
  <c r="G21" i="2"/>
  <c r="E21" i="2"/>
  <c r="B21" i="2"/>
  <c r="A21" i="2"/>
  <c r="I20" i="2"/>
  <c r="H20" i="2"/>
  <c r="G20" i="2"/>
  <c r="E20" i="2"/>
  <c r="B20" i="2"/>
  <c r="A20" i="2"/>
  <c r="I19" i="2"/>
  <c r="H19" i="2"/>
  <c r="G19" i="2"/>
  <c r="E19" i="2"/>
  <c r="B19" i="2"/>
  <c r="A19" i="2"/>
  <c r="I18" i="2"/>
  <c r="H18" i="2"/>
  <c r="G18" i="2"/>
  <c r="E18" i="2"/>
  <c r="B18" i="2"/>
  <c r="A18" i="2"/>
  <c r="I17" i="2"/>
  <c r="H17" i="2"/>
  <c r="G17" i="2"/>
  <c r="E17" i="2"/>
  <c r="B17" i="2"/>
  <c r="A17" i="2"/>
  <c r="I16" i="2"/>
  <c r="H16" i="2"/>
  <c r="G16" i="2"/>
  <c r="F16" i="2"/>
  <c r="B16" i="2"/>
  <c r="A16" i="2"/>
  <c r="I15" i="2"/>
  <c r="H15" i="2"/>
  <c r="G15" i="2"/>
  <c r="F15" i="2"/>
  <c r="B15" i="2"/>
  <c r="A15" i="2"/>
  <c r="I14" i="2"/>
  <c r="H14" i="2"/>
  <c r="G14" i="2"/>
  <c r="F14" i="2"/>
  <c r="B14" i="2"/>
  <c r="A14" i="2"/>
  <c r="I13" i="2"/>
  <c r="H13" i="2"/>
  <c r="G13" i="2"/>
  <c r="F13" i="2"/>
  <c r="B13" i="2"/>
  <c r="A13" i="2"/>
  <c r="I12" i="2"/>
  <c r="H12" i="2"/>
  <c r="G12" i="2"/>
  <c r="F12" i="2"/>
  <c r="B12" i="2"/>
  <c r="A12" i="2"/>
  <c r="I11" i="2"/>
  <c r="H11" i="2"/>
  <c r="G11" i="2"/>
  <c r="F11" i="2"/>
  <c r="B11" i="2"/>
  <c r="A11" i="2"/>
  <c r="I10" i="2"/>
  <c r="H10" i="2"/>
  <c r="G10" i="2"/>
  <c r="F10" i="2"/>
  <c r="B10" i="2"/>
  <c r="A10" i="2"/>
  <c r="I9" i="2"/>
  <c r="H9" i="2"/>
  <c r="G9" i="2"/>
  <c r="F9" i="2"/>
  <c r="B9" i="2"/>
  <c r="A9" i="2"/>
  <c r="I8" i="2"/>
  <c r="H8" i="2"/>
  <c r="G8" i="2"/>
  <c r="F8" i="2"/>
  <c r="B8" i="2"/>
  <c r="A8" i="2"/>
  <c r="I7" i="2"/>
  <c r="I28" i="2" s="1"/>
  <c r="H7" i="2"/>
  <c r="H28" i="2" s="1"/>
  <c r="G7" i="2"/>
  <c r="G28" i="2" s="1"/>
  <c r="F7" i="2"/>
  <c r="E28" i="2"/>
  <c r="B7" i="2"/>
  <c r="A7" i="2"/>
  <c r="C2" i="2"/>
  <c r="C31" i="1"/>
  <c r="G22" i="1"/>
  <c r="G21" i="1"/>
  <c r="D21" i="1"/>
  <c r="C21" i="1"/>
  <c r="G20" i="1"/>
  <c r="D20" i="1"/>
  <c r="G19" i="1"/>
  <c r="D19" i="1"/>
  <c r="G18" i="1"/>
  <c r="D18" i="1"/>
  <c r="C18" i="1"/>
  <c r="G17" i="1"/>
  <c r="D17" i="1"/>
  <c r="C17" i="1"/>
  <c r="G16" i="1"/>
  <c r="D16" i="1"/>
  <c r="G15" i="1"/>
  <c r="G23" i="1" s="1"/>
  <c r="D15" i="1"/>
  <c r="C9" i="1"/>
  <c r="G7" i="1"/>
  <c r="D2" i="1"/>
  <c r="C2" i="1"/>
  <c r="G16" i="3"/>
  <c r="F20" i="2" s="1"/>
  <c r="F31" i="1"/>
  <c r="F28" i="2" l="1"/>
  <c r="G33" i="2" l="1"/>
  <c r="C16" i="1"/>
  <c r="C19" i="1" s="1"/>
  <c r="C22" i="1" s="1"/>
  <c r="C23" i="1" s="1"/>
  <c r="F32" i="1" s="1"/>
  <c r="F33" i="1" l="1"/>
  <c r="F34" i="1" s="1"/>
  <c r="G39" i="2"/>
  <c r="I39" i="2" s="1"/>
  <c r="G40" i="2"/>
  <c r="I40" i="2" s="1"/>
  <c r="G34" i="2"/>
  <c r="I34" i="2" s="1"/>
  <c r="I33" i="2"/>
  <c r="G37" i="2"/>
  <c r="I37" i="2" s="1"/>
  <c r="G38" i="2"/>
  <c r="I38" i="2" s="1"/>
  <c r="G35" i="2"/>
  <c r="I35" i="2" s="1"/>
  <c r="G36" i="2"/>
  <c r="I36" i="2" s="1"/>
  <c r="H41" i="2" l="1"/>
</calcChain>
</file>

<file path=xl/sharedStrings.xml><?xml version="1.0" encoding="utf-8"?>
<sst xmlns="http://schemas.openxmlformats.org/spreadsheetml/2006/main" count="404" uniqueCount="255">
  <si>
    <t>POLOŽKOVÝ ROZPOČET</t>
  </si>
  <si>
    <t>Rozpočet</t>
  </si>
  <si>
    <t xml:space="preserve">JKSO </t>
  </si>
  <si>
    <t>Objekt</t>
  </si>
  <si>
    <t>Název objektu</t>
  </si>
  <si>
    <t xml:space="preserve">SKP </t>
  </si>
  <si>
    <t>1</t>
  </si>
  <si>
    <t>Měrná jednotka</t>
  </si>
  <si>
    <t>Stavba</t>
  </si>
  <si>
    <t>Název stavby</t>
  </si>
  <si>
    <t>Počet jednotek</t>
  </si>
  <si>
    <t>Náklady na m.j.</t>
  </si>
  <si>
    <t>Projektant</t>
  </si>
  <si>
    <t>L a D projekt, s.r.o.</t>
  </si>
  <si>
    <t>Typ rozpočtu</t>
  </si>
  <si>
    <t>Zpracovatel projektu</t>
  </si>
  <si>
    <t>Objednatel</t>
  </si>
  <si>
    <t xml:space="preserve">Armádní Servisní, příspěvková organizace 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</si>
  <si>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</si>
  <si>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</si>
  <si>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</si>
  <si>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</si>
  <si>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</si>
  <si>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</si>
  <si>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</si>
  <si>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</si>
  <si>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</si>
  <si>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</si>
  <si>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</si>
  <si>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</si>
  <si>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</si>
  <si>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</si>
  <si>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</si>
  <si>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</si>
  <si>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</si>
  <si>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</si>
  <si>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</si>
  <si>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</si>
  <si>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</si>
  <si>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</si>
  <si>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</si>
  <si>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</si>
  <si>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</si>
  <si>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</si>
  <si>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</si>
  <si>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</si>
  <si>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</si>
  <si>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</si>
  <si>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</si>
  <si>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</si>
  <si>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</si>
  <si>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nábytek</t>
  </si>
  <si>
    <t>Zlepšení podmínek ubytování studentů ve 
vojenském ubytovacím zařízení Chodská 17 B-2 Brno</t>
  </si>
  <si>
    <t>V položkách jsou zahrnuty všechny související činnosti dle zpracované projektové dokumentace.
         Součástí položek uvedených ve výkazu výměr jsou veškeré s nimi spojené práce, které jsou zapotřebí pro provedení kompletní dodávky díla, a to i když nejsou zvlášť uvedeny ve výkazu výměr. To znamená, že veškeré položky patrné z výkazů, výkresů a technických zpráv je třeba v nabídkové ceně doplnit a ocenit jako kompletně vykonané práce vč materiálu, nářadí a strojů nutných k práci, i když tyto nejsou ve výkazu výměr vypsány zvlášť. V případě, že má zhotovitel pochyby ohledně plánovaných položek ve výkazech, výkresech a technických zprávách, má za povinnost toto sdělit před odevzdáním nabídkové ceny. Po odevzdání nebude brán na zhotovitelem požadované položky navíc zřetel. Výkaz výměr neslouží jako podklad pro objednávky materiálu v rámci dodávky stavby.
          Při zpracovávání nabídkové ceny je nezbytné důkladně se seznámit s PD vč. technického popisu a poznámek na výkresech a zohlednit veškeré prvky a pracovní postupy vyplývající z technologických předpisů výrobců, z obecně platných pravidel při provádění a z platné legislativy.
         Dále je nutné při zpracovávání nabídkové ceny zohlednit prvky a montážní náročnost vyplývající z dílenské 
dokumentace, kterou zpracovává dodavatel stavby.</t>
  </si>
  <si>
    <t>Stavba :</t>
  </si>
  <si>
    <t>Rozpočet :</t>
  </si>
  <si>
    <t>Objekt :</t>
  </si>
  <si>
    <t>Propočet nákladů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</si>
  <si>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</si>
  <si>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</si>
  <si>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</si>
  <si>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</si>
  <si>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</si>
  <si>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</si>
  <si>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</si>
  <si>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</si>
  <si>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</si>
  <si>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</si>
  <si>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</si>
  <si>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</si>
  <si>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</si>
  <si>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</si>
  <si>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</si>
  <si>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</si>
  <si>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</si>
  <si>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</si>
  <si>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</si>
  <si>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</si>
  <si>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</si>
  <si>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</si>
  <si>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</si>
  <si>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</si>
  <si>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</si>
  <si>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</si>
  <si>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</si>
  <si>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</si>
  <si>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</si>
  <si>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</si>
  <si>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</si>
  <si>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kus</t>
  </si>
  <si>
    <t>Celkem za</t>
  </si>
  <si>
    <t>766</t>
  </si>
  <si>
    <t>Konstrukce truhlářské</t>
  </si>
  <si>
    <t>D+M Policová skříň kombinovaná bez prosklení</t>
  </si>
  <si>
    <t>D+M Pracovní stůl se zásuvkami</t>
  </si>
  <si>
    <t>D+M Židle dřevěná s čalouněným sedákem</t>
  </si>
  <si>
    <t>D+M Válenda s úložným prostorem a deskou kolem zdi</t>
  </si>
  <si>
    <t>D+M Věšáková stěna se zrcadlem a poličkou</t>
  </si>
  <si>
    <t>D+M Police nástěnná</t>
  </si>
  <si>
    <t>D+M Nástěnná skříňka se zrcadlem do koupelny</t>
  </si>
  <si>
    <t xml:space="preserve">D+M Válenda s úložným prostorem </t>
  </si>
  <si>
    <t>Zlepšení podmínek ubytování studentů ve vojenském ubytovacím zařízení Chodská 17 B-2 Brno</t>
  </si>
  <si>
    <t xml:space="preserve">Nákup nábytku pro VUZ Chodská 17 B-2, Brno </t>
  </si>
  <si>
    <t>1. Policová skříň kombinovaná - plné dveře</t>
  </si>
  <si>
    <r>
      <rPr>
        <b/>
        <sz val="11"/>
        <rFont val="Calibri"/>
        <family val="2"/>
        <charset val="238"/>
      </rPr>
      <t>Tvarové řešení</t>
    </r>
  </si>
  <si>
    <t>Rozměry                                                       š x h x v   (mm)</t>
  </si>
  <si>
    <t>Skříň kombinovaná, dole plné dveře, nahoře plné dveře, úhel</t>
  </si>
  <si>
    <t xml:space="preserve">otevření dveří min. 110st., panty s tlumeným dovíráním. </t>
  </si>
  <si>
    <t>900 x 500 x 1850</t>
  </si>
  <si>
    <t>Materiál LTD tloušťky 18 mm, naložená půda a dno o síle minimálně</t>
  </si>
  <si>
    <t xml:space="preserve">25 mm je součásti konstrukce skříně, nebo samostatně jako krycí </t>
  </si>
  <si>
    <t>rozměr dolní části</t>
  </si>
  <si>
    <t xml:space="preserve">a soklová deska. Plné dveře po celém obvodu police, půda </t>
  </si>
  <si>
    <t>900 x 500  x 1450</t>
  </si>
  <si>
    <t>a dno/soklová deska opatřena z přední strany 2 mm hranou ABS.</t>
  </si>
  <si>
    <t>rozměr horní části</t>
  </si>
  <si>
    <t xml:space="preserve">Skříň musí být smontovaná a slepená přímo ve výrobě (pevnost </t>
  </si>
  <si>
    <t>900 x 500 x 400</t>
  </si>
  <si>
    <t>při zatížení, stabilita a dlouhá životnost), na vnějších plochách skříně</t>
  </si>
  <si>
    <t>nejsou viditelné spojovací prvky a záslepky. Skříň má rektifikaci pro</t>
  </si>
  <si>
    <r>
      <rPr>
        <b/>
        <sz val="11"/>
        <rFont val="Calibri"/>
        <family val="2"/>
        <charset val="238"/>
      </rPr>
      <t>počet kusů</t>
    </r>
  </si>
  <si>
    <t>vyrovnání případných nerovnosti podlahy pomoci kovových stavěcích</t>
  </si>
  <si>
    <t xml:space="preserve">šroubů ovládaných zevnitř skříně. Skříň má pohledová záda ve shodném </t>
  </si>
  <si>
    <r>
      <rPr>
        <sz val="11"/>
        <rFont val="Calibri"/>
        <family val="2"/>
        <charset val="238"/>
      </rPr>
      <t>2.NP</t>
    </r>
  </si>
  <si>
    <r>
      <rPr>
        <sz val="11"/>
        <rFont val="Calibri"/>
        <family val="2"/>
        <charset val="238"/>
      </rPr>
      <t>12 ks</t>
    </r>
  </si>
  <si>
    <t>dezénu s korpusem a dveřmi z oboustranně laminové dřevotřískové</t>
  </si>
  <si>
    <r>
      <rPr>
        <sz val="11"/>
        <rFont val="Calibri"/>
        <family val="2"/>
        <charset val="238"/>
      </rPr>
      <t>3.NP</t>
    </r>
  </si>
  <si>
    <r>
      <rPr>
        <sz val="11"/>
        <rFont val="Calibri"/>
        <family val="2"/>
        <charset val="238"/>
      </rPr>
      <t>24 ks</t>
    </r>
  </si>
  <si>
    <t xml:space="preserve">desky tl. minimálně 8 mm, což umožňuje stavět skříně volně do prostoru. </t>
  </si>
  <si>
    <r>
      <rPr>
        <sz val="11"/>
        <rFont val="Calibri"/>
        <family val="2"/>
        <charset val="238"/>
      </rPr>
      <t>4.NP</t>
    </r>
  </si>
  <si>
    <t>Záda jsou fixovaná v drážce. Skříň bude umožňovat výškovou</t>
  </si>
  <si>
    <r>
      <rPr>
        <sz val="11"/>
        <rFont val="Calibri"/>
        <family val="2"/>
        <charset val="238"/>
      </rPr>
      <t>5.NP</t>
    </r>
  </si>
  <si>
    <t xml:space="preserve">přestavitelnost polic s roztečí maximálně po 25 mm po celé délce </t>
  </si>
  <si>
    <r>
      <rPr>
        <sz val="11"/>
        <rFont val="Calibri"/>
        <family val="2"/>
        <charset val="238"/>
      </rPr>
      <t>6.NP</t>
    </r>
  </si>
  <si>
    <t xml:space="preserve">vnitřku boku. Dole 3 police, nahoře 1 police. </t>
  </si>
  <si>
    <r>
      <rPr>
        <sz val="11"/>
        <rFont val="Calibri"/>
        <family val="2"/>
        <charset val="238"/>
      </rPr>
      <t>7.NP</t>
    </r>
  </si>
  <si>
    <t>Bude použito značkového kování firmy s doživotní zárukou a tlumením</t>
  </si>
  <si>
    <r>
      <rPr>
        <b/>
        <sz val="11"/>
        <rFont val="Calibri"/>
        <family val="2"/>
        <charset val="238"/>
      </rPr>
      <t>132 ks</t>
    </r>
  </si>
  <si>
    <t>dorazu.</t>
  </si>
  <si>
    <t>Úchytky kovové zápustné s roztečí 128 mm -  výběr min. ze dvou tvarů</t>
  </si>
  <si>
    <t>ve stejné cenové relaci (oválné a hranaté) a min. ve dvou barvách</t>
  </si>
  <si>
    <t xml:space="preserve">(stříbrná a černá). </t>
  </si>
  <si>
    <t xml:space="preserve">Spodní i horní část skříně budou samostatně uzamykatelné jednocestnými </t>
  </si>
  <si>
    <t xml:space="preserve">zámky. </t>
  </si>
  <si>
    <t>Materiálové provedení - lamino - výběr minimálně z 10 dekorů</t>
  </si>
  <si>
    <t xml:space="preserve">(dekory dřeva buk, třešeň, bříza, ořech, dub, olše a barevné </t>
  </si>
  <si>
    <t>dekory např. šedá, bílá apod.)</t>
  </si>
  <si>
    <r>
      <rPr>
        <b/>
        <sz val="11"/>
        <rFont val="Calibri"/>
        <family val="2"/>
        <charset val="238"/>
      </rPr>
      <t>2. Pracovní stůl se zásuvkami</t>
    </r>
  </si>
  <si>
    <t>Rozměry                                                        š x h x v   (mm)</t>
  </si>
  <si>
    <t xml:space="preserve">Desky stolů jsou navrženy v materiálu LTD minimální tloušťky 25 mm, </t>
  </si>
  <si>
    <t xml:space="preserve">zakončené ABS hranou tloušťky minimálně 2 mm. Podnoží stolu bude </t>
  </si>
  <si>
    <r>
      <rPr>
        <sz val="11"/>
        <rFont val="Calibri"/>
        <family val="2"/>
        <charset val="238"/>
      </rPr>
      <t>1300 x 800 x 750</t>
    </r>
  </si>
  <si>
    <t>panelově spojené lubem - lamino o síle 18 mm. Stoly budou umožňovat</t>
  </si>
  <si>
    <t>rektifikaci minimálně o 15 mm, pro vyrovnání případných nerovností</t>
  </si>
  <si>
    <t xml:space="preserve">podlahy. Stoly budou řešitprůchod kabeláže z kabelového kanálu </t>
  </si>
  <si>
    <t>průchodkou nad pracovní desku. Součástí stolu bude pevný kontejner.</t>
  </si>
  <si>
    <t>Lepený korpus materiál LTD tloušťky 18 mm, hrana ABS 2 mm. Čela</t>
  </si>
  <si>
    <t>zásuvek v provedení LTD tloušťky 18 mm, po celém obvodu opatřena</t>
  </si>
  <si>
    <t xml:space="preserve"> 2 mm ABS hranami. Centrální zamykání s blokací zásuvek systém</t>
  </si>
  <si>
    <t>stop kontrol. Kontejner obsahuje celkem 4 plastové zásuvky s vysunutím</t>
  </si>
  <si>
    <t>zásuvem min. 75% (tričtvrtěvýsuv) a způsobem dovření s dotahem</t>
  </si>
  <si>
    <t>a tlumením. Mezi stolovou deskou a kontejnerem je otevřená police.</t>
  </si>
  <si>
    <t>Úchytky kovové s roztečí 128 mm -  výběr min. ze dvou tvarů ve stejné</t>
  </si>
  <si>
    <t>cenové relaci (oválné a hranaté) a min. ve dvou barvách (stříbrná a černá).</t>
  </si>
  <si>
    <t>Materiálové provedení - lamino - výběr minimálně z 10 dekorů (dekory</t>
  </si>
  <si>
    <t xml:space="preserve">dřeva buk, třešeň, bříza, ořech, dub, olše a barevné dekory např. šedá, </t>
  </si>
  <si>
    <t>bílá apod.)</t>
  </si>
  <si>
    <t>3. Židle dřevěná s čalouněným sedákem a vysokým opěrákem</t>
  </si>
  <si>
    <t xml:space="preserve">Židle dřevěná s čalouněným sedákem a vysokým opěrákem, výška </t>
  </si>
  <si>
    <t>minimálně 990 mm, výška sedáku min. 460 mm, hloubka sedáku min.</t>
  </si>
  <si>
    <r>
      <rPr>
        <sz val="11"/>
        <rFont val="Calibri"/>
        <family val="2"/>
        <charset val="238"/>
      </rPr>
      <t>450 x 440 x 990</t>
    </r>
  </si>
  <si>
    <t>400 mm, šířka sedáku minimálně 450 mm. Odolná masivní buková kostra,</t>
  </si>
  <si>
    <t>čtyři nohy vyztužené a spojené 6-ti luby, z toho dva luby spojují vždy</t>
  </si>
  <si>
    <t>přední a zadní nohu, jeden lub spojuje přední nohy resp. zadní nohy.</t>
  </si>
  <si>
    <t>Opěrák celodřevěný rám s příčkami. nosnost židle min. 140 kg.</t>
  </si>
  <si>
    <t>Látka 100% polyester, nehořlavost dle EN 1021/1-2 a CRIB 5, odolnost</t>
  </si>
  <si>
    <t>proti oděru minimálně 150.000 Martinadale, hmotnost min. 350g/bm,</t>
  </si>
  <si>
    <t>barevná stálost min. 6 DIN EN ISO 105-BO, barevná odolnost při oděru</t>
  </si>
  <si>
    <t xml:space="preserve"> 4-5 dle DIN EN ISO 105-X12, výběr minimálně z 10 barev.</t>
  </si>
  <si>
    <t>Materiálové provedení masiv - buk s mořením dle požadavku objednatele</t>
  </si>
  <si>
    <t>a povrchovou úpravou bezbarvým polyuretanovým lakem.</t>
  </si>
  <si>
    <t>4. Válenda s úložným prostorem a bočnicí</t>
  </si>
  <si>
    <t>Válenda s úložným prostorem přístupným z boku, kovový pružinový</t>
  </si>
  <si>
    <t>vyklápěcí mechanismus. Na druhé straně bočnice z lamina jako otěrová</t>
  </si>
  <si>
    <t>2000x 830 x 800</t>
  </si>
  <si>
    <t>deska.</t>
  </si>
  <si>
    <t>Rám válendy z laminované desky min. tloušťky 18 mm dělený uprostřed</t>
  </si>
  <si>
    <t>bočnice</t>
  </si>
  <si>
    <t>příčkou proti prolomení.</t>
  </si>
  <si>
    <t>2000 x 18 x 800</t>
  </si>
  <si>
    <t>Matrace na válendě je na pevné desce ze surové dřevotřísky tl. 18 mm</t>
  </si>
  <si>
    <t xml:space="preserve">připevněna na pevno. Matraci nelze vyjímat ani otáčet, pružiny mají </t>
  </si>
  <si>
    <t xml:space="preserve">2 různě průměry drátu a ochranou tkaninu proti protlačení pružin. </t>
  </si>
  <si>
    <t xml:space="preserve">Složení: deska 18 mm, izolační vrstva, pružina, izolační vrstva vutex </t>
  </si>
  <si>
    <r>
      <rPr>
        <sz val="11"/>
        <rFont val="Calibri"/>
        <family val="2"/>
        <charset val="238"/>
      </rPr>
      <t>8 ks</t>
    </r>
  </si>
  <si>
    <t>700 g/m2, 2 cm pojenka RE100, vatelín 80 g/m2, potahová látka.</t>
  </si>
  <si>
    <r>
      <rPr>
        <sz val="11"/>
        <rFont val="Calibri"/>
        <family val="2"/>
        <charset val="238"/>
      </rPr>
      <t>16 ks</t>
    </r>
  </si>
  <si>
    <t>Nosnost alespoň 120 kg. Celková tloušťka matrace min. 15 cm.</t>
  </si>
  <si>
    <t xml:space="preserve">Výška samotné válendy s matrací min. 470 mm. </t>
  </si>
  <si>
    <t>Zvýšená bočnice na delší straně postele z LTD tl . 18 mm, po celém obvodu</t>
  </si>
  <si>
    <t>ABS hrana 2 mm, miminální výška horní hrany bočnice 800 mm.</t>
  </si>
  <si>
    <t xml:space="preserve">Materiálové provedení rámu a bočnice - lamino - výběr minimálně </t>
  </si>
  <si>
    <r>
      <rPr>
        <b/>
        <sz val="11"/>
        <rFont val="Calibri"/>
        <family val="2"/>
        <charset val="238"/>
      </rPr>
      <t>88 ks</t>
    </r>
  </si>
  <si>
    <t xml:space="preserve">z 10 dekorů (dekory dřeva buk, třešeň, bříza, ořech, dub, olše </t>
  </si>
  <si>
    <t>a barevné dekory např. šedá, bílá apod.)</t>
  </si>
  <si>
    <r>
      <rPr>
        <b/>
        <sz val="11"/>
        <rFont val="Calibri"/>
        <family val="2"/>
        <charset val="238"/>
      </rPr>
      <t>5. Věšáková stěna se zrcadlem a poličkou</t>
    </r>
  </si>
  <si>
    <t>Materiál LTD tloušťky 18 mm, po celém obvodu opatřen ABS hranou</t>
  </si>
  <si>
    <t xml:space="preserve">2 mm. Zrcadlo minimální rozměry 300 x 1500 mm, připevněné </t>
  </si>
  <si>
    <t>800 x 218 x 1800</t>
  </si>
  <si>
    <t>na věšákové stěně.</t>
  </si>
  <si>
    <t xml:space="preserve">Minimálně 4 kovové dvojháčky pro zavěšení oděvů. V horní části </t>
  </si>
  <si>
    <t>nad háčky a zrcadlem bude polička hloubky min. 200 mm jako odkládací</t>
  </si>
  <si>
    <t>prostor. Upraveno pro zavěšení na zeď. Bude použito značkového kování</t>
  </si>
  <si>
    <t xml:space="preserve">firmy s doživotní zárukou. </t>
  </si>
  <si>
    <r>
      <rPr>
        <b/>
        <sz val="11"/>
        <rFont val="Calibri"/>
        <family val="2"/>
        <charset val="238"/>
      </rPr>
      <t>72 ks</t>
    </r>
  </si>
  <si>
    <t>6. Police nástěnná s bočnicemi</t>
  </si>
  <si>
    <t>Materiál LTD tloušťky 18 mm, po celém obvodu s ABS hranou 2 mm.</t>
  </si>
  <si>
    <t xml:space="preserve">Upraveno pro zavěšení na zeď. Police musí být smontována a slepena </t>
  </si>
  <si>
    <t>1036 x 268 x 268</t>
  </si>
  <si>
    <t>přímo ve výrobě (pevnost při zatížení, stabilita a dlouhá životnost).</t>
  </si>
  <si>
    <t>Na vnějších plochách police nejsou viditelné spojovací prvky</t>
  </si>
  <si>
    <t>a záslepky. Tvar bočnic bude dle tvarového řešení (kosený trojúhelník).</t>
  </si>
  <si>
    <t>Hrany bočnic opatřeny ABS hranou tl. 2 mm.</t>
  </si>
  <si>
    <t>7. Nástěnná skříňka se zrcadlem do koupelny - sestava</t>
  </si>
  <si>
    <t>Sestava se skládá ze dvou skříněk, rozměr skříňky 600 x 200 x 500 mm.</t>
  </si>
  <si>
    <r>
      <t xml:space="preserve">Materiál </t>
    </r>
    <r>
      <rPr>
        <sz val="11"/>
        <rFont val="Calibri"/>
        <family val="2"/>
        <charset val="238"/>
      </rPr>
      <t>LTD tloušťky 18 mm, naložená půda o síle minimálně 25 mm</t>
    </r>
  </si>
  <si>
    <t>celá sestava</t>
  </si>
  <si>
    <t>je součástí konstrukce skříně, nebo samostatně jako krycí deska.</t>
  </si>
  <si>
    <r>
      <t>1200</t>
    </r>
    <r>
      <rPr>
        <sz val="11"/>
        <color theme="1"/>
        <rFont val="Calibri"/>
        <family val="2"/>
        <charset val="238"/>
        <scheme val="minor"/>
      </rPr>
      <t xml:space="preserve"> x 200 x 500</t>
    </r>
  </si>
  <si>
    <t xml:space="preserve">Půda opatřena z přední strany 2 mm hranou ABS. Plné dveře po celém </t>
  </si>
  <si>
    <t>obvodu a police z přední strany opatřeny 2mm ABS hranou.</t>
  </si>
  <si>
    <t xml:space="preserve">Úhel otevření dveří min. 110 st.. Na celé čelní ploše dvířek je zrcadlo. </t>
  </si>
  <si>
    <t>Skříň musí být smontována a slepená přímo ve výrobě (pevnost při</t>
  </si>
  <si>
    <t>zatížení, stabilita a dlouhá životnost). Na vnějších plochách skříně nejsou</t>
  </si>
  <si>
    <t>viditelné spojovací prvky a záslepky. Skříň má pohledová záda ve shodném</t>
  </si>
  <si>
    <r>
      <rPr>
        <sz val="11"/>
        <rFont val="Calibri"/>
        <family val="2"/>
        <charset val="238"/>
      </rPr>
      <t>6 ks</t>
    </r>
  </si>
  <si>
    <t xml:space="preserve">dezénu s korpusem z oboustranně laminované dřevotřískové desky </t>
  </si>
  <si>
    <t>tl. min. 8 mm.  Záda jsou fixována v drážce.</t>
  </si>
  <si>
    <t>Skříňka bude rozdělena příčkou na dvě části, 2/3 zavřená se 2 policemi</t>
  </si>
  <si>
    <t>a 1/3 otevřená se 2 policemi.</t>
  </si>
  <si>
    <t>Police budou výškově přestavitelné s roztečí maximálně po 25 mm</t>
  </si>
  <si>
    <t xml:space="preserve">po celé délce vnitřku boku. </t>
  </si>
  <si>
    <r>
      <rPr>
        <b/>
        <sz val="11"/>
        <rFont val="Calibri"/>
        <family val="2"/>
        <charset val="238"/>
      </rPr>
      <t>36 ks</t>
    </r>
  </si>
  <si>
    <t>Umístění uzavřené a otevřené části dle výběru objednatele (viz nákresy).</t>
  </si>
  <si>
    <t>Variabilní umístění pantů dle výběru objednatele (pravý / levý).</t>
  </si>
  <si>
    <t>Otevírání za spodní hranu.</t>
  </si>
  <si>
    <t xml:space="preserve">Bude použito značkového kování firmy s doživotní zárukou. </t>
  </si>
  <si>
    <t>Závěsné kování - pro uchycení na zeď.</t>
  </si>
  <si>
    <r>
      <rPr>
        <b/>
        <sz val="11"/>
        <rFont val="Calibri"/>
        <family val="2"/>
        <charset val="238"/>
      </rPr>
      <t>8. Válenda s úložným prostorem</t>
    </r>
  </si>
  <si>
    <t xml:space="preserve">vyklápěcí mechanismus. </t>
  </si>
  <si>
    <t>2000x 800 x 470</t>
  </si>
  <si>
    <r>
      <rPr>
        <sz val="11"/>
        <rFont val="Calibri"/>
        <family val="2"/>
        <charset val="238"/>
      </rPr>
      <t>4 ks</t>
    </r>
  </si>
  <si>
    <t xml:space="preserve">Výška válendy s matrací min. 470 mm. </t>
  </si>
  <si>
    <t xml:space="preserve">Materiálové provedení rámu lamino - výběr minimálně </t>
  </si>
  <si>
    <r>
      <rPr>
        <b/>
        <sz val="11"/>
        <rFont val="Calibri"/>
        <family val="2"/>
        <charset val="238"/>
      </rPr>
      <t>44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</si>
</sst>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7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sz val="10"/>
      <name val="Arial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6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8" fillId="0" borderId="0"/>
  </cellStyleXfs>
  <cellXfs count="308">
    <xf numFmtId="0" fontId="0" fillId="0" borderId="0" xfId="0"/>
    <xf numFmtId="0" fontId="1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/>
    </xf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49" fontId="5" fillId="2" borderId="4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centerContinuous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4" fillId="0" borderId="8" xfId="0" applyFont="1" applyBorder="1"/>
    <xf numFmtId="49" fontId="4" fillId="0" borderId="9" xfId="0" applyNumberFormat="1" applyFont="1" applyBorder="1"/>
    <xf numFmtId="49" fontId="4" fillId="0" borderId="8" xfId="0" applyNumberFormat="1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2" fillId="2" borderId="8" xfId="0" applyNumberFormat="1" applyFont="1" applyFill="1" applyBorder="1"/>
    <xf numFmtId="49" fontId="3" fillId="2" borderId="9" xfId="0" applyNumberFormat="1" applyFont="1" applyFill="1" applyBorder="1"/>
    <xf numFmtId="49" fontId="2" fillId="2" borderId="9" xfId="0" applyNumberFormat="1" applyFont="1" applyFill="1" applyBorder="1"/>
    <xf numFmtId="0" fontId="4" fillId="0" borderId="10" xfId="0" applyFont="1" applyFill="1" applyBorder="1"/>
    <xf numFmtId="3" fontId="4" fillId="0" borderId="11" xfId="0" applyNumberFormat="1" applyFont="1" applyBorder="1" applyAlignment="1">
      <alignment horizontal="left"/>
    </xf>
    <xf numFmtId="49" fontId="3" fillId="2" borderId="12" xfId="0" applyNumberFormat="1" applyFont="1" applyFill="1" applyBorder="1"/>
    <xf numFmtId="49" fontId="2" fillId="2" borderId="13" xfId="0" applyNumberFormat="1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5" xfId="0" applyFont="1" applyBorder="1"/>
    <xf numFmtId="0" fontId="4" fillId="0" borderId="10" xfId="0" applyNumberFormat="1" applyFont="1" applyBorder="1"/>
    <xf numFmtId="0" fontId="4" fillId="0" borderId="16" xfId="0" applyNumberFormat="1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0" xfId="0" applyFont="1" applyFill="1" applyBorder="1" applyAlignment="1"/>
    <xf numFmtId="0" fontId="4" fillId="0" borderId="16" xfId="0" applyFont="1" applyFill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3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0" borderId="24" xfId="0" applyFont="1" applyBorder="1"/>
    <xf numFmtId="0" fontId="2" fillId="0" borderId="25" xfId="0" applyFont="1" applyBorder="1"/>
    <xf numFmtId="3" fontId="2" fillId="0" borderId="6" xfId="0" applyNumberFormat="1" applyFont="1" applyBorder="1"/>
    <xf numFmtId="0" fontId="2" fillId="0" borderId="2" xfId="0" applyFont="1" applyBorder="1"/>
    <xf numFmtId="3" fontId="2" fillId="0" borderId="4" xfId="0" applyNumberFormat="1" applyFont="1" applyBorder="1"/>
    <xf numFmtId="0" fontId="2" fillId="0" borderId="3" xfId="0" applyFont="1" applyBorder="1"/>
    <xf numFmtId="3" fontId="2" fillId="0" borderId="9" xfId="0" applyNumberFormat="1" applyFont="1" applyBorder="1"/>
    <xf numFmtId="0" fontId="2" fillId="0" borderId="8" xfId="0" applyFont="1" applyBorder="1"/>
    <xf numFmtId="0" fontId="2" fillId="0" borderId="26" xfId="0" applyFont="1" applyBorder="1"/>
    <xf numFmtId="0" fontId="2" fillId="0" borderId="25" xfId="0" applyFont="1" applyBorder="1" applyAlignment="1">
      <alignment shrinkToFit="1"/>
    </xf>
    <xf numFmtId="0" fontId="2" fillId="0" borderId="27" xfId="0" applyFont="1" applyBorder="1"/>
    <xf numFmtId="0" fontId="2" fillId="0" borderId="12" xfId="0" applyFont="1" applyBorder="1"/>
    <xf numFmtId="0" fontId="2" fillId="0" borderId="0" xfId="0" applyFont="1" applyBorder="1"/>
    <xf numFmtId="3" fontId="2" fillId="0" borderId="30" xfId="0" applyNumberFormat="1" applyFont="1" applyBorder="1"/>
    <xf numFmtId="0" fontId="2" fillId="0" borderId="28" xfId="0" applyFont="1" applyBorder="1"/>
    <xf numFmtId="3" fontId="2" fillId="0" borderId="31" xfId="0" applyNumberFormat="1" applyFont="1" applyBorder="1"/>
    <xf numFmtId="0" fontId="2" fillId="0" borderId="29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0" borderId="13" xfId="0" applyFont="1" applyBorder="1"/>
    <xf numFmtId="0" fontId="2" fillId="0" borderId="0" xfId="0" applyFont="1"/>
    <xf numFmtId="0" fontId="2" fillId="0" borderId="34" xfId="0" applyFont="1" applyBorder="1"/>
    <xf numFmtId="0" fontId="2" fillId="0" borderId="35" xfId="0" applyFont="1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0" xfId="0" applyFont="1" applyFill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165" fontId="2" fillId="0" borderId="40" xfId="0" applyNumberFormat="1" applyFont="1" applyBorder="1" applyAlignment="1">
      <alignment horizontal="right"/>
    </xf>
    <xf numFmtId="0" fontId="2" fillId="0" borderId="40" xfId="0" applyFont="1" applyBorder="1"/>
    <xf numFmtId="0" fontId="2" fillId="0" borderId="9" xfId="0" applyFont="1" applyBorder="1"/>
    <xf numFmtId="165" fontId="2" fillId="0" borderId="8" xfId="0" applyNumberFormat="1" applyFon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0" fontId="0" fillId="0" borderId="0" xfId="0" applyAlignment="1"/>
    <xf numFmtId="0" fontId="0" fillId="0" borderId="0" xfId="0" applyAlignment="1">
      <alignment vertical="justify"/>
    </xf>
    <xf numFmtId="0" fontId="0" fillId="0" borderId="44" xfId="0" applyBorder="1" applyAlignment="1">
      <alignment wrapText="1"/>
    </xf>
    <xf numFmtId="0" fontId="2" fillId="0" borderId="45" xfId="1" applyFont="1" applyBorder="1"/>
    <xf numFmtId="49" fontId="2" fillId="0" borderId="46" xfId="0" applyNumberFormat="1" applyFont="1" applyBorder="1" applyAlignment="1">
      <alignment horizontal="left"/>
    </xf>
    <xf numFmtId="0" fontId="2" fillId="0" borderId="47" xfId="0" applyNumberFormat="1" applyFont="1" applyBorder="1"/>
    <xf numFmtId="49" fontId="3" fillId="0" borderId="50" xfId="1" applyNumberFormat="1" applyFont="1" applyBorder="1"/>
    <xf numFmtId="49" fontId="2" fillId="0" borderId="50" xfId="1" applyNumberFormat="1" applyFont="1" applyBorder="1"/>
    <xf numFmtId="49" fontId="2" fillId="0" borderId="50" xfId="1" applyNumberFormat="1" applyFont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3" fillId="2" borderId="2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49" fontId="4" fillId="0" borderId="12" xfId="0" applyNumberFormat="1" applyFont="1" applyBorder="1"/>
    <xf numFmtId="0" fontId="4" fillId="0" borderId="0" xfId="0" applyFont="1" applyBorder="1"/>
    <xf numFmtId="3" fontId="2" fillId="0" borderId="35" xfId="0" applyNumberFormat="1" applyFont="1" applyBorder="1"/>
    <xf numFmtId="3" fontId="2" fillId="0" borderId="13" xfId="0" applyNumberFormat="1" applyFont="1" applyBorder="1"/>
    <xf numFmtId="3" fontId="2" fillId="0" borderId="56" xfId="0" applyNumberFormat="1" applyFont="1" applyBorder="1"/>
    <xf numFmtId="3" fontId="2" fillId="0" borderId="57" xfId="0" applyNumberFormat="1" applyFont="1" applyBorder="1"/>
    <xf numFmtId="0" fontId="3" fillId="2" borderId="21" xfId="0" applyFont="1" applyFill="1" applyBorder="1"/>
    <xf numFmtId="0" fontId="3" fillId="2" borderId="22" xfId="0" applyFont="1" applyFill="1" applyBorder="1"/>
    <xf numFmtId="3" fontId="3" fillId="2" borderId="23" xfId="0" applyNumberFormat="1" applyFont="1" applyFill="1" applyBorder="1"/>
    <xf numFmtId="3" fontId="3" fillId="2" borderId="53" xfId="0" applyNumberFormat="1" applyFont="1" applyFill="1" applyBorder="1"/>
    <xf numFmtId="3" fontId="3" fillId="2" borderId="54" xfId="0" applyNumberFormat="1" applyFont="1" applyFill="1" applyBorder="1"/>
    <xf numFmtId="3" fontId="3" fillId="2" borderId="55" xfId="0" applyNumberFormat="1" applyFont="1" applyFill="1" applyBorder="1"/>
    <xf numFmtId="3" fontId="1" fillId="0" borderId="0" xfId="0" applyNumberFormat="1" applyFont="1" applyAlignment="1">
      <alignment horizontal="centerContinuous"/>
    </xf>
    <xf numFmtId="0" fontId="2" fillId="2" borderId="33" xfId="0" applyFont="1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2" fillId="0" borderId="17" xfId="0" applyFont="1" applyBorder="1"/>
    <xf numFmtId="3" fontId="2" fillId="0" borderId="26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3" fontId="2" fillId="0" borderId="36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0" fontId="2" fillId="2" borderId="28" xfId="0" applyFont="1" applyFill="1" applyBorder="1"/>
    <xf numFmtId="0" fontId="3" fillId="2" borderId="31" xfId="0" applyFont="1" applyFill="1" applyBorder="1"/>
    <xf numFmtId="0" fontId="2" fillId="2" borderId="31" xfId="0" applyFont="1" applyFill="1" applyBorder="1"/>
    <xf numFmtId="4" fontId="2" fillId="2" borderId="42" xfId="0" applyNumberFormat="1" applyFont="1" applyFill="1" applyBorder="1"/>
    <xf numFmtId="4" fontId="2" fillId="2" borderId="28" xfId="0" applyNumberFormat="1" applyFont="1" applyFill="1" applyBorder="1"/>
    <xf numFmtId="4" fontId="2" fillId="2" borderId="31" xfId="0" applyNumberFormat="1" applyFont="1" applyFill="1" applyBorder="1"/>
    <xf numFmtId="0" fontId="9" fillId="0" borderId="0" xfId="0" applyFont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2" fillId="0" borderId="0" xfId="1" applyFont="1"/>
    <xf numFmtId="0" fontId="12" fillId="0" borderId="0" xfId="1" applyFont="1" applyAlignment="1">
      <alignment horizontal="centerContinuous"/>
    </xf>
    <xf numFmtId="0" fontId="13" fillId="0" borderId="0" xfId="1" applyFont="1" applyAlignment="1">
      <alignment horizontal="centerContinuous"/>
    </xf>
    <xf numFmtId="0" fontId="13" fillId="0" borderId="0" xfId="1" applyFont="1" applyAlignment="1">
      <alignment horizontal="right"/>
    </xf>
    <xf numFmtId="49" fontId="3" fillId="0" borderId="46" xfId="1" applyNumberFormat="1" applyFont="1" applyBorder="1" applyAlignment="1">
      <alignment wrapText="1"/>
    </xf>
    <xf numFmtId="0" fontId="2" fillId="0" borderId="46" xfId="1" applyFont="1" applyBorder="1"/>
    <xf numFmtId="0" fontId="4" fillId="0" borderId="45" xfId="1" applyFont="1" applyBorder="1" applyAlignment="1">
      <alignment horizontal="right"/>
    </xf>
    <xf numFmtId="49" fontId="2" fillId="0" borderId="46" xfId="1" applyNumberFormat="1" applyFont="1" applyBorder="1" applyAlignment="1">
      <alignment horizontal="left"/>
    </xf>
    <xf numFmtId="0" fontId="2" fillId="0" borderId="47" xfId="1" applyFont="1" applyBorder="1"/>
    <xf numFmtId="0" fontId="2" fillId="0" borderId="50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0" xfId="1" applyNumberFormat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8" xfId="1" applyNumberFormat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3" fillId="0" borderId="56" xfId="1" applyFont="1" applyBorder="1" applyAlignment="1">
      <alignment horizontal="center"/>
    </xf>
    <xf numFmtId="49" fontId="3" fillId="0" borderId="56" xfId="1" applyNumberFormat="1" applyFont="1" applyBorder="1" applyAlignment="1">
      <alignment horizontal="left"/>
    </xf>
    <xf numFmtId="0" fontId="3" fillId="0" borderId="14" xfId="1" applyFont="1" applyBorder="1"/>
    <xf numFmtId="0" fontId="2" fillId="0" borderId="9" xfId="1" applyFont="1" applyBorder="1" applyAlignment="1">
      <alignment horizontal="center"/>
    </xf>
    <xf numFmtId="0" fontId="2" fillId="0" borderId="9" xfId="1" applyNumberFormat="1" applyFont="1" applyBorder="1" applyAlignment="1">
      <alignment horizontal="right"/>
    </xf>
    <xf numFmtId="0" fontId="2" fillId="0" borderId="8" xfId="1" applyNumberFormat="1" applyFont="1" applyBorder="1"/>
    <xf numFmtId="0" fontId="14" fillId="0" borderId="59" xfId="1" applyFont="1" applyBorder="1" applyAlignment="1">
      <alignment horizontal="center" vertical="top"/>
    </xf>
    <xf numFmtId="49" fontId="14" fillId="0" borderId="59" xfId="1" applyNumberFormat="1" applyFont="1" applyBorder="1" applyAlignment="1">
      <alignment horizontal="left" vertical="top"/>
    </xf>
    <xf numFmtId="0" fontId="14" fillId="0" borderId="59" xfId="1" applyFont="1" applyBorder="1" applyAlignment="1">
      <alignment vertical="top" wrapText="1"/>
    </xf>
    <xf numFmtId="49" fontId="14" fillId="0" borderId="59" xfId="1" applyNumberFormat="1" applyFont="1" applyBorder="1" applyAlignment="1">
      <alignment horizontal="center" shrinkToFit="1"/>
    </xf>
    <xf numFmtId="4" fontId="14" fillId="0" borderId="59" xfId="1" applyNumberFormat="1" applyFont="1" applyBorder="1" applyAlignment="1">
      <alignment horizontal="right"/>
    </xf>
    <xf numFmtId="4" fontId="14" fillId="0" borderId="59" xfId="1" applyNumberFormat="1" applyFont="1" applyBorder="1"/>
    <xf numFmtId="0" fontId="2" fillId="2" borderId="10" xfId="1" applyFont="1" applyFill="1" applyBorder="1" applyAlignment="1">
      <alignment horizontal="center"/>
    </xf>
    <xf numFmtId="49" fontId="15" fillId="2" borderId="10" xfId="1" applyNumberFormat="1" applyFont="1" applyFill="1" applyBorder="1" applyAlignment="1">
      <alignment horizontal="left"/>
    </xf>
    <xf numFmtId="0" fontId="15" fillId="2" borderId="14" xfId="1" applyFont="1" applyFill="1" applyBorder="1"/>
    <xf numFmtId="0" fontId="2" fillId="2" borderId="9" xfId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right"/>
    </xf>
    <xf numFmtId="4" fontId="2" fillId="2" borderId="8" xfId="1" applyNumberFormat="1" applyFont="1" applyFill="1" applyBorder="1" applyAlignment="1">
      <alignment horizontal="right"/>
    </xf>
    <xf numFmtId="4" fontId="3" fillId="2" borderId="10" xfId="1" applyNumberFormat="1" applyFont="1" applyFill="1" applyBorder="1"/>
    <xf numFmtId="0" fontId="8" fillId="0" borderId="0" xfId="1"/>
    <xf numFmtId="0" fontId="8" fillId="0" borderId="0" xfId="1" applyBorder="1"/>
    <xf numFmtId="0" fontId="16" fillId="0" borderId="0" xfId="1" applyFont="1" applyAlignment="1"/>
    <xf numFmtId="0" fontId="8" fillId="0" borderId="0" xfId="1" applyAlignment="1">
      <alignment horizontal="right"/>
    </xf>
    <xf numFmtId="0" fontId="17" fillId="0" borderId="0" xfId="1" applyFont="1" applyBorder="1"/>
    <xf numFmtId="3" fontId="17" fillId="0" borderId="0" xfId="1" applyNumberFormat="1" applyFont="1" applyBorder="1" applyAlignment="1">
      <alignment horizontal="right"/>
    </xf>
    <xf numFmtId="4" fontId="17" fillId="0" borderId="0" xfId="1" applyNumberFormat="1" applyFont="1" applyBorder="1"/>
    <xf numFmtId="0" fontId="16" fillId="0" borderId="0" xfId="1" applyFont="1" applyBorder="1" applyAlignment="1"/>
    <xf numFmtId="0" fontId="8" fillId="0" borderId="0" xfId="1" applyBorder="1" applyAlignment="1">
      <alignment horizontal="right"/>
    </xf>
    <xf numFmtId="0" fontId="18" fillId="0" borderId="0" xfId="2"/>
    <xf numFmtId="0" fontId="20" fillId="4" borderId="60" xfId="2" applyFont="1" applyFill="1" applyBorder="1" applyAlignment="1">
      <alignment horizontal="left" vertical="center"/>
    </xf>
    <xf numFmtId="0" fontId="21" fillId="0" borderId="61" xfId="2" applyFont="1" applyBorder="1" applyAlignment="1">
      <alignment horizontal="left" vertical="center"/>
    </xf>
    <xf numFmtId="0" fontId="18" fillId="0" borderId="62" xfId="2" applyBorder="1"/>
    <xf numFmtId="0" fontId="18" fillId="0" borderId="63" xfId="2" applyBorder="1"/>
    <xf numFmtId="0" fontId="18" fillId="0" borderId="64" xfId="2" applyBorder="1"/>
    <xf numFmtId="0" fontId="21" fillId="0" borderId="65" xfId="2" applyFont="1" applyBorder="1" applyAlignment="1">
      <alignment vertical="center"/>
    </xf>
    <xf numFmtId="0" fontId="18" fillId="0" borderId="12" xfId="2" applyBorder="1"/>
    <xf numFmtId="0" fontId="18" fillId="0" borderId="0" xfId="2" applyBorder="1"/>
    <xf numFmtId="0" fontId="18" fillId="0" borderId="35" xfId="2" applyBorder="1"/>
    <xf numFmtId="0" fontId="18" fillId="0" borderId="66" xfId="2" applyBorder="1"/>
    <xf numFmtId="0" fontId="18" fillId="0" borderId="67" xfId="2" applyBorder="1"/>
    <xf numFmtId="0" fontId="21" fillId="0" borderId="12" xfId="2" applyFont="1" applyBorder="1" applyAlignment="1">
      <alignment horizontal="center" vertical="top"/>
    </xf>
    <xf numFmtId="0" fontId="21" fillId="0" borderId="35" xfId="2" applyFont="1" applyBorder="1" applyAlignment="1">
      <alignment horizontal="right" vertical="top"/>
    </xf>
    <xf numFmtId="0" fontId="2" fillId="0" borderId="12" xfId="2" applyFont="1" applyBorder="1" applyAlignment="1">
      <alignment horizontal="left" vertical="top"/>
    </xf>
    <xf numFmtId="0" fontId="20" fillId="0" borderId="35" xfId="2" applyFont="1" applyBorder="1" applyAlignment="1">
      <alignment horizontal="right"/>
    </xf>
    <xf numFmtId="0" fontId="22" fillId="0" borderId="65" xfId="2" applyFont="1" applyBorder="1" applyAlignment="1">
      <alignment vertical="center"/>
    </xf>
    <xf numFmtId="0" fontId="21" fillId="0" borderId="68" xfId="2" applyFont="1" applyBorder="1" applyAlignment="1">
      <alignment vertical="center"/>
    </xf>
    <xf numFmtId="0" fontId="18" fillId="0" borderId="1" xfId="2" applyBorder="1"/>
    <xf numFmtId="0" fontId="21" fillId="0" borderId="62" xfId="2" applyFont="1" applyBorder="1" applyAlignment="1">
      <alignment vertical="center"/>
    </xf>
    <xf numFmtId="0" fontId="21" fillId="0" borderId="12" xfId="2" applyFont="1" applyBorder="1" applyAlignment="1">
      <alignment vertical="center"/>
    </xf>
    <xf numFmtId="0" fontId="21" fillId="0" borderId="66" xfId="2" applyFont="1" applyBorder="1" applyAlignment="1">
      <alignment vertical="center"/>
    </xf>
    <xf numFmtId="0" fontId="20" fillId="4" borderId="21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center" vertical="center"/>
    </xf>
    <xf numFmtId="0" fontId="18" fillId="0" borderId="0" xfId="2" applyFill="1"/>
    <xf numFmtId="0" fontId="21" fillId="0" borderId="0" xfId="2" applyFont="1" applyBorder="1" applyAlignment="1">
      <alignment horizontal="left" vertical="top"/>
    </xf>
    <xf numFmtId="0" fontId="21" fillId="0" borderId="0" xfId="2" applyFont="1" applyBorder="1" applyAlignment="1">
      <alignment horizontal="right" vertical="top"/>
    </xf>
    <xf numFmtId="0" fontId="21" fillId="0" borderId="12" xfId="2" applyFont="1" applyBorder="1" applyAlignment="1">
      <alignment vertical="top"/>
    </xf>
    <xf numFmtId="0" fontId="21" fillId="0" borderId="66" xfId="2" applyFont="1" applyBorder="1" applyAlignment="1">
      <alignment vertical="top"/>
    </xf>
    <xf numFmtId="0" fontId="2" fillId="0" borderId="66" xfId="2" applyFont="1" applyBorder="1" applyAlignment="1">
      <alignment horizontal="left" vertical="top"/>
    </xf>
    <xf numFmtId="0" fontId="20" fillId="0" borderId="67" xfId="2" applyFont="1" applyBorder="1" applyAlignment="1">
      <alignment horizontal="right"/>
    </xf>
    <xf numFmtId="0" fontId="21" fillId="0" borderId="0" xfId="2" applyFont="1" applyBorder="1" applyAlignment="1">
      <alignment vertical="top"/>
    </xf>
    <xf numFmtId="0" fontId="2" fillId="0" borderId="0" xfId="2" applyFont="1" applyBorder="1" applyAlignment="1">
      <alignment horizontal="left" vertical="top"/>
    </xf>
    <xf numFmtId="0" fontId="20" fillId="0" borderId="0" xfId="2" applyFont="1" applyBorder="1" applyAlignment="1">
      <alignment horizontal="right"/>
    </xf>
    <xf numFmtId="0" fontId="20" fillId="4" borderId="60" xfId="2" applyFont="1" applyFill="1" applyBorder="1" applyAlignment="1">
      <alignment vertical="center"/>
    </xf>
    <xf numFmtId="0" fontId="21" fillId="0" borderId="0" xfId="2" applyFont="1" applyBorder="1" applyAlignment="1">
      <alignment horizontal="center" vertical="top"/>
    </xf>
    <xf numFmtId="0" fontId="21" fillId="0" borderId="65" xfId="2" applyFont="1" applyFill="1" applyBorder="1" applyAlignment="1">
      <alignment vertical="top"/>
    </xf>
    <xf numFmtId="0" fontId="23" fillId="0" borderId="65" xfId="2" applyFont="1" applyBorder="1" applyAlignment="1">
      <alignment vertical="top"/>
    </xf>
    <xf numFmtId="0" fontId="21" fillId="0" borderId="0" xfId="2" applyFont="1" applyBorder="1" applyAlignment="1">
      <alignment horizontal="center"/>
    </xf>
    <xf numFmtId="0" fontId="21" fillId="0" borderId="35" xfId="2" applyFont="1" applyBorder="1" applyAlignment="1">
      <alignment horizontal="right"/>
    </xf>
    <xf numFmtId="0" fontId="18" fillId="0" borderId="65" xfId="2" applyBorder="1"/>
    <xf numFmtId="0" fontId="20" fillId="0" borderId="35" xfId="2" applyFont="1" applyBorder="1" applyAlignment="1">
      <alignment horizontal="right" vertical="top"/>
    </xf>
    <xf numFmtId="0" fontId="23" fillId="0" borderId="68" xfId="2" applyFont="1" applyBorder="1" applyAlignment="1">
      <alignment vertical="top"/>
    </xf>
    <xf numFmtId="0" fontId="20" fillId="0" borderId="67" xfId="2" applyFont="1" applyBorder="1" applyAlignment="1">
      <alignment horizontal="right" vertical="top"/>
    </xf>
    <xf numFmtId="0" fontId="23" fillId="0" borderId="0" xfId="2" applyFont="1" applyBorder="1" applyAlignment="1">
      <alignment vertical="top"/>
    </xf>
    <xf numFmtId="0" fontId="20" fillId="0" borderId="0" xfId="2" applyFont="1" applyBorder="1" applyAlignment="1">
      <alignment horizontal="right" vertical="top"/>
    </xf>
    <xf numFmtId="0" fontId="21" fillId="0" borderId="61" xfId="2" applyFont="1" applyBorder="1" applyAlignment="1">
      <alignment vertical="center"/>
    </xf>
    <xf numFmtId="0" fontId="18" fillId="0" borderId="68" xfId="2" applyBorder="1"/>
    <xf numFmtId="0" fontId="18" fillId="0" borderId="12" xfId="2" applyBorder="1" applyAlignment="1">
      <alignment vertical="center"/>
    </xf>
    <xf numFmtId="0" fontId="18" fillId="0" borderId="0" xfId="2" applyBorder="1" applyAlignment="1">
      <alignment vertical="center"/>
    </xf>
    <xf numFmtId="0" fontId="18" fillId="0" borderId="62" xfId="2" applyBorder="1" applyAlignment="1">
      <alignment vertical="center"/>
    </xf>
    <xf numFmtId="0" fontId="18" fillId="0" borderId="64" xfId="2" applyBorder="1" applyAlignment="1">
      <alignment vertical="center"/>
    </xf>
    <xf numFmtId="0" fontId="18" fillId="0" borderId="0" xfId="2" applyAlignment="1">
      <alignment vertical="center"/>
    </xf>
    <xf numFmtId="0" fontId="18" fillId="0" borderId="35" xfId="2" applyBorder="1" applyAlignment="1">
      <alignment vertical="center"/>
    </xf>
    <xf numFmtId="0" fontId="18" fillId="0" borderId="66" xfId="2" applyBorder="1" applyAlignment="1">
      <alignment vertical="center"/>
    </xf>
    <xf numFmtId="0" fontId="18" fillId="0" borderId="67" xfId="2" applyBorder="1" applyAlignment="1">
      <alignment vertical="center"/>
    </xf>
    <xf numFmtId="0" fontId="21" fillId="0" borderId="12" xfId="2" applyFont="1" applyBorder="1" applyAlignment="1">
      <alignment horizontal="center" vertical="center"/>
    </xf>
    <xf numFmtId="0" fontId="21" fillId="0" borderId="35" xfId="2" applyFont="1" applyBorder="1" applyAlignment="1">
      <alignment horizontal="right" vertical="center"/>
    </xf>
    <xf numFmtId="0" fontId="2" fillId="0" borderId="12" xfId="2" applyFont="1" applyBorder="1" applyAlignment="1">
      <alignment horizontal="left" vertical="center"/>
    </xf>
    <xf numFmtId="0" fontId="20" fillId="0" borderId="35" xfId="2" applyFont="1" applyBorder="1" applyAlignment="1">
      <alignment horizontal="right" vertical="center"/>
    </xf>
    <xf numFmtId="0" fontId="21" fillId="0" borderId="65" xfId="2" applyFont="1" applyBorder="1" applyAlignment="1">
      <alignment vertical="top"/>
    </xf>
    <xf numFmtId="0" fontId="21" fillId="0" borderId="68" xfId="2" applyFont="1" applyBorder="1" applyAlignment="1">
      <alignment vertical="top"/>
    </xf>
    <xf numFmtId="0" fontId="18" fillId="0" borderId="68" xfId="2" applyBorder="1" applyAlignment="1">
      <alignment vertical="center"/>
    </xf>
    <xf numFmtId="0" fontId="18" fillId="0" borderId="1" xfId="2" applyBorder="1" applyAlignment="1">
      <alignment vertical="center"/>
    </xf>
    <xf numFmtId="4" fontId="14" fillId="3" borderId="59" xfId="1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0" borderId="10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28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7" fillId="0" borderId="0" xfId="0" applyFont="1" applyAlignment="1">
      <alignment horizontal="left" vertical="top" wrapText="1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49" fontId="3" fillId="0" borderId="45" xfId="1" applyNumberFormat="1" applyFont="1" applyBorder="1" applyAlignment="1">
      <alignment wrapText="1"/>
    </xf>
    <xf numFmtId="0" fontId="0" fillId="0" borderId="46" xfId="0" applyBorder="1" applyAlignment="1">
      <alignment wrapText="1"/>
    </xf>
    <xf numFmtId="0" fontId="2" fillId="0" borderId="48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2" fillId="0" borderId="51" xfId="1" applyFont="1" applyBorder="1" applyAlignment="1">
      <alignment horizontal="left"/>
    </xf>
    <xf numFmtId="0" fontId="2" fillId="0" borderId="50" xfId="1" applyFont="1" applyBorder="1" applyAlignment="1">
      <alignment horizontal="left"/>
    </xf>
    <xf numFmtId="0" fontId="2" fillId="0" borderId="52" xfId="1" applyFont="1" applyBorder="1" applyAlignment="1">
      <alignment horizontal="left"/>
    </xf>
    <xf numFmtId="3" fontId="3" fillId="2" borderId="31" xfId="0" applyNumberFormat="1" applyFont="1" applyFill="1" applyBorder="1" applyAlignment="1">
      <alignment horizontal="right"/>
    </xf>
    <xf numFmtId="3" fontId="3" fillId="2" borderId="42" xfId="0" applyNumberFormat="1" applyFont="1" applyFill="1" applyBorder="1" applyAlignment="1">
      <alignment horizontal="right"/>
    </xf>
    <xf numFmtId="0" fontId="11" fillId="0" borderId="0" xfId="1" applyFont="1" applyAlignment="1">
      <alignment horizontal="center"/>
    </xf>
    <xf numFmtId="49" fontId="2" fillId="0" borderId="48" xfId="1" applyNumberFormat="1" applyFont="1" applyBorder="1" applyAlignment="1">
      <alignment horizontal="center"/>
    </xf>
    <xf numFmtId="0" fontId="2" fillId="0" borderId="51" xfId="1" applyFont="1" applyBorder="1" applyAlignment="1">
      <alignment horizontal="center" shrinkToFit="1"/>
    </xf>
    <xf numFmtId="0" fontId="2" fillId="0" borderId="50" xfId="1" applyFont="1" applyBorder="1" applyAlignment="1">
      <alignment horizontal="center" shrinkToFit="1"/>
    </xf>
    <xf numFmtId="0" fontId="2" fillId="0" borderId="52" xfId="1" applyFont="1" applyBorder="1" applyAlignment="1">
      <alignment horizontal="center" shrinkToFit="1"/>
    </xf>
    <xf numFmtId="0" fontId="20" fillId="4" borderId="21" xfId="2" applyFont="1" applyFill="1" applyBorder="1" applyAlignment="1">
      <alignment horizontal="center" vertical="center"/>
    </xf>
    <xf numFmtId="0" fontId="20" fillId="4" borderId="22" xfId="2" applyFont="1" applyFill="1" applyBorder="1" applyAlignment="1">
      <alignment horizontal="center" vertical="center"/>
    </xf>
    <xf numFmtId="0" fontId="20" fillId="4" borderId="21" xfId="2" applyFont="1" applyFill="1" applyBorder="1" applyAlignment="1">
      <alignment horizontal="center" vertical="center" wrapText="1"/>
    </xf>
    <xf numFmtId="0" fontId="20" fillId="4" borderId="23" xfId="2" applyFont="1" applyFill="1" applyBorder="1" applyAlignment="1">
      <alignment horizontal="center" vertical="center" wrapText="1"/>
    </xf>
    <xf numFmtId="0" fontId="21" fillId="0" borderId="12" xfId="2" applyFont="1" applyBorder="1" applyAlignment="1">
      <alignment horizontal="center" vertical="top"/>
    </xf>
    <xf numFmtId="0" fontId="21" fillId="0" borderId="35" xfId="2" applyFont="1" applyBorder="1" applyAlignment="1">
      <alignment horizontal="center" vertical="top"/>
    </xf>
    <xf numFmtId="0" fontId="19" fillId="0" borderId="0" xfId="2" applyFont="1" applyBorder="1" applyAlignment="1">
      <alignment horizontal="center" vertical="top"/>
    </xf>
    <xf numFmtId="0" fontId="20" fillId="4" borderId="23" xfId="2" applyFont="1" applyFill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18" fillId="0" borderId="35" xfId="2" applyBorder="1" applyAlignment="1">
      <alignment horizontal="center" vertical="center"/>
    </xf>
    <xf numFmtId="0" fontId="21" fillId="0" borderId="0" xfId="2" applyFont="1" applyBorder="1" applyAlignment="1">
      <alignment horizontal="center" vertical="top"/>
    </xf>
    <xf numFmtId="0" fontId="20" fillId="0" borderId="21" xfId="2" applyFont="1" applyBorder="1" applyAlignment="1">
      <alignment horizontal="center" vertical="top"/>
    </xf>
    <xf numFmtId="0" fontId="20" fillId="0" borderId="23" xfId="2" applyFont="1" applyBorder="1" applyAlignment="1">
      <alignment horizontal="center" vertical="top"/>
    </xf>
    <xf numFmtId="0" fontId="20" fillId="0" borderId="0" xfId="2" applyFont="1" applyFill="1" applyBorder="1" applyAlignment="1">
      <alignment horizontal="center" vertical="center"/>
    </xf>
    <xf numFmtId="0" fontId="20" fillId="4" borderId="22" xfId="2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top"/>
    </xf>
    <xf numFmtId="0" fontId="18" fillId="0" borderId="62" xfId="2" applyBorder="1" applyAlignment="1">
      <alignment horizontal="center"/>
    </xf>
    <xf numFmtId="0" fontId="18" fillId="0" borderId="64" xfId="2" applyBorder="1" applyAlignment="1">
      <alignment horizontal="center"/>
    </xf>
    <xf numFmtId="0" fontId="20" fillId="0" borderId="22" xfId="2" applyFont="1" applyBorder="1" applyAlignment="1">
      <alignment horizontal="center" vertical="top"/>
    </xf>
    <xf numFmtId="0" fontId="21" fillId="0" borderId="12" xfId="2" applyFont="1" applyBorder="1" applyAlignment="1">
      <alignment horizontal="center" vertical="center"/>
    </xf>
    <xf numFmtId="0" fontId="21" fillId="0" borderId="35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167" fontId="2" fillId="0" borderId="14" xfId="0" applyNumberFormat="1" applyFont="1" applyBorder="1" applyAlignment="1">
      <alignment horizontal="right" indent="2"/>
    </xf>
    <xf numFmtId="167" fontId="2" fillId="0" borderId="16" xfId="0" applyNumberFormat="1" applyFont="1" applyBorder="1" applyAlignment="1">
      <alignment horizontal="right" indent="2"/>
    </xf>
    <xf numFmtId="167" fontId="6" fillId="2" borderId="41" xfId="0" applyNumberFormat="1" applyFont="1" applyFill="1" applyBorder="1" applyAlignment="1">
      <alignment horizontal="right" indent="2"/>
    </xf>
    <xf numFmtId="167" fontId="6" fillId="2" borderId="42" xfId="0" applyNumberFormat="1" applyFont="1" applyFill="1" applyBorder="1" applyAlignment="1">
      <alignment horizontal="right" indent="2"/>
    </xf>
    <xf numFmtId="0" fontId="2" fillId="0" borderId="0" xfId="0" applyFont="1" applyProtection="1">
      <protection locked="0"/>
    </xf>
    <xf numFmtId="0" fontId="2" fillId="0" borderId="13" xfId="0" applyFont="1" applyBorder="1" applyProtection="1">
      <protection locked="0"/>
    </xf>
    <xf numFmtId="0" fontId="2" fillId="0" borderId="36" xfId="0" applyFont="1" applyBorder="1" applyProtection="1">
      <protection locked="0"/>
    </xf>
  </cellXfs>
  <cellStyles count="3">
    <cellStyle name="Normální" xfId="0" builtinId="0"/>
    <cellStyle name="Normální 2" xfId="2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219076</xdr:colOff>
      <xdr:row>88</xdr:row>
      <xdr:rowOff>95250</xdr:rowOff>
    </xdr:from>
    <xdr:to>
      <xdr:col>6</xdr:col>
      <xdr:colOff>38100</xdr:colOff>
      <xdr:row>105</xdr:row>
      <xdr:rowOff>74704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1" y="21145500"/>
          <a:ext cx="2257424" cy="3865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126</xdr:row>
      <xdr:rowOff>152400</xdr:rowOff>
    </xdr:from>
    <xdr:to>
      <xdr:col>6</xdr:col>
      <xdr:colOff>1140052</xdr:colOff>
      <xdr:row>138</xdr:row>
      <xdr:rowOff>104775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30213300"/>
          <a:ext cx="3921352" cy="2695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392787</xdr:colOff>
      <xdr:row>52</xdr:row>
      <xdr:rowOff>171450</xdr:rowOff>
    </xdr:from>
    <xdr:to>
      <xdr:col>6</xdr:col>
      <xdr:colOff>498601</xdr:colOff>
      <xdr:row>64</xdr:row>
      <xdr:rowOff>161926</xdr:rowOff>
    </xdr:to>
    <xdr:pic>
      <xdr:nvPicPr>
        <xdr:cNvPr id="4" name="Obráze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1512" y="12563475"/>
          <a:ext cx="2544214" cy="273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140</xdr:row>
      <xdr:rowOff>0</xdr:rowOff>
    </xdr:from>
    <xdr:to>
      <xdr:col>6</xdr:col>
      <xdr:colOff>1133476</xdr:colOff>
      <xdr:row>150</xdr:row>
      <xdr:rowOff>95250</xdr:rowOff>
    </xdr:to>
    <xdr:pic>
      <xdr:nvPicPr>
        <xdr:cNvPr id="5" name="Obrázek 110">
          <a:extLst>
            <a:ext uri="{FF2B5EF4-FFF2-40B4-BE49-F238E27FC236}">
              <a16:creationId xmlns:a16="http://schemas.microsoft.com/office/drawing/2014/main" xmlns="" id="{00000000-0008-0000-1A00-0000149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33261300"/>
          <a:ext cx="3667126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71</xdr:row>
      <xdr:rowOff>171451</xdr:rowOff>
    </xdr:from>
    <xdr:to>
      <xdr:col>6</xdr:col>
      <xdr:colOff>1466508</xdr:colOff>
      <xdr:row>83</xdr:row>
      <xdr:rowOff>9525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17049751"/>
          <a:ext cx="4314483" cy="258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110</xdr:row>
      <xdr:rowOff>152401</xdr:rowOff>
    </xdr:from>
    <xdr:to>
      <xdr:col>6</xdr:col>
      <xdr:colOff>1359727</xdr:colOff>
      <xdr:row>122</xdr:row>
      <xdr:rowOff>28575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26384251"/>
          <a:ext cx="4331527" cy="2619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57151</xdr:colOff>
      <xdr:row>156</xdr:row>
      <xdr:rowOff>95251</xdr:rowOff>
    </xdr:from>
    <xdr:to>
      <xdr:col>6</xdr:col>
      <xdr:colOff>1352551</xdr:colOff>
      <xdr:row>169</xdr:row>
      <xdr:rowOff>42457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6" y="36966526"/>
          <a:ext cx="4343400" cy="2919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4</xdr:row>
      <xdr:rowOff>89357</xdr:rowOff>
    </xdr:from>
    <xdr:to>
      <xdr:col>6</xdr:col>
      <xdr:colOff>1228079</xdr:colOff>
      <xdr:row>27</xdr:row>
      <xdr:rowOff>9525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1213307"/>
          <a:ext cx="3571229" cy="5177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34</xdr:row>
      <xdr:rowOff>47626</xdr:rowOff>
    </xdr:from>
    <xdr:to>
      <xdr:col>6</xdr:col>
      <xdr:colOff>1473597</xdr:colOff>
      <xdr:row>46</xdr:row>
      <xdr:rowOff>161926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8153401"/>
          <a:ext cx="4454922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kce\2017\VUZ%20BRNO\kone&#269;n&#225;%20PD\rozpo&#269;et\Celkov&#253;%20rozpo&#269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kce\2017\VUZ%20BRNO\kone&#269;n&#225;%20PD\rozpo&#269;et\stavebn&#237;\Rozpo&#269;et%20AS&#344;%2030.8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 staveb.dílů"/>
      <sheetName val="KL ASŘ"/>
      <sheetName val="REK ASŘ"/>
      <sheetName val="POL ASŘ"/>
      <sheetName val="KL ZTI"/>
      <sheetName val="REK ZTI"/>
      <sheetName val="POL ZTI"/>
      <sheetName val="KL ÚT"/>
      <sheetName val="REK ÚT"/>
      <sheetName val="POL ÚT"/>
      <sheetName val="KL VZT"/>
      <sheetName val="VZT 1"/>
      <sheetName val="VZT 2"/>
      <sheetName val="KL ELE"/>
      <sheetName val="POL ELE"/>
      <sheetName val="parametry"/>
      <sheetName val="KL EPS"/>
      <sheetName val="POL EPS"/>
      <sheetName val="Uvedení EPS"/>
      <sheetName val="KL SK"/>
      <sheetName val="POL SK"/>
      <sheetName val="Uvedení SK"/>
    </sheetNames>
    <sheetDataSet>
      <sheetData sheetId="0">
        <row r="6">
          <cell r="G6">
            <v>0</v>
          </cell>
        </row>
        <row r="7">
          <cell r="C7" t="str">
            <v>Zlepšení podmínek ubytování studentů ve vojenském ubytovacím zařízení                                                                              Chodská 17 B-2 Brno</v>
          </cell>
        </row>
        <row r="8">
          <cell r="C8" t="str">
            <v>L a D projekt, s.r.o.</v>
          </cell>
        </row>
        <row r="23">
          <cell r="C23">
            <v>15</v>
          </cell>
        </row>
        <row r="25">
          <cell r="C25">
            <v>0</v>
          </cell>
        </row>
      </sheetData>
      <sheetData sheetId="1"/>
      <sheetData sheetId="2"/>
      <sheetData sheetId="3">
        <row r="41">
          <cell r="H4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>
        <row r="1">
          <cell r="H1" t="str">
            <v>1</v>
          </cell>
        </row>
        <row r="2">
          <cell r="G2" t="str">
            <v>Propočet nákladů</v>
          </cell>
        </row>
        <row r="33">
          <cell r="A33" t="str">
            <v>Ztížené výrobní podmínky</v>
          </cell>
          <cell r="I33">
            <v>0</v>
          </cell>
        </row>
        <row r="34">
          <cell r="A34" t="str">
            <v>Oborová přirážka</v>
          </cell>
          <cell r="I34">
            <v>0</v>
          </cell>
        </row>
        <row r="35">
          <cell r="A35" t="str">
            <v>Přesun stavebních kapacit</v>
          </cell>
          <cell r="I35">
            <v>0</v>
          </cell>
        </row>
        <row r="36">
          <cell r="A36" t="str">
            <v>Mimostaveništní doprava</v>
          </cell>
          <cell r="I36">
            <v>0</v>
          </cell>
        </row>
        <row r="37">
          <cell r="A37" t="str">
            <v>Zařízení staveniště</v>
          </cell>
          <cell r="I37">
            <v>0</v>
          </cell>
        </row>
        <row r="38">
          <cell r="A38" t="str">
            <v>Provoz investora</v>
          </cell>
          <cell r="I38">
            <v>0</v>
          </cell>
        </row>
        <row r="39">
          <cell r="A39" t="str">
            <v>Kompletační činnost (IČD)</v>
          </cell>
          <cell r="I39">
            <v>0</v>
          </cell>
        </row>
      </sheetData>
      <sheetData sheetId="2" refreshError="1">
        <row r="7">
          <cell r="B7" t="str">
            <v>3</v>
          </cell>
          <cell r="C7" t="str">
            <v>Svislé a kompletní konstrukce</v>
          </cell>
        </row>
        <row r="26"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B27" t="str">
            <v>4</v>
          </cell>
          <cell r="C27" t="str">
            <v>Vodorovné konstrukce</v>
          </cell>
        </row>
        <row r="33">
          <cell r="BB33">
            <v>0</v>
          </cell>
          <cell r="BC33">
            <v>0</v>
          </cell>
          <cell r="BD33">
            <v>0</v>
          </cell>
          <cell r="BE33">
            <v>0</v>
          </cell>
        </row>
        <row r="34">
          <cell r="B34" t="str">
            <v>61</v>
          </cell>
          <cell r="C34" t="str">
            <v>Upravy povrchů vnitřní</v>
          </cell>
        </row>
        <row r="156">
          <cell r="BB156">
            <v>0</v>
          </cell>
          <cell r="BC156">
            <v>0</v>
          </cell>
          <cell r="BD156">
            <v>0</v>
          </cell>
          <cell r="BE156">
            <v>0</v>
          </cell>
        </row>
        <row r="157">
          <cell r="B157" t="str">
            <v>62</v>
          </cell>
          <cell r="C157" t="str">
            <v>Úpravy povrchů vnější</v>
          </cell>
        </row>
        <row r="192">
          <cell r="BB192">
            <v>0</v>
          </cell>
          <cell r="BC192">
            <v>0</v>
          </cell>
          <cell r="BD192">
            <v>0</v>
          </cell>
          <cell r="BE192">
            <v>0</v>
          </cell>
        </row>
        <row r="193">
          <cell r="B193" t="str">
            <v>63</v>
          </cell>
          <cell r="C193" t="str">
            <v>Podlahy a podlahové konstrukce</v>
          </cell>
        </row>
        <row r="216">
          <cell r="BB216">
            <v>0</v>
          </cell>
          <cell r="BC216">
            <v>0</v>
          </cell>
          <cell r="BD216">
            <v>0</v>
          </cell>
          <cell r="BE216">
            <v>0</v>
          </cell>
        </row>
        <row r="217">
          <cell r="B217" t="str">
            <v>94</v>
          </cell>
          <cell r="C217" t="str">
            <v>Lešení a stavební výtahy</v>
          </cell>
        </row>
        <row r="224">
          <cell r="BB224">
            <v>0</v>
          </cell>
          <cell r="BC224">
            <v>0</v>
          </cell>
          <cell r="BD224">
            <v>0</v>
          </cell>
          <cell r="BE224">
            <v>0</v>
          </cell>
        </row>
        <row r="225">
          <cell r="B225" t="str">
            <v>95</v>
          </cell>
          <cell r="C225" t="str">
            <v>Dokončovací konstrukce na pozemních stavbách</v>
          </cell>
        </row>
        <row r="239">
          <cell r="BB239">
            <v>0</v>
          </cell>
          <cell r="BC239">
            <v>0</v>
          </cell>
          <cell r="BD239">
            <v>0</v>
          </cell>
          <cell r="BE239">
            <v>0</v>
          </cell>
        </row>
        <row r="240">
          <cell r="B240" t="str">
            <v>96</v>
          </cell>
          <cell r="C240" t="str">
            <v>Bourání konstrukcí</v>
          </cell>
        </row>
        <row r="352">
          <cell r="BB352">
            <v>0</v>
          </cell>
          <cell r="BC352">
            <v>0</v>
          </cell>
          <cell r="BD352">
            <v>0</v>
          </cell>
          <cell r="BE352">
            <v>0</v>
          </cell>
        </row>
        <row r="353">
          <cell r="B353" t="str">
            <v>97</v>
          </cell>
          <cell r="C353" t="str">
            <v>Prorážení otvorů</v>
          </cell>
        </row>
        <row r="389">
          <cell r="BB389">
            <v>0</v>
          </cell>
          <cell r="BC389">
            <v>0</v>
          </cell>
          <cell r="BD389">
            <v>0</v>
          </cell>
          <cell r="BE389">
            <v>0</v>
          </cell>
        </row>
        <row r="390">
          <cell r="B390" t="str">
            <v>99</v>
          </cell>
          <cell r="C390" t="str">
            <v>Staveništní přesun hmot</v>
          </cell>
        </row>
        <row r="392">
          <cell r="BB392">
            <v>0</v>
          </cell>
          <cell r="BC392">
            <v>0</v>
          </cell>
          <cell r="BD392">
            <v>0</v>
          </cell>
          <cell r="BE392">
            <v>0</v>
          </cell>
        </row>
        <row r="393">
          <cell r="B393" t="str">
            <v>711</v>
          </cell>
          <cell r="C393" t="str">
            <v>Izolace proti vodě</v>
          </cell>
        </row>
        <row r="408">
          <cell r="BA408">
            <v>0</v>
          </cell>
          <cell r="BC408">
            <v>0</v>
          </cell>
          <cell r="BD408">
            <v>0</v>
          </cell>
          <cell r="BE408">
            <v>0</v>
          </cell>
        </row>
        <row r="409">
          <cell r="B409" t="str">
            <v>713</v>
          </cell>
          <cell r="C409" t="str">
            <v>Izolace tepelné</v>
          </cell>
        </row>
        <row r="429">
          <cell r="BA429">
            <v>0</v>
          </cell>
          <cell r="BC429">
            <v>0</v>
          </cell>
          <cell r="BD429">
            <v>0</v>
          </cell>
          <cell r="BE429">
            <v>0</v>
          </cell>
        </row>
        <row r="430">
          <cell r="B430" t="str">
            <v>764</v>
          </cell>
          <cell r="C430" t="str">
            <v>Konstrukce klempířské</v>
          </cell>
        </row>
        <row r="444">
          <cell r="BA444">
            <v>0</v>
          </cell>
          <cell r="BC444">
            <v>0</v>
          </cell>
          <cell r="BD444">
            <v>0</v>
          </cell>
          <cell r="BE444">
            <v>0</v>
          </cell>
        </row>
        <row r="445">
          <cell r="B445" t="str">
            <v>766</v>
          </cell>
          <cell r="C445" t="str">
            <v>Konstrukce truhlářské</v>
          </cell>
        </row>
        <row r="564">
          <cell r="BA564">
            <v>0</v>
          </cell>
          <cell r="BC564">
            <v>0</v>
          </cell>
          <cell r="BD564">
            <v>0</v>
          </cell>
          <cell r="BE564">
            <v>0</v>
          </cell>
        </row>
        <row r="565">
          <cell r="B565" t="str">
            <v>767</v>
          </cell>
          <cell r="C565" t="str">
            <v>Konstrukce zámečnické</v>
          </cell>
        </row>
        <row r="589">
          <cell r="BA589">
            <v>0</v>
          </cell>
          <cell r="BC589">
            <v>0</v>
          </cell>
          <cell r="BD589">
            <v>0</v>
          </cell>
          <cell r="BE589">
            <v>0</v>
          </cell>
        </row>
        <row r="590">
          <cell r="B590" t="str">
            <v>771</v>
          </cell>
          <cell r="C590" t="str">
            <v>Podlahy z dlaždic a obklady</v>
          </cell>
        </row>
        <row r="703">
          <cell r="BA703">
            <v>0</v>
          </cell>
          <cell r="BC703">
            <v>0</v>
          </cell>
          <cell r="BD703">
            <v>0</v>
          </cell>
          <cell r="BE703">
            <v>0</v>
          </cell>
        </row>
        <row r="704">
          <cell r="B704" t="str">
            <v>776</v>
          </cell>
          <cell r="C704" t="str">
            <v>Podlahy povlakové</v>
          </cell>
        </row>
        <row r="723">
          <cell r="BA723">
            <v>0</v>
          </cell>
          <cell r="BC723">
            <v>0</v>
          </cell>
          <cell r="BD723">
            <v>0</v>
          </cell>
          <cell r="BE723">
            <v>0</v>
          </cell>
        </row>
        <row r="724">
          <cell r="B724" t="str">
            <v>781</v>
          </cell>
          <cell r="C724" t="str">
            <v>Obklady keramické</v>
          </cell>
        </row>
        <row r="751">
          <cell r="BA751">
            <v>0</v>
          </cell>
          <cell r="BC751">
            <v>0</v>
          </cell>
          <cell r="BD751">
            <v>0</v>
          </cell>
          <cell r="BE751">
            <v>0</v>
          </cell>
        </row>
        <row r="752">
          <cell r="B752" t="str">
            <v>783</v>
          </cell>
          <cell r="C752" t="str">
            <v>Nátěry</v>
          </cell>
        </row>
        <row r="755">
          <cell r="BA755">
            <v>0</v>
          </cell>
          <cell r="BC755">
            <v>0</v>
          </cell>
          <cell r="BD755">
            <v>0</v>
          </cell>
          <cell r="BE755">
            <v>0</v>
          </cell>
        </row>
        <row r="756">
          <cell r="B756" t="str">
            <v>784</v>
          </cell>
          <cell r="C756" t="str">
            <v>Malby</v>
          </cell>
        </row>
        <row r="830">
          <cell r="BA830">
            <v>0</v>
          </cell>
          <cell r="BC830">
            <v>0</v>
          </cell>
          <cell r="BD830">
            <v>0</v>
          </cell>
          <cell r="BE830">
            <v>0</v>
          </cell>
        </row>
        <row r="831">
          <cell r="B831" t="str">
            <v>D96</v>
          </cell>
          <cell r="C831" t="str">
            <v>Přesuny suti a vybouraných hmot</v>
          </cell>
        </row>
        <row r="838">
          <cell r="BB838">
            <v>0</v>
          </cell>
          <cell r="BC838">
            <v>0</v>
          </cell>
          <cell r="BD838">
            <v>0</v>
          </cell>
          <cell r="BE8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sqref="A1:XFD1048576"/>
    </sheetView>
  </sheetViews>
  <sheetFormatPr defaultRowHeight="15" x14ac:dyDescent="0.2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7" ht="18.75" thickBot="1" x14ac:dyDescent="0.3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5" t="str">
        <f>[2]Rekapitulace!H1</f>
        <v>1</v>
      </c>
      <c r="D2" s="5" t="str">
        <f>[2]Rekapitulace!G2</f>
        <v>Propočet nákladů</v>
      </c>
      <c r="E2" s="6"/>
      <c r="F2" s="7" t="s">
        <v>2</v>
      </c>
      <c r="G2" s="8"/>
    </row>
    <row r="3" spans="1:7" ht="14.45" x14ac:dyDescent="0.3">
      <c r="A3" s="9"/>
      <c r="B3" s="10"/>
      <c r="C3" s="11"/>
      <c r="D3" s="11"/>
      <c r="E3" s="12"/>
      <c r="F3" s="13"/>
      <c r="G3" s="14"/>
    </row>
    <row r="4" spans="1:7" x14ac:dyDescent="0.25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7" x14ac:dyDescent="0.25">
      <c r="A5" s="17" t="s">
        <v>6</v>
      </c>
      <c r="B5" s="18"/>
      <c r="C5" s="19" t="s">
        <v>51</v>
      </c>
      <c r="D5" s="20"/>
      <c r="E5" s="18"/>
      <c r="F5" s="13" t="s">
        <v>7</v>
      </c>
      <c r="G5" s="14"/>
    </row>
    <row r="6" spans="1:7" x14ac:dyDescent="0.25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</row>
    <row r="7" spans="1:7" ht="25.15" customHeight="1" x14ac:dyDescent="0.25">
      <c r="A7" s="23" t="s">
        <v>6</v>
      </c>
      <c r="B7" s="24"/>
      <c r="C7" s="250" t="s">
        <v>101</v>
      </c>
      <c r="D7" s="251"/>
      <c r="E7" s="252"/>
      <c r="F7" s="25" t="s">
        <v>11</v>
      </c>
      <c r="G7" s="22">
        <f>IF(PocetMJ=0,,ROUND((F30+F32)/PocetMJ,1))</f>
        <v>0</v>
      </c>
    </row>
    <row r="8" spans="1:7" x14ac:dyDescent="0.25">
      <c r="A8" s="26" t="s">
        <v>12</v>
      </c>
      <c r="B8" s="13"/>
      <c r="C8" s="253" t="s">
        <v>13</v>
      </c>
      <c r="D8" s="253"/>
      <c r="E8" s="254"/>
      <c r="F8" s="27" t="s">
        <v>14</v>
      </c>
      <c r="G8" s="28"/>
    </row>
    <row r="9" spans="1:7" ht="14.45" x14ac:dyDescent="0.3">
      <c r="A9" s="26" t="s">
        <v>15</v>
      </c>
      <c r="B9" s="13"/>
      <c r="C9" s="253" t="str">
        <f>Projektant</f>
        <v>L a D projekt, s.r.o.</v>
      </c>
      <c r="D9" s="253"/>
      <c r="E9" s="254"/>
      <c r="F9" s="13"/>
      <c r="G9" s="29"/>
    </row>
    <row r="10" spans="1:7" x14ac:dyDescent="0.25">
      <c r="A10" s="26" t="s">
        <v>16</v>
      </c>
      <c r="B10" s="13"/>
      <c r="C10" s="255" t="s">
        <v>17</v>
      </c>
      <c r="D10" s="256"/>
      <c r="E10" s="257"/>
      <c r="F10" s="30"/>
      <c r="G10" s="31"/>
    </row>
    <row r="11" spans="1:7" x14ac:dyDescent="0.25">
      <c r="A11" s="26" t="s">
        <v>18</v>
      </c>
      <c r="B11" s="13"/>
      <c r="C11" s="253"/>
      <c r="D11" s="253"/>
      <c r="E11" s="253"/>
      <c r="F11" s="32" t="s">
        <v>19</v>
      </c>
      <c r="G11" s="33">
        <v>1</v>
      </c>
    </row>
    <row r="12" spans="1:7" x14ac:dyDescent="0.25">
      <c r="A12" s="34" t="s">
        <v>20</v>
      </c>
      <c r="B12" s="10"/>
      <c r="C12" s="249"/>
      <c r="D12" s="249"/>
      <c r="E12" s="249"/>
      <c r="F12" s="35" t="s">
        <v>21</v>
      </c>
      <c r="G12" s="36"/>
    </row>
    <row r="13" spans="1:7" ht="18.75" thickBot="1" x14ac:dyDescent="0.3">
      <c r="A13" s="37" t="s">
        <v>22</v>
      </c>
      <c r="B13" s="38"/>
      <c r="C13" s="38"/>
      <c r="D13" s="38"/>
      <c r="E13" s="39"/>
      <c r="F13" s="39"/>
      <c r="G13" s="40"/>
    </row>
    <row r="14" spans="1:7" ht="15.75" thickBot="1" x14ac:dyDescent="0.3">
      <c r="A14" s="41" t="s">
        <v>23</v>
      </c>
      <c r="B14" s="42"/>
      <c r="C14" s="43"/>
      <c r="D14" s="44" t="s">
        <v>24</v>
      </c>
      <c r="E14" s="45"/>
      <c r="F14" s="45"/>
      <c r="G14" s="43"/>
    </row>
    <row r="15" spans="1:7" ht="14.45" x14ac:dyDescent="0.3">
      <c r="A15" s="46"/>
      <c r="B15" s="47" t="s">
        <v>25</v>
      </c>
      <c r="C15" s="48">
        <v>0</v>
      </c>
      <c r="D15" s="49" t="str">
        <f>[2]Rekapitulace!A33</f>
        <v>Ztížené výrobní podmínky</v>
      </c>
      <c r="E15" s="50"/>
      <c r="F15" s="51"/>
      <c r="G15" s="48">
        <f>[2]Rekapitulace!I33</f>
        <v>0</v>
      </c>
    </row>
    <row r="16" spans="1:7" ht="14.45" x14ac:dyDescent="0.3">
      <c r="A16" s="46" t="s">
        <v>26</v>
      </c>
      <c r="B16" s="47" t="s">
        <v>27</v>
      </c>
      <c r="C16" s="48">
        <f>Rekapitulace!F28</f>
        <v>0</v>
      </c>
      <c r="D16" s="9" t="str">
        <f>[2]Rekapitulace!A34</f>
        <v>Oborová přirážka</v>
      </c>
      <c r="E16" s="52"/>
      <c r="F16" s="53"/>
      <c r="G16" s="48">
        <f>[2]Rekapitulace!I34</f>
        <v>0</v>
      </c>
    </row>
    <row r="17" spans="1:7" x14ac:dyDescent="0.25">
      <c r="A17" s="46" t="s">
        <v>28</v>
      </c>
      <c r="B17" s="47" t="s">
        <v>29</v>
      </c>
      <c r="C17" s="48">
        <f>Mont</f>
        <v>0</v>
      </c>
      <c r="D17" s="9" t="str">
        <f>[2]Rekapitulace!A35</f>
        <v>Přesun stavebních kapacit</v>
      </c>
      <c r="E17" s="52"/>
      <c r="F17" s="53"/>
      <c r="G17" s="48">
        <f>[2]Rekapitulace!I35</f>
        <v>0</v>
      </c>
    </row>
    <row r="18" spans="1:7" x14ac:dyDescent="0.25">
      <c r="A18" s="54" t="s">
        <v>30</v>
      </c>
      <c r="B18" s="55" t="s">
        <v>31</v>
      </c>
      <c r="C18" s="48">
        <f>Dodavka</f>
        <v>0</v>
      </c>
      <c r="D18" s="9" t="str">
        <f>[2]Rekapitulace!A36</f>
        <v>Mimostaveništní doprava</v>
      </c>
      <c r="E18" s="52"/>
      <c r="F18" s="53"/>
      <c r="G18" s="48">
        <f>[2]Rekapitulace!I36</f>
        <v>0</v>
      </c>
    </row>
    <row r="19" spans="1:7" ht="14.45" x14ac:dyDescent="0.3">
      <c r="A19" s="56" t="s">
        <v>32</v>
      </c>
      <c r="B19" s="47"/>
      <c r="C19" s="48">
        <f>SUM(C15:C18)</f>
        <v>0</v>
      </c>
      <c r="D19" s="9" t="str">
        <f>[2]Rekapitulace!A37</f>
        <v>Zařízení staveniště</v>
      </c>
      <c r="E19" s="52"/>
      <c r="F19" s="53"/>
      <c r="G19" s="48">
        <f>[2]Rekapitulace!I37</f>
        <v>0</v>
      </c>
    </row>
    <row r="20" spans="1:7" ht="14.45" x14ac:dyDescent="0.3">
      <c r="A20" s="56"/>
      <c r="B20" s="47"/>
      <c r="C20" s="48"/>
      <c r="D20" s="9" t="str">
        <f>[2]Rekapitulace!A38</f>
        <v>Provoz investora</v>
      </c>
      <c r="E20" s="52"/>
      <c r="F20" s="53"/>
      <c r="G20" s="48">
        <f>[2]Rekapitulace!I38</f>
        <v>0</v>
      </c>
    </row>
    <row r="21" spans="1:7" ht="14.45" x14ac:dyDescent="0.3">
      <c r="A21" s="56" t="s">
        <v>33</v>
      </c>
      <c r="B21" s="47"/>
      <c r="C21" s="48">
        <f>HZS</f>
        <v>0</v>
      </c>
      <c r="D21" s="9" t="str">
        <f>[2]Rekapitulace!A39</f>
        <v>Kompletační činnost (IČD)</v>
      </c>
      <c r="E21" s="52"/>
      <c r="F21" s="53"/>
      <c r="G21" s="48">
        <f>[2]Rekapitulace!I39</f>
        <v>0</v>
      </c>
    </row>
    <row r="22" spans="1:7" x14ac:dyDescent="0.25">
      <c r="A22" s="57" t="s">
        <v>34</v>
      </c>
      <c r="B22" s="58"/>
      <c r="C22" s="48">
        <f>C19+C21</f>
        <v>0</v>
      </c>
      <c r="D22" s="9" t="s">
        <v>35</v>
      </c>
      <c r="E22" s="52"/>
      <c r="F22" s="53"/>
      <c r="G22" s="48">
        <f>'[1]REK ASŘ'!H41</f>
        <v>0</v>
      </c>
    </row>
    <row r="23" spans="1:7" ht="15.75" thickBot="1" x14ac:dyDescent="0.3">
      <c r="A23" s="259" t="s">
        <v>36</v>
      </c>
      <c r="B23" s="260"/>
      <c r="C23" s="59">
        <f>C22+G23</f>
        <v>0</v>
      </c>
      <c r="D23" s="60" t="s">
        <v>37</v>
      </c>
      <c r="E23" s="61"/>
      <c r="F23" s="62"/>
      <c r="G23" s="48">
        <f>SUM(G15:G22)</f>
        <v>0</v>
      </c>
    </row>
    <row r="24" spans="1:7" ht="14.45" x14ac:dyDescent="0.3">
      <c r="A24" s="63" t="s">
        <v>38</v>
      </c>
      <c r="B24" s="64"/>
      <c r="C24" s="65"/>
      <c r="D24" s="64" t="s">
        <v>39</v>
      </c>
      <c r="E24" s="64"/>
      <c r="F24" s="66" t="s">
        <v>40</v>
      </c>
      <c r="G24" s="67"/>
    </row>
    <row r="25" spans="1:7" x14ac:dyDescent="0.25">
      <c r="A25" s="57" t="s">
        <v>41</v>
      </c>
      <c r="B25" s="58"/>
      <c r="C25" s="68"/>
      <c r="D25" s="58" t="s">
        <v>41</v>
      </c>
      <c r="E25" s="305"/>
      <c r="F25" s="70" t="s">
        <v>41</v>
      </c>
      <c r="G25" s="71"/>
    </row>
    <row r="26" spans="1:7" ht="14.45" x14ac:dyDescent="0.3">
      <c r="A26" s="57" t="s">
        <v>42</v>
      </c>
      <c r="B26" s="72"/>
      <c r="C26" s="68"/>
      <c r="D26" s="58" t="s">
        <v>42</v>
      </c>
      <c r="E26" s="305"/>
      <c r="F26" s="70" t="s">
        <v>42</v>
      </c>
      <c r="G26" s="71"/>
    </row>
    <row r="27" spans="1:7" ht="14.45" x14ac:dyDescent="0.3">
      <c r="A27" s="57"/>
      <c r="B27" s="73"/>
      <c r="C27" s="68"/>
      <c r="D27" s="58"/>
      <c r="E27" s="305"/>
      <c r="F27" s="70"/>
      <c r="G27" s="71"/>
    </row>
    <row r="28" spans="1:7" ht="14.45" x14ac:dyDescent="0.3">
      <c r="A28" s="57" t="s">
        <v>43</v>
      </c>
      <c r="B28" s="58"/>
      <c r="C28" s="68"/>
      <c r="D28" s="70" t="s">
        <v>44</v>
      </c>
      <c r="E28" s="306"/>
      <c r="F28" s="74" t="s">
        <v>44</v>
      </c>
      <c r="G28" s="71"/>
    </row>
    <row r="29" spans="1:7" ht="14.45" x14ac:dyDescent="0.3">
      <c r="A29" s="57"/>
      <c r="B29" s="58"/>
      <c r="C29" s="75"/>
      <c r="D29" s="76"/>
      <c r="E29" s="307"/>
      <c r="F29" s="58"/>
      <c r="G29" s="71"/>
    </row>
    <row r="30" spans="1:7" x14ac:dyDescent="0.25">
      <c r="A30" s="77" t="s">
        <v>45</v>
      </c>
      <c r="B30" s="78"/>
      <c r="C30" s="79">
        <v>15</v>
      </c>
      <c r="D30" s="78" t="s">
        <v>46</v>
      </c>
      <c r="E30" s="80"/>
      <c r="F30" s="301">
        <v>0</v>
      </c>
      <c r="G30" s="302"/>
    </row>
    <row r="31" spans="1:7" ht="14.45" x14ac:dyDescent="0.3">
      <c r="A31" s="77" t="s">
        <v>47</v>
      </c>
      <c r="B31" s="78"/>
      <c r="C31" s="79">
        <f>SazbaDPH1</f>
        <v>15</v>
      </c>
      <c r="D31" s="78" t="s">
        <v>48</v>
      </c>
      <c r="E31" s="80"/>
      <c r="F31" s="301">
        <f>F30*0.21</f>
        <v>0</v>
      </c>
      <c r="G31" s="302"/>
    </row>
    <row r="32" spans="1:7" x14ac:dyDescent="0.25">
      <c r="A32" s="77" t="s">
        <v>45</v>
      </c>
      <c r="B32" s="78"/>
      <c r="C32" s="79">
        <v>21</v>
      </c>
      <c r="D32" s="78" t="s">
        <v>48</v>
      </c>
      <c r="E32" s="80"/>
      <c r="F32" s="301">
        <f>C23</f>
        <v>0</v>
      </c>
      <c r="G32" s="302"/>
    </row>
    <row r="33" spans="1:7" ht="14.45" x14ac:dyDescent="0.3">
      <c r="A33" s="77" t="s">
        <v>47</v>
      </c>
      <c r="B33" s="81"/>
      <c r="C33" s="82">
        <v>21</v>
      </c>
      <c r="D33" s="78" t="s">
        <v>48</v>
      </c>
      <c r="E33" s="53"/>
      <c r="F33" s="301">
        <f>ROUND(PRODUCT(F32,C33/100),0)</f>
        <v>0</v>
      </c>
      <c r="G33" s="302"/>
    </row>
    <row r="34" spans="1:7" ht="16.149999999999999" thickBot="1" x14ac:dyDescent="0.35">
      <c r="A34" s="83" t="s">
        <v>49</v>
      </c>
      <c r="B34" s="84"/>
      <c r="C34" s="84"/>
      <c r="D34" s="84"/>
      <c r="E34" s="85"/>
      <c r="F34" s="303">
        <f>F32+F33</f>
        <v>0</v>
      </c>
      <c r="G34" s="304"/>
    </row>
    <row r="36" spans="1:7" x14ac:dyDescent="0.25">
      <c r="A36" s="86" t="s">
        <v>50</v>
      </c>
      <c r="B36" s="86"/>
      <c r="C36" s="86"/>
      <c r="D36" s="86"/>
      <c r="E36" s="86"/>
      <c r="F36" s="86"/>
      <c r="G36" s="86"/>
    </row>
    <row r="37" spans="1:7" x14ac:dyDescent="0.25">
      <c r="A37" s="86"/>
      <c r="B37" s="261" t="s">
        <v>53</v>
      </c>
      <c r="C37" s="261"/>
      <c r="D37" s="261"/>
      <c r="E37" s="261"/>
      <c r="F37" s="261"/>
      <c r="G37" s="261"/>
    </row>
    <row r="38" spans="1:7" x14ac:dyDescent="0.25">
      <c r="A38" s="87"/>
      <c r="B38" s="261"/>
      <c r="C38" s="261"/>
      <c r="D38" s="261"/>
      <c r="E38" s="261"/>
      <c r="F38" s="261"/>
      <c r="G38" s="261"/>
    </row>
    <row r="39" spans="1:7" x14ac:dyDescent="0.25">
      <c r="A39" s="87"/>
      <c r="B39" s="261"/>
      <c r="C39" s="261"/>
      <c r="D39" s="261"/>
      <c r="E39" s="261"/>
      <c r="F39" s="261"/>
      <c r="G39" s="261"/>
    </row>
    <row r="40" spans="1:7" x14ac:dyDescent="0.25">
      <c r="A40" s="87"/>
      <c r="B40" s="261"/>
      <c r="C40" s="261"/>
      <c r="D40" s="261"/>
      <c r="E40" s="261"/>
      <c r="F40" s="261"/>
      <c r="G40" s="261"/>
    </row>
    <row r="41" spans="1:7" x14ac:dyDescent="0.25">
      <c r="A41" s="87"/>
      <c r="B41" s="261"/>
      <c r="C41" s="261"/>
      <c r="D41" s="261"/>
      <c r="E41" s="261"/>
      <c r="F41" s="261"/>
      <c r="G41" s="261"/>
    </row>
    <row r="42" spans="1:7" x14ac:dyDescent="0.25">
      <c r="A42" s="87"/>
      <c r="B42" s="261"/>
      <c r="C42" s="261"/>
      <c r="D42" s="261"/>
      <c r="E42" s="261"/>
      <c r="F42" s="261"/>
      <c r="G42" s="261"/>
    </row>
    <row r="43" spans="1:7" x14ac:dyDescent="0.25">
      <c r="A43" s="87"/>
      <c r="B43" s="261"/>
      <c r="C43" s="261"/>
      <c r="D43" s="261"/>
      <c r="E43" s="261"/>
      <c r="F43" s="261"/>
      <c r="G43" s="261"/>
    </row>
    <row r="44" spans="1:7" x14ac:dyDescent="0.25">
      <c r="A44" s="87"/>
      <c r="B44" s="261"/>
      <c r="C44" s="261"/>
      <c r="D44" s="261"/>
      <c r="E44" s="261"/>
      <c r="F44" s="261"/>
      <c r="G44" s="261"/>
    </row>
    <row r="45" spans="1:7" x14ac:dyDescent="0.25">
      <c r="A45" s="87"/>
      <c r="B45" s="261"/>
      <c r="C45" s="261"/>
      <c r="D45" s="261"/>
      <c r="E45" s="261"/>
      <c r="F45" s="261"/>
      <c r="G45" s="261"/>
    </row>
    <row r="46" spans="1:7" x14ac:dyDescent="0.25">
      <c r="B46" s="258"/>
      <c r="C46" s="258"/>
      <c r="D46" s="258"/>
      <c r="E46" s="258"/>
      <c r="F46" s="258"/>
      <c r="G46" s="258"/>
    </row>
    <row r="47" spans="1:7" x14ac:dyDescent="0.25">
      <c r="B47" s="258"/>
      <c r="C47" s="258"/>
      <c r="D47" s="258"/>
      <c r="E47" s="258"/>
      <c r="F47" s="258"/>
      <c r="G47" s="258"/>
    </row>
    <row r="48" spans="1:7" x14ac:dyDescent="0.25">
      <c r="B48" s="258"/>
      <c r="C48" s="258"/>
      <c r="D48" s="258"/>
      <c r="E48" s="258"/>
      <c r="F48" s="258"/>
      <c r="G48" s="258"/>
    </row>
    <row r="49" spans="2:7" x14ac:dyDescent="0.25">
      <c r="B49" s="258"/>
      <c r="C49" s="258"/>
      <c r="D49" s="258"/>
      <c r="E49" s="258"/>
      <c r="F49" s="258"/>
      <c r="G49" s="258"/>
    </row>
    <row r="50" spans="2:7" x14ac:dyDescent="0.25">
      <c r="B50" s="258"/>
      <c r="C50" s="258"/>
      <c r="D50" s="258"/>
      <c r="E50" s="258"/>
      <c r="F50" s="258"/>
      <c r="G50" s="258"/>
    </row>
    <row r="51" spans="2:7" x14ac:dyDescent="0.25">
      <c r="B51" s="258"/>
      <c r="C51" s="258"/>
      <c r="D51" s="258"/>
      <c r="E51" s="258"/>
      <c r="F51" s="258"/>
      <c r="G51" s="258"/>
    </row>
    <row r="52" spans="2:7" x14ac:dyDescent="0.25">
      <c r="B52" s="258"/>
      <c r="C52" s="258"/>
      <c r="D52" s="258"/>
      <c r="E52" s="258"/>
      <c r="F52" s="258"/>
      <c r="G52" s="258"/>
    </row>
    <row r="53" spans="2:7" x14ac:dyDescent="0.25">
      <c r="B53" s="258"/>
      <c r="C53" s="258"/>
      <c r="D53" s="258"/>
      <c r="E53" s="258"/>
      <c r="F53" s="258"/>
      <c r="G53" s="258"/>
    </row>
    <row r="54" spans="2:7" x14ac:dyDescent="0.25">
      <c r="B54" s="258"/>
      <c r="C54" s="258"/>
      <c r="D54" s="258"/>
      <c r="E54" s="258"/>
      <c r="F54" s="258"/>
      <c r="G54" s="258"/>
    </row>
    <row r="55" spans="2:7" x14ac:dyDescent="0.25">
      <c r="B55" s="258"/>
      <c r="C55" s="258"/>
      <c r="D55" s="258"/>
      <c r="E55" s="258"/>
      <c r="F55" s="258"/>
      <c r="G55" s="258"/>
    </row>
  </sheetData>
  <sheetProtection algorithmName="SHA-512" hashValue="gunMgQ3blSJs6+6d8pgkpvzWahuHIfsZvMgpVRJQZY3UwlnaJeDVdSCt7cC51NuKjTyG7O9+IE8q+CpQgQZzrg==" saltValue="m2mSDBaekXIpJzs8h7/bzQ==" spinCount="100000" sheet="1" objects="1" scenarios="1"/>
  <mergeCells count="23">
    <mergeCell ref="B51:G51"/>
    <mergeCell ref="B52:G52"/>
    <mergeCell ref="B53:G53"/>
    <mergeCell ref="B54:G54"/>
    <mergeCell ref="B55:G55"/>
    <mergeCell ref="B50:G50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C12:E12"/>
    <mergeCell ref="C7:E7"/>
    <mergeCell ref="C8:E8"/>
    <mergeCell ref="C9:E9"/>
    <mergeCell ref="C10:E10"/>
    <mergeCell ref="C11:E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workbookViewId="0">
      <selection activeCell="J29" sqref="J29"/>
    </sheetView>
  </sheetViews>
  <sheetFormatPr defaultRowHeight="15" x14ac:dyDescent="0.2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9" ht="26.45" customHeight="1" thickTop="1" x14ac:dyDescent="0.25">
      <c r="A1" s="262" t="s">
        <v>54</v>
      </c>
      <c r="B1" s="263"/>
      <c r="C1" s="264" t="s">
        <v>52</v>
      </c>
      <c r="D1" s="265"/>
      <c r="E1" s="265"/>
      <c r="F1" s="88"/>
      <c r="G1" s="89" t="s">
        <v>55</v>
      </c>
      <c r="H1" s="90" t="s">
        <v>6</v>
      </c>
      <c r="I1" s="91"/>
    </row>
    <row r="2" spans="1:9" ht="15.75" thickBot="1" x14ac:dyDescent="0.3">
      <c r="A2" s="266" t="s">
        <v>56</v>
      </c>
      <c r="B2" s="267"/>
      <c r="C2" s="92" t="str">
        <f>CONCATENATE(cisloobjektu," ",nazevobjektu)</f>
        <v xml:space="preserve"> </v>
      </c>
      <c r="D2" s="93"/>
      <c r="E2" s="94"/>
      <c r="F2" s="93"/>
      <c r="G2" s="268" t="s">
        <v>57</v>
      </c>
      <c r="H2" s="269"/>
      <c r="I2" s="270"/>
    </row>
    <row r="3" spans="1:9" thickTop="1" x14ac:dyDescent="0.3">
      <c r="A3" s="69"/>
      <c r="B3" s="69"/>
      <c r="C3" s="69"/>
      <c r="D3" s="69"/>
      <c r="E3" s="69"/>
      <c r="F3" s="58"/>
      <c r="G3" s="69"/>
      <c r="H3" s="69"/>
      <c r="I3" s="69"/>
    </row>
    <row r="4" spans="1:9" ht="18" x14ac:dyDescent="0.25">
      <c r="A4" s="95" t="s">
        <v>58</v>
      </c>
      <c r="B4" s="96"/>
      <c r="C4" s="96"/>
      <c r="D4" s="96"/>
      <c r="E4" s="97"/>
      <c r="F4" s="96"/>
      <c r="G4" s="96"/>
      <c r="H4" s="96"/>
      <c r="I4" s="96"/>
    </row>
    <row r="5" spans="1:9" thickBot="1" x14ac:dyDescent="0.35">
      <c r="A5" s="69"/>
      <c r="B5" s="69"/>
      <c r="C5" s="69"/>
      <c r="D5" s="69"/>
      <c r="E5" s="69"/>
      <c r="F5" s="69"/>
      <c r="G5" s="69"/>
      <c r="H5" s="69"/>
      <c r="I5" s="69"/>
    </row>
    <row r="6" spans="1:9" ht="15.75" thickBot="1" x14ac:dyDescent="0.3">
      <c r="A6" s="98"/>
      <c r="B6" s="99" t="s">
        <v>59</v>
      </c>
      <c r="C6" s="99"/>
      <c r="D6" s="100"/>
      <c r="E6" s="101" t="s">
        <v>60</v>
      </c>
      <c r="F6" s="102" t="s">
        <v>61</v>
      </c>
      <c r="G6" s="102" t="s">
        <v>62</v>
      </c>
      <c r="H6" s="102" t="s">
        <v>63</v>
      </c>
      <c r="I6" s="103" t="s">
        <v>33</v>
      </c>
    </row>
    <row r="7" spans="1:9" ht="14.45" x14ac:dyDescent="0.3">
      <c r="A7" s="104" t="str">
        <f>[2]Položky!B7</f>
        <v>3</v>
      </c>
      <c r="B7" s="105" t="str">
        <f>[2]Položky!C7</f>
        <v>Svislé a kompletní konstrukce</v>
      </c>
      <c r="C7" s="58"/>
      <c r="D7" s="106"/>
      <c r="E7" s="107">
        <v>0</v>
      </c>
      <c r="F7" s="108">
        <f>[2]Položky!BB26</f>
        <v>0</v>
      </c>
      <c r="G7" s="108">
        <f>[2]Položky!BC26</f>
        <v>0</v>
      </c>
      <c r="H7" s="108">
        <f>[2]Položky!BD26</f>
        <v>0</v>
      </c>
      <c r="I7" s="109">
        <f>[2]Položky!BE26</f>
        <v>0</v>
      </c>
    </row>
    <row r="8" spans="1:9" ht="14.45" x14ac:dyDescent="0.3">
      <c r="A8" s="104" t="str">
        <f>[2]Položky!B27</f>
        <v>4</v>
      </c>
      <c r="B8" s="105" t="str">
        <f>[2]Položky!C27</f>
        <v>Vodorovné konstrukce</v>
      </c>
      <c r="C8" s="58"/>
      <c r="D8" s="106"/>
      <c r="E8" s="107">
        <v>0</v>
      </c>
      <c r="F8" s="108">
        <f>[2]Položky!BB33</f>
        <v>0</v>
      </c>
      <c r="G8" s="108">
        <f>[2]Položky!BC33</f>
        <v>0</v>
      </c>
      <c r="H8" s="108">
        <f>[2]Položky!BD33</f>
        <v>0</v>
      </c>
      <c r="I8" s="109">
        <f>[2]Položky!BE33</f>
        <v>0</v>
      </c>
    </row>
    <row r="9" spans="1:9" ht="14.45" x14ac:dyDescent="0.3">
      <c r="A9" s="104" t="str">
        <f>[2]Položky!B34</f>
        <v>61</v>
      </c>
      <c r="B9" s="105" t="str">
        <f>[2]Položky!C34</f>
        <v>Upravy povrchů vnitřní</v>
      </c>
      <c r="C9" s="58"/>
      <c r="D9" s="106"/>
      <c r="E9" s="107">
        <v>0</v>
      </c>
      <c r="F9" s="108">
        <f>[2]Položky!BB156</f>
        <v>0</v>
      </c>
      <c r="G9" s="108">
        <f>[2]Položky!BC156</f>
        <v>0</v>
      </c>
      <c r="H9" s="108">
        <f>[2]Položky!BD156</f>
        <v>0</v>
      </c>
      <c r="I9" s="109">
        <f>[2]Položky!BE156</f>
        <v>0</v>
      </c>
    </row>
    <row r="10" spans="1:9" ht="14.45" x14ac:dyDescent="0.3">
      <c r="A10" s="104" t="str">
        <f>[2]Položky!B157</f>
        <v>62</v>
      </c>
      <c r="B10" s="105" t="str">
        <f>[2]Položky!C157</f>
        <v>Úpravy povrchů vnější</v>
      </c>
      <c r="C10" s="58"/>
      <c r="D10" s="106"/>
      <c r="E10" s="107">
        <v>0</v>
      </c>
      <c r="F10" s="108">
        <f>[2]Položky!BB192</f>
        <v>0</v>
      </c>
      <c r="G10" s="108">
        <f>[2]Položky!BC192</f>
        <v>0</v>
      </c>
      <c r="H10" s="108">
        <f>[2]Položky!BD192</f>
        <v>0</v>
      </c>
      <c r="I10" s="109">
        <f>[2]Položky!BE192</f>
        <v>0</v>
      </c>
    </row>
    <row r="11" spans="1:9" ht="14.45" x14ac:dyDescent="0.3">
      <c r="A11" s="104" t="str">
        <f>[2]Položky!B193</f>
        <v>63</v>
      </c>
      <c r="B11" s="105" t="str">
        <f>[2]Položky!C193</f>
        <v>Podlahy a podlahové konstrukce</v>
      </c>
      <c r="C11" s="58"/>
      <c r="D11" s="106"/>
      <c r="E11" s="107">
        <v>0</v>
      </c>
      <c r="F11" s="108">
        <f>[2]Položky!BB216</f>
        <v>0</v>
      </c>
      <c r="G11" s="108">
        <f>[2]Položky!BC216</f>
        <v>0</v>
      </c>
      <c r="H11" s="108">
        <f>[2]Položky!BD216</f>
        <v>0</v>
      </c>
      <c r="I11" s="109">
        <f>[2]Položky!BE216</f>
        <v>0</v>
      </c>
    </row>
    <row r="12" spans="1:9" ht="14.45" x14ac:dyDescent="0.3">
      <c r="A12" s="104" t="str">
        <f>[2]Položky!B217</f>
        <v>94</v>
      </c>
      <c r="B12" s="105" t="str">
        <f>[2]Položky!C217</f>
        <v>Lešení a stavební výtahy</v>
      </c>
      <c r="C12" s="58"/>
      <c r="D12" s="106"/>
      <c r="E12" s="107">
        <v>0</v>
      </c>
      <c r="F12" s="108">
        <f>[2]Položky!BB224</f>
        <v>0</v>
      </c>
      <c r="G12" s="108">
        <f>[2]Položky!BC224</f>
        <v>0</v>
      </c>
      <c r="H12" s="108">
        <f>[2]Položky!BD224</f>
        <v>0</v>
      </c>
      <c r="I12" s="109">
        <f>[2]Položky!BE224</f>
        <v>0</v>
      </c>
    </row>
    <row r="13" spans="1:9" ht="14.45" x14ac:dyDescent="0.3">
      <c r="A13" s="104" t="str">
        <f>[2]Položky!B225</f>
        <v>95</v>
      </c>
      <c r="B13" s="105" t="str">
        <f>[2]Položky!C225</f>
        <v>Dokončovací konstrukce na pozemních stavbách</v>
      </c>
      <c r="C13" s="58"/>
      <c r="D13" s="106"/>
      <c r="E13" s="107">
        <v>0</v>
      </c>
      <c r="F13" s="108">
        <f>[2]Položky!BB239</f>
        <v>0</v>
      </c>
      <c r="G13" s="108">
        <f>[2]Položky!BC239</f>
        <v>0</v>
      </c>
      <c r="H13" s="108">
        <f>[2]Položky!BD239</f>
        <v>0</v>
      </c>
      <c r="I13" s="109">
        <f>[2]Položky!BE239</f>
        <v>0</v>
      </c>
    </row>
    <row r="14" spans="1:9" ht="14.45" x14ac:dyDescent="0.3">
      <c r="A14" s="104" t="str">
        <f>[2]Položky!B240</f>
        <v>96</v>
      </c>
      <c r="B14" s="105" t="str">
        <f>[2]Položky!C240</f>
        <v>Bourání konstrukcí</v>
      </c>
      <c r="C14" s="58"/>
      <c r="D14" s="106"/>
      <c r="E14" s="107">
        <v>0</v>
      </c>
      <c r="F14" s="108">
        <f>[2]Položky!BB352</f>
        <v>0</v>
      </c>
      <c r="G14" s="108">
        <f>[2]Položky!BC352</f>
        <v>0</v>
      </c>
      <c r="H14" s="108">
        <f>[2]Položky!BD352</f>
        <v>0</v>
      </c>
      <c r="I14" s="109">
        <f>[2]Položky!BE352</f>
        <v>0</v>
      </c>
    </row>
    <row r="15" spans="1:9" ht="14.45" x14ac:dyDescent="0.3">
      <c r="A15" s="104" t="str">
        <f>[2]Položky!B353</f>
        <v>97</v>
      </c>
      <c r="B15" s="105" t="str">
        <f>[2]Položky!C353</f>
        <v>Prorážení otvorů</v>
      </c>
      <c r="C15" s="58"/>
      <c r="D15" s="106"/>
      <c r="E15" s="107">
        <v>0</v>
      </c>
      <c r="F15" s="108">
        <f>[2]Položky!BB389</f>
        <v>0</v>
      </c>
      <c r="G15" s="108">
        <f>[2]Položky!BC389</f>
        <v>0</v>
      </c>
      <c r="H15" s="108">
        <f>[2]Položky!BD389</f>
        <v>0</v>
      </c>
      <c r="I15" s="109">
        <f>[2]Položky!BE389</f>
        <v>0</v>
      </c>
    </row>
    <row r="16" spans="1:9" ht="14.45" x14ac:dyDescent="0.3">
      <c r="A16" s="104" t="str">
        <f>[2]Položky!B390</f>
        <v>99</v>
      </c>
      <c r="B16" s="105" t="str">
        <f>[2]Položky!C390</f>
        <v>Staveništní přesun hmot</v>
      </c>
      <c r="C16" s="58"/>
      <c r="D16" s="106"/>
      <c r="E16" s="107">
        <v>0</v>
      </c>
      <c r="F16" s="108">
        <f>[2]Položky!BB392</f>
        <v>0</v>
      </c>
      <c r="G16" s="108">
        <f>[2]Položky!BC392</f>
        <v>0</v>
      </c>
      <c r="H16" s="108">
        <f>[2]Položky!BD392</f>
        <v>0</v>
      </c>
      <c r="I16" s="109">
        <f>[2]Položky!BE392</f>
        <v>0</v>
      </c>
    </row>
    <row r="17" spans="1:9" ht="14.45" x14ac:dyDescent="0.3">
      <c r="A17" s="104" t="str">
        <f>[2]Položky!B393</f>
        <v>711</v>
      </c>
      <c r="B17" s="105" t="str">
        <f>[2]Položky!C393</f>
        <v>Izolace proti vodě</v>
      </c>
      <c r="C17" s="58"/>
      <c r="D17" s="106"/>
      <c r="E17" s="107">
        <f>[2]Položky!BA408</f>
        <v>0</v>
      </c>
      <c r="F17" s="108">
        <v>0</v>
      </c>
      <c r="G17" s="108">
        <f>[2]Položky!BC408</f>
        <v>0</v>
      </c>
      <c r="H17" s="108">
        <f>[2]Položky!BD408</f>
        <v>0</v>
      </c>
      <c r="I17" s="109">
        <f>[2]Položky!BE408</f>
        <v>0</v>
      </c>
    </row>
    <row r="18" spans="1:9" ht="14.45" x14ac:dyDescent="0.3">
      <c r="A18" s="104" t="str">
        <f>[2]Položky!B409</f>
        <v>713</v>
      </c>
      <c r="B18" s="105" t="str">
        <f>[2]Položky!C409</f>
        <v>Izolace tepelné</v>
      </c>
      <c r="C18" s="58"/>
      <c r="D18" s="106"/>
      <c r="E18" s="107">
        <f>[2]Položky!BA429</f>
        <v>0</v>
      </c>
      <c r="F18" s="108">
        <v>0</v>
      </c>
      <c r="G18" s="108">
        <f>[2]Položky!BC429</f>
        <v>0</v>
      </c>
      <c r="H18" s="108">
        <f>[2]Položky!BD429</f>
        <v>0</v>
      </c>
      <c r="I18" s="109">
        <f>[2]Položky!BE429</f>
        <v>0</v>
      </c>
    </row>
    <row r="19" spans="1:9" ht="14.45" x14ac:dyDescent="0.3">
      <c r="A19" s="104" t="str">
        <f>[2]Položky!B430</f>
        <v>764</v>
      </c>
      <c r="B19" s="105" t="str">
        <f>[2]Položky!C430</f>
        <v>Konstrukce klempířské</v>
      </c>
      <c r="C19" s="58"/>
      <c r="D19" s="106"/>
      <c r="E19" s="107">
        <f>[2]Položky!BA444</f>
        <v>0</v>
      </c>
      <c r="F19" s="108">
        <v>0</v>
      </c>
      <c r="G19" s="108">
        <f>[2]Položky!BC444</f>
        <v>0</v>
      </c>
      <c r="H19" s="108">
        <f>[2]Položky!BD444</f>
        <v>0</v>
      </c>
      <c r="I19" s="109">
        <f>[2]Položky!BE444</f>
        <v>0</v>
      </c>
    </row>
    <row r="20" spans="1:9" ht="14.45" x14ac:dyDescent="0.3">
      <c r="A20" s="104" t="str">
        <f>[2]Položky!B445</f>
        <v>766</v>
      </c>
      <c r="B20" s="105" t="str">
        <f>[2]Položky!C445</f>
        <v>Konstrukce truhlářské</v>
      </c>
      <c r="C20" s="58"/>
      <c r="D20" s="106"/>
      <c r="E20" s="107">
        <f>[2]Položky!BA564</f>
        <v>0</v>
      </c>
      <c r="F20" s="108">
        <f>Položky!G16</f>
        <v>0</v>
      </c>
      <c r="G20" s="108">
        <f>[2]Položky!BC564</f>
        <v>0</v>
      </c>
      <c r="H20" s="108">
        <f>[2]Položky!BD564</f>
        <v>0</v>
      </c>
      <c r="I20" s="109">
        <f>[2]Položky!BE564</f>
        <v>0</v>
      </c>
    </row>
    <row r="21" spans="1:9" ht="14.45" x14ac:dyDescent="0.3">
      <c r="A21" s="104" t="str">
        <f>[2]Položky!B565</f>
        <v>767</v>
      </c>
      <c r="B21" s="105" t="str">
        <f>[2]Položky!C565</f>
        <v>Konstrukce zámečnické</v>
      </c>
      <c r="C21" s="58"/>
      <c r="D21" s="106"/>
      <c r="E21" s="107">
        <f>[2]Položky!BA589</f>
        <v>0</v>
      </c>
      <c r="F21" s="108">
        <v>0</v>
      </c>
      <c r="G21" s="108">
        <f>[2]Položky!BC589</f>
        <v>0</v>
      </c>
      <c r="H21" s="108">
        <f>[2]Položky!BD589</f>
        <v>0</v>
      </c>
      <c r="I21" s="109">
        <f>[2]Položky!BE589</f>
        <v>0</v>
      </c>
    </row>
    <row r="22" spans="1:9" ht="14.45" x14ac:dyDescent="0.3">
      <c r="A22" s="104" t="str">
        <f>[2]Položky!B590</f>
        <v>771</v>
      </c>
      <c r="B22" s="105" t="str">
        <f>[2]Položky!C590</f>
        <v>Podlahy z dlaždic a obklady</v>
      </c>
      <c r="C22" s="58"/>
      <c r="D22" s="106"/>
      <c r="E22" s="107">
        <f>[2]Položky!BA703</f>
        <v>0</v>
      </c>
      <c r="F22" s="108">
        <v>0</v>
      </c>
      <c r="G22" s="108">
        <f>[2]Položky!BC703</f>
        <v>0</v>
      </c>
      <c r="H22" s="108">
        <f>[2]Položky!BD703</f>
        <v>0</v>
      </c>
      <c r="I22" s="109">
        <f>[2]Položky!BE703</f>
        <v>0</v>
      </c>
    </row>
    <row r="23" spans="1:9" ht="14.45" x14ac:dyDescent="0.3">
      <c r="A23" s="104" t="str">
        <f>[2]Položky!B704</f>
        <v>776</v>
      </c>
      <c r="B23" s="105" t="str">
        <f>[2]Položky!C704</f>
        <v>Podlahy povlakové</v>
      </c>
      <c r="C23" s="58"/>
      <c r="D23" s="106"/>
      <c r="E23" s="107">
        <f>[2]Položky!BA723</f>
        <v>0</v>
      </c>
      <c r="F23" s="108">
        <v>0</v>
      </c>
      <c r="G23" s="108">
        <f>[2]Položky!BC723</f>
        <v>0</v>
      </c>
      <c r="H23" s="108">
        <f>[2]Položky!BD723</f>
        <v>0</v>
      </c>
      <c r="I23" s="109">
        <f>[2]Položky!BE723</f>
        <v>0</v>
      </c>
    </row>
    <row r="24" spans="1:9" ht="14.45" x14ac:dyDescent="0.3">
      <c r="A24" s="104" t="str">
        <f>[2]Položky!B724</f>
        <v>781</v>
      </c>
      <c r="B24" s="105" t="str">
        <f>[2]Položky!C724</f>
        <v>Obklady keramické</v>
      </c>
      <c r="C24" s="58"/>
      <c r="D24" s="106"/>
      <c r="E24" s="107">
        <f>[2]Položky!BA751</f>
        <v>0</v>
      </c>
      <c r="F24" s="108">
        <v>0</v>
      </c>
      <c r="G24" s="108">
        <f>[2]Položky!BC751</f>
        <v>0</v>
      </c>
      <c r="H24" s="108">
        <f>[2]Položky!BD751</f>
        <v>0</v>
      </c>
      <c r="I24" s="109">
        <f>[2]Položky!BE751</f>
        <v>0</v>
      </c>
    </row>
    <row r="25" spans="1:9" ht="14.45" x14ac:dyDescent="0.3">
      <c r="A25" s="104" t="str">
        <f>[2]Položky!B752</f>
        <v>783</v>
      </c>
      <c r="B25" s="105" t="str">
        <f>[2]Položky!C752</f>
        <v>Nátěry</v>
      </c>
      <c r="C25" s="58"/>
      <c r="D25" s="106"/>
      <c r="E25" s="107">
        <f>[2]Položky!BA755</f>
        <v>0</v>
      </c>
      <c r="F25" s="108">
        <v>0</v>
      </c>
      <c r="G25" s="108">
        <f>[2]Položky!BC755</f>
        <v>0</v>
      </c>
      <c r="H25" s="108">
        <f>[2]Položky!BD755</f>
        <v>0</v>
      </c>
      <c r="I25" s="109">
        <f>[2]Položky!BE755</f>
        <v>0</v>
      </c>
    </row>
    <row r="26" spans="1:9" ht="14.45" x14ac:dyDescent="0.3">
      <c r="A26" s="104" t="str">
        <f>[2]Položky!B756</f>
        <v>784</v>
      </c>
      <c r="B26" s="105" t="str">
        <f>[2]Položky!C756</f>
        <v>Malby</v>
      </c>
      <c r="C26" s="58"/>
      <c r="D26" s="106"/>
      <c r="E26" s="107">
        <f>[2]Položky!BA830</f>
        <v>0</v>
      </c>
      <c r="F26" s="108">
        <v>0</v>
      </c>
      <c r="G26" s="108">
        <f>[2]Položky!BC830</f>
        <v>0</v>
      </c>
      <c r="H26" s="108">
        <f>[2]Položky!BD830</f>
        <v>0</v>
      </c>
      <c r="I26" s="109">
        <f>[2]Položky!BE830</f>
        <v>0</v>
      </c>
    </row>
    <row r="27" spans="1:9" thickBot="1" x14ac:dyDescent="0.35">
      <c r="A27" s="104" t="str">
        <f>[2]Položky!B831</f>
        <v>D96</v>
      </c>
      <c r="B27" s="105" t="str">
        <f>[2]Položky!C831</f>
        <v>Přesuny suti a vybouraných hmot</v>
      </c>
      <c r="C27" s="58"/>
      <c r="D27" s="106"/>
      <c r="E27" s="107">
        <v>0</v>
      </c>
      <c r="F27" s="108">
        <f>[2]Položky!BB838</f>
        <v>0</v>
      </c>
      <c r="G27" s="108">
        <f>[2]Položky!BC838</f>
        <v>0</v>
      </c>
      <c r="H27" s="108">
        <f>[2]Položky!BD838</f>
        <v>0</v>
      </c>
      <c r="I27" s="109">
        <f>[2]Položky!BE838</f>
        <v>0</v>
      </c>
    </row>
    <row r="28" spans="1:9" ht="15.75" thickBot="1" x14ac:dyDescent="0.3">
      <c r="A28" s="110"/>
      <c r="B28" s="111" t="s">
        <v>64</v>
      </c>
      <c r="C28" s="111"/>
      <c r="D28" s="112"/>
      <c r="E28" s="113">
        <f>SUM(E7:E27)</f>
        <v>0</v>
      </c>
      <c r="F28" s="114">
        <f>SUM(F7:F27)</f>
        <v>0</v>
      </c>
      <c r="G28" s="114">
        <f>SUM(G7:G27)</f>
        <v>0</v>
      </c>
      <c r="H28" s="114">
        <f>SUM(H7:H27)</f>
        <v>0</v>
      </c>
      <c r="I28" s="115">
        <f>SUM(I7:I27)</f>
        <v>0</v>
      </c>
    </row>
    <row r="29" spans="1:9" x14ac:dyDescent="0.25">
      <c r="A29" s="58"/>
      <c r="B29" s="58"/>
      <c r="C29" s="58"/>
      <c r="D29" s="58"/>
      <c r="E29" s="58"/>
      <c r="F29" s="58"/>
      <c r="G29" s="58"/>
      <c r="H29" s="58"/>
      <c r="I29" s="58"/>
    </row>
    <row r="30" spans="1:9" ht="18" x14ac:dyDescent="0.25">
      <c r="A30" s="96" t="s">
        <v>65</v>
      </c>
      <c r="B30" s="96"/>
      <c r="C30" s="96"/>
      <c r="D30" s="96"/>
      <c r="E30" s="96"/>
      <c r="F30" s="96"/>
      <c r="G30" s="116"/>
      <c r="H30" s="96"/>
      <c r="I30" s="96"/>
    </row>
    <row r="31" spans="1:9" ht="15.75" thickBot="1" x14ac:dyDescent="0.3">
      <c r="A31" s="69"/>
      <c r="B31" s="69"/>
      <c r="C31" s="69"/>
      <c r="D31" s="69"/>
      <c r="E31" s="69"/>
      <c r="F31" s="69"/>
      <c r="G31" s="69"/>
      <c r="H31" s="69"/>
      <c r="I31" s="69"/>
    </row>
    <row r="32" spans="1:9" x14ac:dyDescent="0.25">
      <c r="A32" s="63" t="s">
        <v>66</v>
      </c>
      <c r="B32" s="64"/>
      <c r="C32" s="64"/>
      <c r="D32" s="117"/>
      <c r="E32" s="118" t="s">
        <v>67</v>
      </c>
      <c r="F32" s="119" t="s">
        <v>68</v>
      </c>
      <c r="G32" s="120" t="s">
        <v>69</v>
      </c>
      <c r="H32" s="121"/>
      <c r="I32" s="122" t="s">
        <v>67</v>
      </c>
    </row>
    <row r="33" spans="1:9" x14ac:dyDescent="0.25">
      <c r="A33" s="56" t="s">
        <v>70</v>
      </c>
      <c r="B33" s="47"/>
      <c r="C33" s="47"/>
      <c r="D33" s="123"/>
      <c r="E33" s="124">
        <v>0</v>
      </c>
      <c r="F33" s="125">
        <v>0</v>
      </c>
      <c r="G33" s="126">
        <f>E28+F28</f>
        <v>0</v>
      </c>
      <c r="H33" s="127"/>
      <c r="I33" s="128">
        <f t="shared" ref="I33:I40" si="0">E33+F33*G33/100</f>
        <v>0</v>
      </c>
    </row>
    <row r="34" spans="1:9" x14ac:dyDescent="0.25">
      <c r="A34" s="56" t="s">
        <v>71</v>
      </c>
      <c r="B34" s="47"/>
      <c r="C34" s="47"/>
      <c r="D34" s="123"/>
      <c r="E34" s="124">
        <v>0</v>
      </c>
      <c r="F34" s="125">
        <v>0</v>
      </c>
      <c r="G34" s="126">
        <f>G33</f>
        <v>0</v>
      </c>
      <c r="H34" s="127"/>
      <c r="I34" s="128">
        <f t="shared" si="0"/>
        <v>0</v>
      </c>
    </row>
    <row r="35" spans="1:9" x14ac:dyDescent="0.25">
      <c r="A35" s="56" t="s">
        <v>72</v>
      </c>
      <c r="B35" s="47"/>
      <c r="C35" s="47"/>
      <c r="D35" s="123"/>
      <c r="E35" s="124">
        <v>0</v>
      </c>
      <c r="F35" s="125">
        <v>0</v>
      </c>
      <c r="G35" s="126">
        <f>G33</f>
        <v>0</v>
      </c>
      <c r="H35" s="127"/>
      <c r="I35" s="128">
        <f t="shared" si="0"/>
        <v>0</v>
      </c>
    </row>
    <row r="36" spans="1:9" x14ac:dyDescent="0.25">
      <c r="A36" s="56" t="s">
        <v>73</v>
      </c>
      <c r="B36" s="47"/>
      <c r="C36" s="47"/>
      <c r="D36" s="123"/>
      <c r="E36" s="124">
        <v>0</v>
      </c>
      <c r="F36" s="125">
        <v>0</v>
      </c>
      <c r="G36" s="126">
        <f>G33</f>
        <v>0</v>
      </c>
      <c r="H36" s="127"/>
      <c r="I36" s="128">
        <f t="shared" si="0"/>
        <v>0</v>
      </c>
    </row>
    <row r="37" spans="1:9" x14ac:dyDescent="0.25">
      <c r="A37" s="56" t="s">
        <v>74</v>
      </c>
      <c r="B37" s="47"/>
      <c r="C37" s="47"/>
      <c r="D37" s="123"/>
      <c r="E37" s="124">
        <v>0</v>
      </c>
      <c r="F37" s="125">
        <v>0</v>
      </c>
      <c r="G37" s="126">
        <f>G33</f>
        <v>0</v>
      </c>
      <c r="H37" s="127"/>
      <c r="I37" s="128">
        <f t="shared" si="0"/>
        <v>0</v>
      </c>
    </row>
    <row r="38" spans="1:9" x14ac:dyDescent="0.25">
      <c r="A38" s="56" t="s">
        <v>75</v>
      </c>
      <c r="B38" s="47"/>
      <c r="C38" s="47"/>
      <c r="D38" s="123"/>
      <c r="E38" s="124">
        <v>0</v>
      </c>
      <c r="F38" s="125">
        <v>0</v>
      </c>
      <c r="G38" s="126">
        <f>G33</f>
        <v>0</v>
      </c>
      <c r="H38" s="127"/>
      <c r="I38" s="128">
        <f t="shared" si="0"/>
        <v>0</v>
      </c>
    </row>
    <row r="39" spans="1:9" x14ac:dyDescent="0.25">
      <c r="A39" s="56" t="s">
        <v>76</v>
      </c>
      <c r="B39" s="47"/>
      <c r="C39" s="47"/>
      <c r="D39" s="123"/>
      <c r="E39" s="124">
        <v>0</v>
      </c>
      <c r="F39" s="125">
        <v>0</v>
      </c>
      <c r="G39" s="126">
        <f>G33</f>
        <v>0</v>
      </c>
      <c r="H39" s="127"/>
      <c r="I39" s="128">
        <f t="shared" si="0"/>
        <v>0</v>
      </c>
    </row>
    <row r="40" spans="1:9" x14ac:dyDescent="0.25">
      <c r="A40" s="56" t="s">
        <v>77</v>
      </c>
      <c r="B40" s="47"/>
      <c r="C40" s="47"/>
      <c r="D40" s="123"/>
      <c r="E40" s="124">
        <v>0</v>
      </c>
      <c r="F40" s="125">
        <v>0</v>
      </c>
      <c r="G40" s="126">
        <f>G33</f>
        <v>0</v>
      </c>
      <c r="H40" s="127"/>
      <c r="I40" s="128">
        <f t="shared" si="0"/>
        <v>0</v>
      </c>
    </row>
    <row r="41" spans="1:9" ht="15.75" thickBot="1" x14ac:dyDescent="0.3">
      <c r="A41" s="129"/>
      <c r="B41" s="130" t="s">
        <v>78</v>
      </c>
      <c r="C41" s="131"/>
      <c r="D41" s="132"/>
      <c r="E41" s="133"/>
      <c r="F41" s="134"/>
      <c r="G41" s="134"/>
      <c r="H41" s="271">
        <f>SUM(I33:I40)</f>
        <v>0</v>
      </c>
      <c r="I41" s="272"/>
    </row>
    <row r="43" spans="1:9" x14ac:dyDescent="0.25">
      <c r="B43" s="135"/>
      <c r="F43" s="136"/>
      <c r="G43" s="137"/>
      <c r="H43" s="137"/>
      <c r="I43" s="138"/>
    </row>
    <row r="44" spans="1:9" x14ac:dyDescent="0.25">
      <c r="F44" s="136"/>
      <c r="G44" s="137"/>
      <c r="H44" s="137"/>
      <c r="I44" s="138"/>
    </row>
    <row r="45" spans="1:9" x14ac:dyDescent="0.25">
      <c r="F45" s="136"/>
      <c r="G45" s="137"/>
      <c r="H45" s="137"/>
      <c r="I45" s="138"/>
    </row>
    <row r="46" spans="1:9" x14ac:dyDescent="0.25">
      <c r="F46" s="136"/>
      <c r="G46" s="137"/>
      <c r="H46" s="137"/>
      <c r="I46" s="138"/>
    </row>
    <row r="47" spans="1:9" x14ac:dyDescent="0.25">
      <c r="F47" s="136"/>
      <c r="G47" s="137"/>
      <c r="H47" s="137"/>
      <c r="I47" s="138"/>
    </row>
    <row r="48" spans="1:9" x14ac:dyDescent="0.25">
      <c r="F48" s="136"/>
      <c r="G48" s="137"/>
      <c r="H48" s="137"/>
      <c r="I48" s="138"/>
    </row>
    <row r="49" spans="6:9" x14ac:dyDescent="0.25">
      <c r="F49" s="136"/>
      <c r="G49" s="137"/>
      <c r="H49" s="137"/>
      <c r="I49" s="138"/>
    </row>
    <row r="50" spans="6:9" x14ac:dyDescent="0.25">
      <c r="F50" s="136"/>
      <c r="G50" s="137"/>
      <c r="H50" s="137"/>
      <c r="I50" s="138"/>
    </row>
    <row r="51" spans="6:9" x14ac:dyDescent="0.25">
      <c r="F51" s="136"/>
      <c r="G51" s="137"/>
      <c r="H51" s="137"/>
      <c r="I51" s="138"/>
    </row>
    <row r="52" spans="6:9" x14ac:dyDescent="0.25">
      <c r="F52" s="136"/>
      <c r="G52" s="137"/>
      <c r="H52" s="137"/>
      <c r="I52" s="138"/>
    </row>
    <row r="53" spans="6:9" x14ac:dyDescent="0.25">
      <c r="F53" s="136"/>
      <c r="G53" s="137"/>
      <c r="H53" s="137"/>
      <c r="I53" s="138"/>
    </row>
    <row r="54" spans="6:9" x14ac:dyDescent="0.25">
      <c r="F54" s="136"/>
      <c r="G54" s="137"/>
      <c r="H54" s="137"/>
      <c r="I54" s="138"/>
    </row>
    <row r="55" spans="6:9" x14ac:dyDescent="0.25">
      <c r="F55" s="136"/>
      <c r="G55" s="137"/>
      <c r="H55" s="137"/>
      <c r="I55" s="138"/>
    </row>
    <row r="56" spans="6:9" x14ac:dyDescent="0.25">
      <c r="F56" s="136"/>
      <c r="G56" s="137"/>
      <c r="H56" s="137"/>
      <c r="I56" s="138"/>
    </row>
    <row r="57" spans="6:9" x14ac:dyDescent="0.25">
      <c r="F57" s="136"/>
      <c r="G57" s="137"/>
      <c r="H57" s="137"/>
      <c r="I57" s="138"/>
    </row>
    <row r="58" spans="6:9" x14ac:dyDescent="0.25">
      <c r="F58" s="136"/>
      <c r="G58" s="137"/>
      <c r="H58" s="137"/>
      <c r="I58" s="138"/>
    </row>
    <row r="59" spans="6:9" x14ac:dyDescent="0.25">
      <c r="F59" s="136"/>
      <c r="G59" s="137"/>
      <c r="H59" s="137"/>
      <c r="I59" s="138"/>
    </row>
    <row r="60" spans="6:9" x14ac:dyDescent="0.25">
      <c r="F60" s="136"/>
      <c r="G60" s="137"/>
      <c r="H60" s="137"/>
      <c r="I60" s="138"/>
    </row>
    <row r="61" spans="6:9" x14ac:dyDescent="0.25">
      <c r="F61" s="136"/>
      <c r="G61" s="137"/>
      <c r="H61" s="137"/>
      <c r="I61" s="138"/>
    </row>
    <row r="62" spans="6:9" x14ac:dyDescent="0.25">
      <c r="F62" s="136"/>
      <c r="G62" s="137"/>
      <c r="H62" s="137"/>
      <c r="I62" s="138"/>
    </row>
    <row r="63" spans="6:9" x14ac:dyDescent="0.25">
      <c r="F63" s="136"/>
      <c r="G63" s="137"/>
      <c r="H63" s="137"/>
      <c r="I63" s="138"/>
    </row>
    <row r="64" spans="6:9" x14ac:dyDescent="0.25">
      <c r="F64" s="136"/>
      <c r="G64" s="137"/>
      <c r="H64" s="137"/>
      <c r="I64" s="138"/>
    </row>
    <row r="65" spans="6:9" x14ac:dyDescent="0.25">
      <c r="F65" s="136"/>
      <c r="G65" s="137"/>
      <c r="H65" s="137"/>
      <c r="I65" s="138"/>
    </row>
    <row r="66" spans="6:9" x14ac:dyDescent="0.25">
      <c r="F66" s="136"/>
      <c r="G66" s="137"/>
      <c r="H66" s="137"/>
      <c r="I66" s="138"/>
    </row>
    <row r="67" spans="6:9" x14ac:dyDescent="0.25">
      <c r="F67" s="136"/>
      <c r="G67" s="137"/>
      <c r="H67" s="137"/>
      <c r="I67" s="138"/>
    </row>
    <row r="68" spans="6:9" x14ac:dyDescent="0.25">
      <c r="F68" s="136"/>
      <c r="G68" s="137"/>
      <c r="H68" s="137"/>
      <c r="I68" s="138"/>
    </row>
    <row r="69" spans="6:9" x14ac:dyDescent="0.25">
      <c r="F69" s="136"/>
      <c r="G69" s="137"/>
      <c r="H69" s="137"/>
      <c r="I69" s="138"/>
    </row>
    <row r="70" spans="6:9" x14ac:dyDescent="0.25">
      <c r="F70" s="136"/>
      <c r="G70" s="137"/>
      <c r="H70" s="137"/>
      <c r="I70" s="138"/>
    </row>
    <row r="71" spans="6:9" x14ac:dyDescent="0.25">
      <c r="F71" s="136"/>
      <c r="G71" s="137"/>
      <c r="H71" s="137"/>
      <c r="I71" s="138"/>
    </row>
    <row r="72" spans="6:9" x14ac:dyDescent="0.25">
      <c r="F72" s="136"/>
      <c r="G72" s="137"/>
      <c r="H72" s="137"/>
      <c r="I72" s="138"/>
    </row>
    <row r="73" spans="6:9" x14ac:dyDescent="0.25">
      <c r="F73" s="136"/>
      <c r="G73" s="137"/>
      <c r="H73" s="137"/>
      <c r="I73" s="138"/>
    </row>
    <row r="74" spans="6:9" x14ac:dyDescent="0.25">
      <c r="F74" s="136"/>
      <c r="G74" s="137"/>
      <c r="H74" s="137"/>
      <c r="I74" s="138"/>
    </row>
    <row r="75" spans="6:9" x14ac:dyDescent="0.25">
      <c r="F75" s="136"/>
      <c r="G75" s="137"/>
      <c r="H75" s="137"/>
      <c r="I75" s="138"/>
    </row>
    <row r="76" spans="6:9" x14ac:dyDescent="0.25">
      <c r="F76" s="136"/>
      <c r="G76" s="137"/>
      <c r="H76" s="137"/>
      <c r="I76" s="138"/>
    </row>
    <row r="77" spans="6:9" x14ac:dyDescent="0.25">
      <c r="F77" s="136"/>
      <c r="G77" s="137"/>
      <c r="H77" s="137"/>
      <c r="I77" s="138"/>
    </row>
    <row r="78" spans="6:9" x14ac:dyDescent="0.25">
      <c r="F78" s="136"/>
      <c r="G78" s="137"/>
      <c r="H78" s="137"/>
      <c r="I78" s="138"/>
    </row>
    <row r="79" spans="6:9" x14ac:dyDescent="0.25">
      <c r="F79" s="136"/>
      <c r="G79" s="137"/>
      <c r="H79" s="137"/>
      <c r="I79" s="138"/>
    </row>
    <row r="80" spans="6:9" x14ac:dyDescent="0.25">
      <c r="F80" s="136"/>
      <c r="G80" s="137"/>
      <c r="H80" s="137"/>
      <c r="I80" s="138"/>
    </row>
    <row r="81" spans="6:9" x14ac:dyDescent="0.25">
      <c r="F81" s="136"/>
      <c r="G81" s="137"/>
      <c r="H81" s="137"/>
      <c r="I81" s="138"/>
    </row>
    <row r="82" spans="6:9" x14ac:dyDescent="0.25">
      <c r="F82" s="136"/>
      <c r="G82" s="137"/>
      <c r="H82" s="137"/>
      <c r="I82" s="138"/>
    </row>
    <row r="83" spans="6:9" x14ac:dyDescent="0.25">
      <c r="F83" s="136"/>
      <c r="G83" s="137"/>
      <c r="H83" s="137"/>
      <c r="I83" s="138"/>
    </row>
    <row r="84" spans="6:9" x14ac:dyDescent="0.25">
      <c r="F84" s="136"/>
      <c r="G84" s="137"/>
      <c r="H84" s="137"/>
      <c r="I84" s="138"/>
    </row>
    <row r="85" spans="6:9" x14ac:dyDescent="0.25">
      <c r="F85" s="136"/>
      <c r="G85" s="137"/>
      <c r="H85" s="137"/>
      <c r="I85" s="138"/>
    </row>
    <row r="86" spans="6:9" x14ac:dyDescent="0.25">
      <c r="F86" s="136"/>
      <c r="G86" s="137"/>
      <c r="H86" s="137"/>
      <c r="I86" s="138"/>
    </row>
    <row r="87" spans="6:9" x14ac:dyDescent="0.25">
      <c r="F87" s="136"/>
      <c r="G87" s="137"/>
      <c r="H87" s="137"/>
      <c r="I87" s="138"/>
    </row>
    <row r="88" spans="6:9" x14ac:dyDescent="0.25">
      <c r="F88" s="136"/>
      <c r="G88" s="137"/>
      <c r="H88" s="137"/>
      <c r="I88" s="138"/>
    </row>
    <row r="89" spans="6:9" x14ac:dyDescent="0.25">
      <c r="F89" s="136"/>
      <c r="G89" s="137"/>
      <c r="H89" s="137"/>
      <c r="I89" s="138"/>
    </row>
    <row r="90" spans="6:9" x14ac:dyDescent="0.25">
      <c r="F90" s="136"/>
      <c r="G90" s="137"/>
      <c r="H90" s="137"/>
      <c r="I90" s="138"/>
    </row>
    <row r="91" spans="6:9" x14ac:dyDescent="0.25">
      <c r="F91" s="136"/>
      <c r="G91" s="137"/>
      <c r="H91" s="137"/>
      <c r="I91" s="138"/>
    </row>
    <row r="92" spans="6:9" x14ac:dyDescent="0.25">
      <c r="F92" s="136"/>
      <c r="G92" s="137"/>
      <c r="H92" s="137"/>
      <c r="I92" s="138"/>
    </row>
  </sheetData>
  <sheetProtection algorithmName="SHA-512" hashValue="eyLiCl28HJitK0Ui7ydrTJAHkZ6c6UgL4874DvKX7y2Zb5U4oo1VNC9yyrTXHZmafVFGjdVXMUiAt4wz5jpSBA==" saltValue="rFZBsD0uNJaP09uKx6RDKw==" spinCount="100000" sheet="1" objects="1" scenarios="1"/>
  <mergeCells count="5">
    <mergeCell ref="A1:B1"/>
    <mergeCell ref="C1:E1"/>
    <mergeCell ref="A2:B2"/>
    <mergeCell ref="G2:I2"/>
    <mergeCell ref="H41:I4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selection activeCell="E11" sqref="E11:F11"/>
    </sheetView>
  </sheetViews>
  <sheetFormatPr defaultRowHeight="15" x14ac:dyDescent="0.25"/>
  <cols>
    <col min="1" max="1" width="4.42578125" style="175" customWidth="1"/>
    <col min="2" max="2" width="11.5703125" style="175" customWidth="1"/>
    <col min="3" max="3" width="40.42578125" style="175" customWidth="1"/>
    <col min="4" max="4" width="5.5703125" style="175" customWidth="1"/>
    <col min="5" max="5" width="8.5703125" style="178" customWidth="1"/>
    <col min="6" max="6" width="9.85546875" style="175" customWidth="1"/>
    <col min="7" max="7" width="13.85546875" style="175" customWidth="1"/>
    <col min="254" max="254" width="4.42578125" customWidth="1"/>
    <col min="255" max="255" width="11.5703125" customWidth="1"/>
    <col min="256" max="256" width="40.42578125" customWidth="1"/>
    <col min="257" max="257" width="5.5703125" customWidth="1"/>
    <col min="258" max="258" width="8.5703125" customWidth="1"/>
    <col min="259" max="259" width="9.85546875" customWidth="1"/>
    <col min="260" max="260" width="13.85546875" customWidth="1"/>
    <col min="510" max="510" width="4.42578125" customWidth="1"/>
    <col min="511" max="511" width="11.5703125" customWidth="1"/>
    <col min="512" max="512" width="40.42578125" customWidth="1"/>
    <col min="513" max="513" width="5.5703125" customWidth="1"/>
    <col min="514" max="514" width="8.5703125" customWidth="1"/>
    <col min="515" max="515" width="9.85546875" customWidth="1"/>
    <col min="516" max="516" width="13.85546875" customWidth="1"/>
    <col min="766" max="766" width="4.42578125" customWidth="1"/>
    <col min="767" max="767" width="11.5703125" customWidth="1"/>
    <col min="768" max="768" width="40.42578125" customWidth="1"/>
    <col min="769" max="769" width="5.5703125" customWidth="1"/>
    <col min="770" max="770" width="8.5703125" customWidth="1"/>
    <col min="771" max="771" width="9.85546875" customWidth="1"/>
    <col min="772" max="772" width="13.85546875" customWidth="1"/>
    <col min="1022" max="1022" width="4.42578125" customWidth="1"/>
    <col min="1023" max="1023" width="11.5703125" customWidth="1"/>
    <col min="1024" max="1024" width="40.42578125" customWidth="1"/>
    <col min="1025" max="1025" width="5.5703125" customWidth="1"/>
    <col min="1026" max="1026" width="8.5703125" customWidth="1"/>
    <col min="1027" max="1027" width="9.85546875" customWidth="1"/>
    <col min="1028" max="1028" width="13.85546875" customWidth="1"/>
    <col min="1278" max="1278" width="4.42578125" customWidth="1"/>
    <col min="1279" max="1279" width="11.5703125" customWidth="1"/>
    <col min="1280" max="1280" width="40.42578125" customWidth="1"/>
    <col min="1281" max="1281" width="5.5703125" customWidth="1"/>
    <col min="1282" max="1282" width="8.5703125" customWidth="1"/>
    <col min="1283" max="1283" width="9.85546875" customWidth="1"/>
    <col min="1284" max="1284" width="13.85546875" customWidth="1"/>
    <col min="1534" max="1534" width="4.42578125" customWidth="1"/>
    <col min="1535" max="1535" width="11.5703125" customWidth="1"/>
    <col min="1536" max="1536" width="40.42578125" customWidth="1"/>
    <col min="1537" max="1537" width="5.5703125" customWidth="1"/>
    <col min="1538" max="1538" width="8.5703125" customWidth="1"/>
    <col min="1539" max="1539" width="9.85546875" customWidth="1"/>
    <col min="1540" max="1540" width="13.85546875" customWidth="1"/>
    <col min="1790" max="1790" width="4.42578125" customWidth="1"/>
    <col min="1791" max="1791" width="11.5703125" customWidth="1"/>
    <col min="1792" max="1792" width="40.42578125" customWidth="1"/>
    <col min="1793" max="1793" width="5.5703125" customWidth="1"/>
    <col min="1794" max="1794" width="8.5703125" customWidth="1"/>
    <col min="1795" max="1795" width="9.85546875" customWidth="1"/>
    <col min="1796" max="1796" width="13.85546875" customWidth="1"/>
    <col min="2046" max="2046" width="4.42578125" customWidth="1"/>
    <col min="2047" max="2047" width="11.5703125" customWidth="1"/>
    <col min="2048" max="2048" width="40.42578125" customWidth="1"/>
    <col min="2049" max="2049" width="5.5703125" customWidth="1"/>
    <col min="2050" max="2050" width="8.5703125" customWidth="1"/>
    <col min="2051" max="2051" width="9.85546875" customWidth="1"/>
    <col min="2052" max="2052" width="13.85546875" customWidth="1"/>
    <col min="2302" max="2302" width="4.42578125" customWidth="1"/>
    <col min="2303" max="2303" width="11.5703125" customWidth="1"/>
    <col min="2304" max="2304" width="40.42578125" customWidth="1"/>
    <col min="2305" max="2305" width="5.5703125" customWidth="1"/>
    <col min="2306" max="2306" width="8.5703125" customWidth="1"/>
    <col min="2307" max="2307" width="9.85546875" customWidth="1"/>
    <col min="2308" max="2308" width="13.85546875" customWidth="1"/>
    <col min="2558" max="2558" width="4.42578125" customWidth="1"/>
    <col min="2559" max="2559" width="11.5703125" customWidth="1"/>
    <col min="2560" max="2560" width="40.42578125" customWidth="1"/>
    <col min="2561" max="2561" width="5.5703125" customWidth="1"/>
    <col min="2562" max="2562" width="8.5703125" customWidth="1"/>
    <col min="2563" max="2563" width="9.85546875" customWidth="1"/>
    <col min="2564" max="2564" width="13.85546875" customWidth="1"/>
    <col min="2814" max="2814" width="4.42578125" customWidth="1"/>
    <col min="2815" max="2815" width="11.5703125" customWidth="1"/>
    <col min="2816" max="2816" width="40.42578125" customWidth="1"/>
    <col min="2817" max="2817" width="5.5703125" customWidth="1"/>
    <col min="2818" max="2818" width="8.5703125" customWidth="1"/>
    <col min="2819" max="2819" width="9.85546875" customWidth="1"/>
    <col min="2820" max="2820" width="13.85546875" customWidth="1"/>
    <col min="3070" max="3070" width="4.42578125" customWidth="1"/>
    <col min="3071" max="3071" width="11.5703125" customWidth="1"/>
    <col min="3072" max="3072" width="40.42578125" customWidth="1"/>
    <col min="3073" max="3073" width="5.5703125" customWidth="1"/>
    <col min="3074" max="3074" width="8.5703125" customWidth="1"/>
    <col min="3075" max="3075" width="9.85546875" customWidth="1"/>
    <col min="3076" max="3076" width="13.85546875" customWidth="1"/>
    <col min="3326" max="3326" width="4.42578125" customWidth="1"/>
    <col min="3327" max="3327" width="11.5703125" customWidth="1"/>
    <col min="3328" max="3328" width="40.42578125" customWidth="1"/>
    <col min="3329" max="3329" width="5.5703125" customWidth="1"/>
    <col min="3330" max="3330" width="8.5703125" customWidth="1"/>
    <col min="3331" max="3331" width="9.85546875" customWidth="1"/>
    <col min="3332" max="3332" width="13.85546875" customWidth="1"/>
    <col min="3582" max="3582" width="4.42578125" customWidth="1"/>
    <col min="3583" max="3583" width="11.5703125" customWidth="1"/>
    <col min="3584" max="3584" width="40.42578125" customWidth="1"/>
    <col min="3585" max="3585" width="5.5703125" customWidth="1"/>
    <col min="3586" max="3586" width="8.5703125" customWidth="1"/>
    <col min="3587" max="3587" width="9.85546875" customWidth="1"/>
    <col min="3588" max="3588" width="13.85546875" customWidth="1"/>
    <col min="3838" max="3838" width="4.42578125" customWidth="1"/>
    <col min="3839" max="3839" width="11.5703125" customWidth="1"/>
    <col min="3840" max="3840" width="40.42578125" customWidth="1"/>
    <col min="3841" max="3841" width="5.5703125" customWidth="1"/>
    <col min="3842" max="3842" width="8.5703125" customWidth="1"/>
    <col min="3843" max="3843" width="9.85546875" customWidth="1"/>
    <col min="3844" max="3844" width="13.85546875" customWidth="1"/>
    <col min="4094" max="4094" width="4.42578125" customWidth="1"/>
    <col min="4095" max="4095" width="11.5703125" customWidth="1"/>
    <col min="4096" max="4096" width="40.42578125" customWidth="1"/>
    <col min="4097" max="4097" width="5.5703125" customWidth="1"/>
    <col min="4098" max="4098" width="8.5703125" customWidth="1"/>
    <col min="4099" max="4099" width="9.85546875" customWidth="1"/>
    <col min="4100" max="4100" width="13.85546875" customWidth="1"/>
    <col min="4350" max="4350" width="4.42578125" customWidth="1"/>
    <col min="4351" max="4351" width="11.5703125" customWidth="1"/>
    <col min="4352" max="4352" width="40.42578125" customWidth="1"/>
    <col min="4353" max="4353" width="5.5703125" customWidth="1"/>
    <col min="4354" max="4354" width="8.5703125" customWidth="1"/>
    <col min="4355" max="4355" width="9.85546875" customWidth="1"/>
    <col min="4356" max="4356" width="13.85546875" customWidth="1"/>
    <col min="4606" max="4606" width="4.42578125" customWidth="1"/>
    <col min="4607" max="4607" width="11.5703125" customWidth="1"/>
    <col min="4608" max="4608" width="40.42578125" customWidth="1"/>
    <col min="4609" max="4609" width="5.5703125" customWidth="1"/>
    <col min="4610" max="4610" width="8.5703125" customWidth="1"/>
    <col min="4611" max="4611" width="9.85546875" customWidth="1"/>
    <col min="4612" max="4612" width="13.85546875" customWidth="1"/>
    <col min="4862" max="4862" width="4.42578125" customWidth="1"/>
    <col min="4863" max="4863" width="11.5703125" customWidth="1"/>
    <col min="4864" max="4864" width="40.42578125" customWidth="1"/>
    <col min="4865" max="4865" width="5.5703125" customWidth="1"/>
    <col min="4866" max="4866" width="8.5703125" customWidth="1"/>
    <col min="4867" max="4867" width="9.85546875" customWidth="1"/>
    <col min="4868" max="4868" width="13.85546875" customWidth="1"/>
    <col min="5118" max="5118" width="4.42578125" customWidth="1"/>
    <col min="5119" max="5119" width="11.5703125" customWidth="1"/>
    <col min="5120" max="5120" width="40.42578125" customWidth="1"/>
    <col min="5121" max="5121" width="5.5703125" customWidth="1"/>
    <col min="5122" max="5122" width="8.5703125" customWidth="1"/>
    <col min="5123" max="5123" width="9.85546875" customWidth="1"/>
    <col min="5124" max="5124" width="13.85546875" customWidth="1"/>
    <col min="5374" max="5374" width="4.42578125" customWidth="1"/>
    <col min="5375" max="5375" width="11.5703125" customWidth="1"/>
    <col min="5376" max="5376" width="40.42578125" customWidth="1"/>
    <col min="5377" max="5377" width="5.5703125" customWidth="1"/>
    <col min="5378" max="5378" width="8.5703125" customWidth="1"/>
    <col min="5379" max="5379" width="9.85546875" customWidth="1"/>
    <col min="5380" max="5380" width="13.85546875" customWidth="1"/>
    <col min="5630" max="5630" width="4.42578125" customWidth="1"/>
    <col min="5631" max="5631" width="11.5703125" customWidth="1"/>
    <col min="5632" max="5632" width="40.42578125" customWidth="1"/>
    <col min="5633" max="5633" width="5.5703125" customWidth="1"/>
    <col min="5634" max="5634" width="8.5703125" customWidth="1"/>
    <col min="5635" max="5635" width="9.85546875" customWidth="1"/>
    <col min="5636" max="5636" width="13.85546875" customWidth="1"/>
    <col min="5886" max="5886" width="4.42578125" customWidth="1"/>
    <col min="5887" max="5887" width="11.5703125" customWidth="1"/>
    <col min="5888" max="5888" width="40.42578125" customWidth="1"/>
    <col min="5889" max="5889" width="5.5703125" customWidth="1"/>
    <col min="5890" max="5890" width="8.5703125" customWidth="1"/>
    <col min="5891" max="5891" width="9.85546875" customWidth="1"/>
    <col min="5892" max="5892" width="13.85546875" customWidth="1"/>
    <col min="6142" max="6142" width="4.42578125" customWidth="1"/>
    <col min="6143" max="6143" width="11.5703125" customWidth="1"/>
    <col min="6144" max="6144" width="40.42578125" customWidth="1"/>
    <col min="6145" max="6145" width="5.5703125" customWidth="1"/>
    <col min="6146" max="6146" width="8.5703125" customWidth="1"/>
    <col min="6147" max="6147" width="9.85546875" customWidth="1"/>
    <col min="6148" max="6148" width="13.85546875" customWidth="1"/>
    <col min="6398" max="6398" width="4.42578125" customWidth="1"/>
    <col min="6399" max="6399" width="11.5703125" customWidth="1"/>
    <col min="6400" max="6400" width="40.42578125" customWidth="1"/>
    <col min="6401" max="6401" width="5.5703125" customWidth="1"/>
    <col min="6402" max="6402" width="8.5703125" customWidth="1"/>
    <col min="6403" max="6403" width="9.85546875" customWidth="1"/>
    <col min="6404" max="6404" width="13.85546875" customWidth="1"/>
    <col min="6654" max="6654" width="4.42578125" customWidth="1"/>
    <col min="6655" max="6655" width="11.5703125" customWidth="1"/>
    <col min="6656" max="6656" width="40.42578125" customWidth="1"/>
    <col min="6657" max="6657" width="5.5703125" customWidth="1"/>
    <col min="6658" max="6658" width="8.5703125" customWidth="1"/>
    <col min="6659" max="6659" width="9.85546875" customWidth="1"/>
    <col min="6660" max="6660" width="13.85546875" customWidth="1"/>
    <col min="6910" max="6910" width="4.42578125" customWidth="1"/>
    <col min="6911" max="6911" width="11.5703125" customWidth="1"/>
    <col min="6912" max="6912" width="40.42578125" customWidth="1"/>
    <col min="6913" max="6913" width="5.5703125" customWidth="1"/>
    <col min="6914" max="6914" width="8.5703125" customWidth="1"/>
    <col min="6915" max="6915" width="9.85546875" customWidth="1"/>
    <col min="6916" max="6916" width="13.85546875" customWidth="1"/>
    <col min="7166" max="7166" width="4.42578125" customWidth="1"/>
    <col min="7167" max="7167" width="11.5703125" customWidth="1"/>
    <col min="7168" max="7168" width="40.42578125" customWidth="1"/>
    <col min="7169" max="7169" width="5.5703125" customWidth="1"/>
    <col min="7170" max="7170" width="8.5703125" customWidth="1"/>
    <col min="7171" max="7171" width="9.85546875" customWidth="1"/>
    <col min="7172" max="7172" width="13.85546875" customWidth="1"/>
    <col min="7422" max="7422" width="4.42578125" customWidth="1"/>
    <col min="7423" max="7423" width="11.5703125" customWidth="1"/>
    <col min="7424" max="7424" width="40.42578125" customWidth="1"/>
    <col min="7425" max="7425" width="5.5703125" customWidth="1"/>
    <col min="7426" max="7426" width="8.5703125" customWidth="1"/>
    <col min="7427" max="7427" width="9.85546875" customWidth="1"/>
    <col min="7428" max="7428" width="13.85546875" customWidth="1"/>
    <col min="7678" max="7678" width="4.42578125" customWidth="1"/>
    <col min="7679" max="7679" width="11.5703125" customWidth="1"/>
    <col min="7680" max="7680" width="40.42578125" customWidth="1"/>
    <col min="7681" max="7681" width="5.5703125" customWidth="1"/>
    <col min="7682" max="7682" width="8.5703125" customWidth="1"/>
    <col min="7683" max="7683" width="9.85546875" customWidth="1"/>
    <col min="7684" max="7684" width="13.85546875" customWidth="1"/>
    <col min="7934" max="7934" width="4.42578125" customWidth="1"/>
    <col min="7935" max="7935" width="11.5703125" customWidth="1"/>
    <col min="7936" max="7936" width="40.42578125" customWidth="1"/>
    <col min="7937" max="7937" width="5.5703125" customWidth="1"/>
    <col min="7938" max="7938" width="8.5703125" customWidth="1"/>
    <col min="7939" max="7939" width="9.85546875" customWidth="1"/>
    <col min="7940" max="7940" width="13.85546875" customWidth="1"/>
    <col min="8190" max="8190" width="4.42578125" customWidth="1"/>
    <col min="8191" max="8191" width="11.5703125" customWidth="1"/>
    <col min="8192" max="8192" width="40.42578125" customWidth="1"/>
    <col min="8193" max="8193" width="5.5703125" customWidth="1"/>
    <col min="8194" max="8194" width="8.5703125" customWidth="1"/>
    <col min="8195" max="8195" width="9.85546875" customWidth="1"/>
    <col min="8196" max="8196" width="13.85546875" customWidth="1"/>
    <col min="8446" max="8446" width="4.42578125" customWidth="1"/>
    <col min="8447" max="8447" width="11.5703125" customWidth="1"/>
    <col min="8448" max="8448" width="40.42578125" customWidth="1"/>
    <col min="8449" max="8449" width="5.5703125" customWidth="1"/>
    <col min="8450" max="8450" width="8.5703125" customWidth="1"/>
    <col min="8451" max="8451" width="9.85546875" customWidth="1"/>
    <col min="8452" max="8452" width="13.85546875" customWidth="1"/>
    <col min="8702" max="8702" width="4.42578125" customWidth="1"/>
    <col min="8703" max="8703" width="11.5703125" customWidth="1"/>
    <col min="8704" max="8704" width="40.42578125" customWidth="1"/>
    <col min="8705" max="8705" width="5.5703125" customWidth="1"/>
    <col min="8706" max="8706" width="8.5703125" customWidth="1"/>
    <col min="8707" max="8707" width="9.85546875" customWidth="1"/>
    <col min="8708" max="8708" width="13.85546875" customWidth="1"/>
    <col min="8958" max="8958" width="4.42578125" customWidth="1"/>
    <col min="8959" max="8959" width="11.5703125" customWidth="1"/>
    <col min="8960" max="8960" width="40.42578125" customWidth="1"/>
    <col min="8961" max="8961" width="5.5703125" customWidth="1"/>
    <col min="8962" max="8962" width="8.5703125" customWidth="1"/>
    <col min="8963" max="8963" width="9.85546875" customWidth="1"/>
    <col min="8964" max="8964" width="13.85546875" customWidth="1"/>
    <col min="9214" max="9214" width="4.42578125" customWidth="1"/>
    <col min="9215" max="9215" width="11.5703125" customWidth="1"/>
    <col min="9216" max="9216" width="40.42578125" customWidth="1"/>
    <col min="9217" max="9217" width="5.5703125" customWidth="1"/>
    <col min="9218" max="9218" width="8.5703125" customWidth="1"/>
    <col min="9219" max="9219" width="9.85546875" customWidth="1"/>
    <col min="9220" max="9220" width="13.85546875" customWidth="1"/>
    <col min="9470" max="9470" width="4.42578125" customWidth="1"/>
    <col min="9471" max="9471" width="11.5703125" customWidth="1"/>
    <col min="9472" max="9472" width="40.42578125" customWidth="1"/>
    <col min="9473" max="9473" width="5.5703125" customWidth="1"/>
    <col min="9474" max="9474" width="8.5703125" customWidth="1"/>
    <col min="9475" max="9475" width="9.85546875" customWidth="1"/>
    <col min="9476" max="9476" width="13.85546875" customWidth="1"/>
    <col min="9726" max="9726" width="4.42578125" customWidth="1"/>
    <col min="9727" max="9727" width="11.5703125" customWidth="1"/>
    <col min="9728" max="9728" width="40.42578125" customWidth="1"/>
    <col min="9729" max="9729" width="5.5703125" customWidth="1"/>
    <col min="9730" max="9730" width="8.5703125" customWidth="1"/>
    <col min="9731" max="9731" width="9.85546875" customWidth="1"/>
    <col min="9732" max="9732" width="13.85546875" customWidth="1"/>
    <col min="9982" max="9982" width="4.42578125" customWidth="1"/>
    <col min="9983" max="9983" width="11.5703125" customWidth="1"/>
    <col min="9984" max="9984" width="40.42578125" customWidth="1"/>
    <col min="9985" max="9985" width="5.5703125" customWidth="1"/>
    <col min="9986" max="9986" width="8.5703125" customWidth="1"/>
    <col min="9987" max="9987" width="9.85546875" customWidth="1"/>
    <col min="9988" max="9988" width="13.85546875" customWidth="1"/>
    <col min="10238" max="10238" width="4.42578125" customWidth="1"/>
    <col min="10239" max="10239" width="11.5703125" customWidth="1"/>
    <col min="10240" max="10240" width="40.42578125" customWidth="1"/>
    <col min="10241" max="10241" width="5.5703125" customWidth="1"/>
    <col min="10242" max="10242" width="8.5703125" customWidth="1"/>
    <col min="10243" max="10243" width="9.85546875" customWidth="1"/>
    <col min="10244" max="10244" width="13.85546875" customWidth="1"/>
    <col min="10494" max="10494" width="4.42578125" customWidth="1"/>
    <col min="10495" max="10495" width="11.5703125" customWidth="1"/>
    <col min="10496" max="10496" width="40.42578125" customWidth="1"/>
    <col min="10497" max="10497" width="5.5703125" customWidth="1"/>
    <col min="10498" max="10498" width="8.5703125" customWidth="1"/>
    <col min="10499" max="10499" width="9.85546875" customWidth="1"/>
    <col min="10500" max="10500" width="13.85546875" customWidth="1"/>
    <col min="10750" max="10750" width="4.42578125" customWidth="1"/>
    <col min="10751" max="10751" width="11.5703125" customWidth="1"/>
    <col min="10752" max="10752" width="40.42578125" customWidth="1"/>
    <col min="10753" max="10753" width="5.5703125" customWidth="1"/>
    <col min="10754" max="10754" width="8.5703125" customWidth="1"/>
    <col min="10755" max="10755" width="9.85546875" customWidth="1"/>
    <col min="10756" max="10756" width="13.85546875" customWidth="1"/>
    <col min="11006" max="11006" width="4.42578125" customWidth="1"/>
    <col min="11007" max="11007" width="11.5703125" customWidth="1"/>
    <col min="11008" max="11008" width="40.42578125" customWidth="1"/>
    <col min="11009" max="11009" width="5.5703125" customWidth="1"/>
    <col min="11010" max="11010" width="8.5703125" customWidth="1"/>
    <col min="11011" max="11011" width="9.85546875" customWidth="1"/>
    <col min="11012" max="11012" width="13.85546875" customWidth="1"/>
    <col min="11262" max="11262" width="4.42578125" customWidth="1"/>
    <col min="11263" max="11263" width="11.5703125" customWidth="1"/>
    <col min="11264" max="11264" width="40.42578125" customWidth="1"/>
    <col min="11265" max="11265" width="5.5703125" customWidth="1"/>
    <col min="11266" max="11266" width="8.5703125" customWidth="1"/>
    <col min="11267" max="11267" width="9.85546875" customWidth="1"/>
    <col min="11268" max="11268" width="13.85546875" customWidth="1"/>
    <col min="11518" max="11518" width="4.42578125" customWidth="1"/>
    <col min="11519" max="11519" width="11.5703125" customWidth="1"/>
    <col min="11520" max="11520" width="40.42578125" customWidth="1"/>
    <col min="11521" max="11521" width="5.5703125" customWidth="1"/>
    <col min="11522" max="11522" width="8.5703125" customWidth="1"/>
    <col min="11523" max="11523" width="9.85546875" customWidth="1"/>
    <col min="11524" max="11524" width="13.85546875" customWidth="1"/>
    <col min="11774" max="11774" width="4.42578125" customWidth="1"/>
    <col min="11775" max="11775" width="11.5703125" customWidth="1"/>
    <col min="11776" max="11776" width="40.42578125" customWidth="1"/>
    <col min="11777" max="11777" width="5.5703125" customWidth="1"/>
    <col min="11778" max="11778" width="8.5703125" customWidth="1"/>
    <col min="11779" max="11779" width="9.85546875" customWidth="1"/>
    <col min="11780" max="11780" width="13.85546875" customWidth="1"/>
    <col min="12030" max="12030" width="4.42578125" customWidth="1"/>
    <col min="12031" max="12031" width="11.5703125" customWidth="1"/>
    <col min="12032" max="12032" width="40.42578125" customWidth="1"/>
    <col min="12033" max="12033" width="5.5703125" customWidth="1"/>
    <col min="12034" max="12034" width="8.5703125" customWidth="1"/>
    <col min="12035" max="12035" width="9.85546875" customWidth="1"/>
    <col min="12036" max="12036" width="13.85546875" customWidth="1"/>
    <col min="12286" max="12286" width="4.42578125" customWidth="1"/>
    <col min="12287" max="12287" width="11.5703125" customWidth="1"/>
    <col min="12288" max="12288" width="40.42578125" customWidth="1"/>
    <col min="12289" max="12289" width="5.5703125" customWidth="1"/>
    <col min="12290" max="12290" width="8.5703125" customWidth="1"/>
    <col min="12291" max="12291" width="9.85546875" customWidth="1"/>
    <col min="12292" max="12292" width="13.85546875" customWidth="1"/>
    <col min="12542" max="12542" width="4.42578125" customWidth="1"/>
    <col min="12543" max="12543" width="11.5703125" customWidth="1"/>
    <col min="12544" max="12544" width="40.42578125" customWidth="1"/>
    <col min="12545" max="12545" width="5.5703125" customWidth="1"/>
    <col min="12546" max="12546" width="8.5703125" customWidth="1"/>
    <col min="12547" max="12547" width="9.85546875" customWidth="1"/>
    <col min="12548" max="12548" width="13.85546875" customWidth="1"/>
    <col min="12798" max="12798" width="4.42578125" customWidth="1"/>
    <col min="12799" max="12799" width="11.5703125" customWidth="1"/>
    <col min="12800" max="12800" width="40.42578125" customWidth="1"/>
    <col min="12801" max="12801" width="5.5703125" customWidth="1"/>
    <col min="12802" max="12802" width="8.5703125" customWidth="1"/>
    <col min="12803" max="12803" width="9.85546875" customWidth="1"/>
    <col min="12804" max="12804" width="13.85546875" customWidth="1"/>
    <col min="13054" max="13054" width="4.42578125" customWidth="1"/>
    <col min="13055" max="13055" width="11.5703125" customWidth="1"/>
    <col min="13056" max="13056" width="40.42578125" customWidth="1"/>
    <col min="13057" max="13057" width="5.5703125" customWidth="1"/>
    <col min="13058" max="13058" width="8.5703125" customWidth="1"/>
    <col min="13059" max="13059" width="9.85546875" customWidth="1"/>
    <col min="13060" max="13060" width="13.85546875" customWidth="1"/>
    <col min="13310" max="13310" width="4.42578125" customWidth="1"/>
    <col min="13311" max="13311" width="11.5703125" customWidth="1"/>
    <col min="13312" max="13312" width="40.42578125" customWidth="1"/>
    <col min="13313" max="13313" width="5.5703125" customWidth="1"/>
    <col min="13314" max="13314" width="8.5703125" customWidth="1"/>
    <col min="13315" max="13315" width="9.85546875" customWidth="1"/>
    <col min="13316" max="13316" width="13.85546875" customWidth="1"/>
    <col min="13566" max="13566" width="4.42578125" customWidth="1"/>
    <col min="13567" max="13567" width="11.5703125" customWidth="1"/>
    <col min="13568" max="13568" width="40.42578125" customWidth="1"/>
    <col min="13569" max="13569" width="5.5703125" customWidth="1"/>
    <col min="13570" max="13570" width="8.5703125" customWidth="1"/>
    <col min="13571" max="13571" width="9.85546875" customWidth="1"/>
    <col min="13572" max="13572" width="13.85546875" customWidth="1"/>
    <col min="13822" max="13822" width="4.42578125" customWidth="1"/>
    <col min="13823" max="13823" width="11.5703125" customWidth="1"/>
    <col min="13824" max="13824" width="40.42578125" customWidth="1"/>
    <col min="13825" max="13825" width="5.5703125" customWidth="1"/>
    <col min="13826" max="13826" width="8.5703125" customWidth="1"/>
    <col min="13827" max="13827" width="9.85546875" customWidth="1"/>
    <col min="13828" max="13828" width="13.85546875" customWidth="1"/>
    <col min="14078" max="14078" width="4.42578125" customWidth="1"/>
    <col min="14079" max="14079" width="11.5703125" customWidth="1"/>
    <col min="14080" max="14080" width="40.42578125" customWidth="1"/>
    <col min="14081" max="14081" width="5.5703125" customWidth="1"/>
    <col min="14082" max="14082" width="8.5703125" customWidth="1"/>
    <col min="14083" max="14083" width="9.85546875" customWidth="1"/>
    <col min="14084" max="14084" width="13.85546875" customWidth="1"/>
    <col min="14334" max="14334" width="4.42578125" customWidth="1"/>
    <col min="14335" max="14335" width="11.5703125" customWidth="1"/>
    <col min="14336" max="14336" width="40.42578125" customWidth="1"/>
    <col min="14337" max="14337" width="5.5703125" customWidth="1"/>
    <col min="14338" max="14338" width="8.5703125" customWidth="1"/>
    <col min="14339" max="14339" width="9.85546875" customWidth="1"/>
    <col min="14340" max="14340" width="13.85546875" customWidth="1"/>
    <col min="14590" max="14590" width="4.42578125" customWidth="1"/>
    <col min="14591" max="14591" width="11.5703125" customWidth="1"/>
    <col min="14592" max="14592" width="40.42578125" customWidth="1"/>
    <col min="14593" max="14593" width="5.5703125" customWidth="1"/>
    <col min="14594" max="14594" width="8.5703125" customWidth="1"/>
    <col min="14595" max="14595" width="9.85546875" customWidth="1"/>
    <col min="14596" max="14596" width="13.85546875" customWidth="1"/>
    <col min="14846" max="14846" width="4.42578125" customWidth="1"/>
    <col min="14847" max="14847" width="11.5703125" customWidth="1"/>
    <col min="14848" max="14848" width="40.42578125" customWidth="1"/>
    <col min="14849" max="14849" width="5.5703125" customWidth="1"/>
    <col min="14850" max="14850" width="8.5703125" customWidth="1"/>
    <col min="14851" max="14851" width="9.85546875" customWidth="1"/>
    <col min="14852" max="14852" width="13.85546875" customWidth="1"/>
    <col min="15102" max="15102" width="4.42578125" customWidth="1"/>
    <col min="15103" max="15103" width="11.5703125" customWidth="1"/>
    <col min="15104" max="15104" width="40.42578125" customWidth="1"/>
    <col min="15105" max="15105" width="5.5703125" customWidth="1"/>
    <col min="15106" max="15106" width="8.5703125" customWidth="1"/>
    <col min="15107" max="15107" width="9.85546875" customWidth="1"/>
    <col min="15108" max="15108" width="13.85546875" customWidth="1"/>
    <col min="15358" max="15358" width="4.42578125" customWidth="1"/>
    <col min="15359" max="15359" width="11.5703125" customWidth="1"/>
    <col min="15360" max="15360" width="40.42578125" customWidth="1"/>
    <col min="15361" max="15361" width="5.5703125" customWidth="1"/>
    <col min="15362" max="15362" width="8.5703125" customWidth="1"/>
    <col min="15363" max="15363" width="9.85546875" customWidth="1"/>
    <col min="15364" max="15364" width="13.85546875" customWidth="1"/>
    <col min="15614" max="15614" width="4.42578125" customWidth="1"/>
    <col min="15615" max="15615" width="11.5703125" customWidth="1"/>
    <col min="15616" max="15616" width="40.42578125" customWidth="1"/>
    <col min="15617" max="15617" width="5.5703125" customWidth="1"/>
    <col min="15618" max="15618" width="8.5703125" customWidth="1"/>
    <col min="15619" max="15619" width="9.85546875" customWidth="1"/>
    <col min="15620" max="15620" width="13.85546875" customWidth="1"/>
    <col min="15870" max="15870" width="4.42578125" customWidth="1"/>
    <col min="15871" max="15871" width="11.5703125" customWidth="1"/>
    <col min="15872" max="15872" width="40.42578125" customWidth="1"/>
    <col min="15873" max="15873" width="5.5703125" customWidth="1"/>
    <col min="15874" max="15874" width="8.5703125" customWidth="1"/>
    <col min="15875" max="15875" width="9.85546875" customWidth="1"/>
    <col min="15876" max="15876" width="13.85546875" customWidth="1"/>
    <col min="16126" max="16126" width="4.42578125" customWidth="1"/>
    <col min="16127" max="16127" width="11.5703125" customWidth="1"/>
    <col min="16128" max="16128" width="40.42578125" customWidth="1"/>
    <col min="16129" max="16129" width="5.5703125" customWidth="1"/>
    <col min="16130" max="16130" width="8.5703125" customWidth="1"/>
    <col min="16131" max="16131" width="9.85546875" customWidth="1"/>
    <col min="16132" max="16132" width="13.85546875" customWidth="1"/>
  </cols>
  <sheetData>
    <row r="1" spans="1:7" ht="15.75" x14ac:dyDescent="0.25">
      <c r="A1" s="273" t="s">
        <v>79</v>
      </c>
      <c r="B1" s="273"/>
      <c r="C1" s="273"/>
      <c r="D1" s="273"/>
      <c r="E1" s="273"/>
      <c r="F1" s="273"/>
      <c r="G1" s="273"/>
    </row>
    <row r="2" spans="1:7" thickBot="1" x14ac:dyDescent="0.35">
      <c r="A2" s="139"/>
      <c r="B2" s="140"/>
      <c r="C2" s="141"/>
      <c r="D2" s="141"/>
      <c r="E2" s="142"/>
      <c r="F2" s="141"/>
      <c r="G2" s="141"/>
    </row>
    <row r="3" spans="1:7" ht="39.75" thickTop="1" x14ac:dyDescent="0.25">
      <c r="A3" s="262" t="s">
        <v>54</v>
      </c>
      <c r="B3" s="263"/>
      <c r="C3" s="143" t="str">
        <f>CONCATENATE(cislostavby," ",nazevstavby)</f>
        <v xml:space="preserve"> Zlepšení podmínek ubytování studentů ve vojenském ubytovacím zařízení                                                                              Chodská 17 B-2 Brno</v>
      </c>
      <c r="D3" s="144"/>
      <c r="E3" s="145" t="s">
        <v>80</v>
      </c>
      <c r="F3" s="146" t="str">
        <f>[2]Rekapitulace!H1</f>
        <v>1</v>
      </c>
      <c r="G3" s="147"/>
    </row>
    <row r="4" spans="1:7" thickBot="1" x14ac:dyDescent="0.35">
      <c r="A4" s="274" t="s">
        <v>56</v>
      </c>
      <c r="B4" s="267"/>
      <c r="C4" s="92" t="str">
        <f>CONCATENATE(cisloobjektu," ",nazevobjektu)</f>
        <v xml:space="preserve"> </v>
      </c>
      <c r="D4" s="148"/>
      <c r="E4" s="275" t="str">
        <f>[2]Rekapitulace!G2</f>
        <v>Propočet nákladů</v>
      </c>
      <c r="F4" s="276"/>
      <c r="G4" s="277"/>
    </row>
    <row r="5" spans="1:7" thickTop="1" x14ac:dyDescent="0.3">
      <c r="A5" s="149"/>
      <c r="B5" s="139"/>
      <c r="C5" s="139"/>
      <c r="D5" s="139"/>
      <c r="E5" s="150"/>
      <c r="F5" s="139"/>
      <c r="G5" s="151"/>
    </row>
    <row r="6" spans="1:7" x14ac:dyDescent="0.25">
      <c r="A6" s="152" t="s">
        <v>81</v>
      </c>
      <c r="B6" s="153" t="s">
        <v>82</v>
      </c>
      <c r="C6" s="153" t="s">
        <v>83</v>
      </c>
      <c r="D6" s="153" t="s">
        <v>84</v>
      </c>
      <c r="E6" s="154" t="s">
        <v>85</v>
      </c>
      <c r="F6" s="153" t="s">
        <v>86</v>
      </c>
      <c r="G6" s="155" t="s">
        <v>87</v>
      </c>
    </row>
    <row r="7" spans="1:7" x14ac:dyDescent="0.25">
      <c r="A7" s="156" t="s">
        <v>88</v>
      </c>
      <c r="B7" s="157" t="s">
        <v>91</v>
      </c>
      <c r="C7" s="158" t="s">
        <v>92</v>
      </c>
      <c r="D7" s="159"/>
      <c r="E7" s="160"/>
      <c r="F7" s="160"/>
      <c r="G7" s="161"/>
    </row>
    <row r="8" spans="1:7" x14ac:dyDescent="0.25">
      <c r="A8" s="162">
        <v>1</v>
      </c>
      <c r="B8" s="163"/>
      <c r="C8" s="164" t="s">
        <v>93</v>
      </c>
      <c r="D8" s="165" t="s">
        <v>89</v>
      </c>
      <c r="E8" s="166">
        <v>132</v>
      </c>
      <c r="F8" s="248">
        <v>0</v>
      </c>
      <c r="G8" s="167">
        <f t="shared" ref="G8:G15" si="0">E8*F8</f>
        <v>0</v>
      </c>
    </row>
    <row r="9" spans="1:7" x14ac:dyDescent="0.25">
      <c r="A9" s="162">
        <v>2</v>
      </c>
      <c r="B9" s="163"/>
      <c r="C9" s="164" t="s">
        <v>94</v>
      </c>
      <c r="D9" s="165" t="s">
        <v>89</v>
      </c>
      <c r="E9" s="166">
        <v>132</v>
      </c>
      <c r="F9" s="248">
        <v>0</v>
      </c>
      <c r="G9" s="167">
        <f t="shared" si="0"/>
        <v>0</v>
      </c>
    </row>
    <row r="10" spans="1:7" x14ac:dyDescent="0.25">
      <c r="A10" s="162">
        <v>3</v>
      </c>
      <c r="B10" s="163"/>
      <c r="C10" s="164" t="s">
        <v>95</v>
      </c>
      <c r="D10" s="165" t="s">
        <v>89</v>
      </c>
      <c r="E10" s="166">
        <v>132</v>
      </c>
      <c r="F10" s="248">
        <v>0</v>
      </c>
      <c r="G10" s="167">
        <f t="shared" si="0"/>
        <v>0</v>
      </c>
    </row>
    <row r="11" spans="1:7" x14ac:dyDescent="0.25">
      <c r="A11" s="162">
        <v>4</v>
      </c>
      <c r="B11" s="163"/>
      <c r="C11" s="164" t="s">
        <v>96</v>
      </c>
      <c r="D11" s="165" t="s">
        <v>89</v>
      </c>
      <c r="E11" s="166">
        <v>88</v>
      </c>
      <c r="F11" s="248">
        <v>0</v>
      </c>
      <c r="G11" s="167">
        <f t="shared" si="0"/>
        <v>0</v>
      </c>
    </row>
    <row r="12" spans="1:7" x14ac:dyDescent="0.25">
      <c r="A12" s="162">
        <v>5</v>
      </c>
      <c r="B12" s="163"/>
      <c r="C12" s="164" t="s">
        <v>97</v>
      </c>
      <c r="D12" s="165" t="s">
        <v>89</v>
      </c>
      <c r="E12" s="166">
        <v>72</v>
      </c>
      <c r="F12" s="248">
        <v>0</v>
      </c>
      <c r="G12" s="167">
        <f t="shared" si="0"/>
        <v>0</v>
      </c>
    </row>
    <row r="13" spans="1:7" x14ac:dyDescent="0.25">
      <c r="A13" s="162">
        <v>6</v>
      </c>
      <c r="B13" s="163"/>
      <c r="C13" s="164" t="s">
        <v>98</v>
      </c>
      <c r="D13" s="165" t="s">
        <v>89</v>
      </c>
      <c r="E13" s="166">
        <v>132</v>
      </c>
      <c r="F13" s="248">
        <v>0</v>
      </c>
      <c r="G13" s="167">
        <f t="shared" si="0"/>
        <v>0</v>
      </c>
    </row>
    <row r="14" spans="1:7" x14ac:dyDescent="0.25">
      <c r="A14" s="162">
        <v>7</v>
      </c>
      <c r="B14" s="163"/>
      <c r="C14" s="164" t="s">
        <v>99</v>
      </c>
      <c r="D14" s="165" t="s">
        <v>89</v>
      </c>
      <c r="E14" s="166">
        <v>36</v>
      </c>
      <c r="F14" s="248">
        <v>0</v>
      </c>
      <c r="G14" s="167">
        <f t="shared" si="0"/>
        <v>0</v>
      </c>
    </row>
    <row r="15" spans="1:7" x14ac:dyDescent="0.25">
      <c r="A15" s="162">
        <v>8</v>
      </c>
      <c r="B15" s="163"/>
      <c r="C15" s="164" t="s">
        <v>100</v>
      </c>
      <c r="D15" s="165" t="s">
        <v>89</v>
      </c>
      <c r="E15" s="166">
        <v>44</v>
      </c>
      <c r="F15" s="248">
        <v>0</v>
      </c>
      <c r="G15" s="167">
        <f t="shared" si="0"/>
        <v>0</v>
      </c>
    </row>
    <row r="16" spans="1:7" ht="14.45" x14ac:dyDescent="0.3">
      <c r="A16" s="168"/>
      <c r="B16" s="169" t="s">
        <v>90</v>
      </c>
      <c r="C16" s="170" t="str">
        <f>CONCATENATE(B7," ",C7)</f>
        <v>766 Konstrukce truhlářské</v>
      </c>
      <c r="D16" s="171"/>
      <c r="E16" s="172"/>
      <c r="F16" s="173"/>
      <c r="G16" s="174">
        <f>SUM(G7:G15)</f>
        <v>0</v>
      </c>
    </row>
    <row r="17" spans="5:5" ht="14.45" x14ac:dyDescent="0.3">
      <c r="E17" s="175"/>
    </row>
    <row r="18" spans="5:5" ht="14.45" x14ac:dyDescent="0.3">
      <c r="E18" s="175"/>
    </row>
    <row r="19" spans="5:5" ht="14.45" x14ac:dyDescent="0.3">
      <c r="E19" s="175"/>
    </row>
    <row r="20" spans="5:5" ht="14.45" x14ac:dyDescent="0.3">
      <c r="E20" s="175"/>
    </row>
    <row r="21" spans="5:5" ht="14.45" x14ac:dyDescent="0.3">
      <c r="E21" s="175"/>
    </row>
    <row r="22" spans="5:5" ht="14.45" x14ac:dyDescent="0.3">
      <c r="E22" s="175"/>
    </row>
    <row r="23" spans="5:5" ht="14.45" x14ac:dyDescent="0.3">
      <c r="E23" s="175"/>
    </row>
    <row r="24" spans="5:5" ht="14.45" x14ac:dyDescent="0.3">
      <c r="E24" s="175"/>
    </row>
    <row r="25" spans="5:5" ht="14.45" x14ac:dyDescent="0.3">
      <c r="E25" s="175"/>
    </row>
    <row r="26" spans="5:5" ht="14.45" x14ac:dyDescent="0.3">
      <c r="E26" s="175"/>
    </row>
    <row r="27" spans="5:5" ht="14.45" x14ac:dyDescent="0.3">
      <c r="E27" s="175"/>
    </row>
    <row r="28" spans="5:5" x14ac:dyDescent="0.25">
      <c r="E28" s="175"/>
    </row>
    <row r="29" spans="5:5" x14ac:dyDescent="0.25">
      <c r="E29" s="175"/>
    </row>
    <row r="30" spans="5:5" x14ac:dyDescent="0.25">
      <c r="E30" s="175"/>
    </row>
    <row r="31" spans="5:5" x14ac:dyDescent="0.25">
      <c r="E31" s="175"/>
    </row>
    <row r="32" spans="5:5" x14ac:dyDescent="0.25">
      <c r="E32" s="175"/>
    </row>
    <row r="33" spans="1:7" x14ac:dyDescent="0.25">
      <c r="E33" s="175"/>
    </row>
    <row r="34" spans="1:7" x14ac:dyDescent="0.25">
      <c r="E34" s="175"/>
    </row>
    <row r="35" spans="1:7" x14ac:dyDescent="0.25">
      <c r="E35" s="175"/>
    </row>
    <row r="36" spans="1:7" x14ac:dyDescent="0.25">
      <c r="E36" s="175"/>
    </row>
    <row r="37" spans="1:7" x14ac:dyDescent="0.25">
      <c r="E37" s="175"/>
    </row>
    <row r="38" spans="1:7" x14ac:dyDescent="0.25">
      <c r="E38" s="175"/>
    </row>
    <row r="39" spans="1:7" x14ac:dyDescent="0.25">
      <c r="E39" s="175"/>
    </row>
    <row r="40" spans="1:7" x14ac:dyDescent="0.25">
      <c r="A40" s="176"/>
      <c r="B40" s="176"/>
      <c r="C40" s="176"/>
      <c r="D40" s="176"/>
      <c r="E40" s="176"/>
      <c r="F40" s="176"/>
      <c r="G40" s="176"/>
    </row>
    <row r="41" spans="1:7" x14ac:dyDescent="0.25">
      <c r="A41" s="176"/>
      <c r="B41" s="176"/>
      <c r="C41" s="176"/>
      <c r="D41" s="176"/>
      <c r="E41" s="176"/>
      <c r="F41" s="176"/>
      <c r="G41" s="176"/>
    </row>
    <row r="42" spans="1:7" x14ac:dyDescent="0.25">
      <c r="A42" s="176"/>
      <c r="B42" s="176"/>
      <c r="C42" s="176"/>
      <c r="D42" s="176"/>
      <c r="E42" s="176"/>
      <c r="F42" s="176"/>
      <c r="G42" s="176"/>
    </row>
    <row r="43" spans="1:7" x14ac:dyDescent="0.25">
      <c r="A43" s="176"/>
      <c r="B43" s="176"/>
      <c r="C43" s="176"/>
      <c r="D43" s="176"/>
      <c r="E43" s="176"/>
      <c r="F43" s="176"/>
      <c r="G43" s="176"/>
    </row>
    <row r="44" spans="1:7" x14ac:dyDescent="0.25">
      <c r="E44" s="175"/>
    </row>
    <row r="45" spans="1:7" x14ac:dyDescent="0.25">
      <c r="E45" s="175"/>
    </row>
    <row r="46" spans="1:7" x14ac:dyDescent="0.25">
      <c r="E46" s="175"/>
    </row>
    <row r="47" spans="1:7" x14ac:dyDescent="0.25">
      <c r="E47" s="175"/>
    </row>
    <row r="48" spans="1:7" x14ac:dyDescent="0.25">
      <c r="E48" s="175"/>
    </row>
    <row r="49" spans="5:5" x14ac:dyDescent="0.25">
      <c r="E49" s="175"/>
    </row>
    <row r="50" spans="5:5" x14ac:dyDescent="0.25">
      <c r="E50" s="175"/>
    </row>
    <row r="51" spans="5:5" x14ac:dyDescent="0.25">
      <c r="E51" s="175"/>
    </row>
    <row r="52" spans="5:5" x14ac:dyDescent="0.25">
      <c r="E52" s="175"/>
    </row>
    <row r="53" spans="5:5" x14ac:dyDescent="0.25">
      <c r="E53" s="175"/>
    </row>
    <row r="54" spans="5:5" x14ac:dyDescent="0.25">
      <c r="E54" s="175"/>
    </row>
    <row r="55" spans="5:5" x14ac:dyDescent="0.25">
      <c r="E55" s="175"/>
    </row>
    <row r="56" spans="5:5" x14ac:dyDescent="0.25">
      <c r="E56" s="175"/>
    </row>
    <row r="57" spans="5:5" x14ac:dyDescent="0.25">
      <c r="E57" s="175"/>
    </row>
    <row r="58" spans="5:5" x14ac:dyDescent="0.25">
      <c r="E58" s="175"/>
    </row>
    <row r="59" spans="5:5" x14ac:dyDescent="0.25">
      <c r="E59" s="175"/>
    </row>
    <row r="60" spans="5:5" x14ac:dyDescent="0.25">
      <c r="E60" s="175"/>
    </row>
    <row r="61" spans="5:5" x14ac:dyDescent="0.25">
      <c r="E61" s="175"/>
    </row>
    <row r="62" spans="5:5" x14ac:dyDescent="0.25">
      <c r="E62" s="175"/>
    </row>
    <row r="63" spans="5:5" x14ac:dyDescent="0.25">
      <c r="E63" s="175"/>
    </row>
    <row r="64" spans="5:5" x14ac:dyDescent="0.25">
      <c r="E64" s="175"/>
    </row>
    <row r="65" spans="1:7" x14ac:dyDescent="0.25">
      <c r="E65" s="175"/>
    </row>
    <row r="66" spans="1:7" x14ac:dyDescent="0.25">
      <c r="E66" s="175"/>
    </row>
    <row r="67" spans="1:7" x14ac:dyDescent="0.25">
      <c r="E67" s="175"/>
    </row>
    <row r="68" spans="1:7" x14ac:dyDescent="0.25">
      <c r="E68" s="175"/>
    </row>
    <row r="69" spans="1:7" x14ac:dyDescent="0.25">
      <c r="E69" s="175"/>
    </row>
    <row r="70" spans="1:7" x14ac:dyDescent="0.25">
      <c r="E70" s="175"/>
    </row>
    <row r="71" spans="1:7" x14ac:dyDescent="0.25">
      <c r="E71" s="175"/>
    </row>
    <row r="72" spans="1:7" x14ac:dyDescent="0.25">
      <c r="E72" s="175"/>
    </row>
    <row r="73" spans="1:7" x14ac:dyDescent="0.25">
      <c r="E73" s="175"/>
    </row>
    <row r="74" spans="1:7" x14ac:dyDescent="0.25">
      <c r="E74" s="175"/>
    </row>
    <row r="75" spans="1:7" x14ac:dyDescent="0.25">
      <c r="A75" s="177"/>
      <c r="B75" s="177"/>
    </row>
    <row r="76" spans="1:7" x14ac:dyDescent="0.25">
      <c r="A76" s="176"/>
      <c r="B76" s="176"/>
      <c r="C76" s="179"/>
      <c r="D76" s="179"/>
      <c r="E76" s="180"/>
      <c r="F76" s="179"/>
      <c r="G76" s="181"/>
    </row>
    <row r="77" spans="1:7" x14ac:dyDescent="0.25">
      <c r="A77" s="182"/>
      <c r="B77" s="182"/>
      <c r="C77" s="176"/>
      <c r="D77" s="176"/>
      <c r="E77" s="183"/>
      <c r="F77" s="176"/>
      <c r="G77" s="176"/>
    </row>
    <row r="78" spans="1:7" x14ac:dyDescent="0.25">
      <c r="A78" s="176"/>
      <c r="B78" s="176"/>
      <c r="C78" s="176"/>
      <c r="D78" s="176"/>
      <c r="E78" s="183"/>
      <c r="F78" s="176"/>
      <c r="G78" s="176"/>
    </row>
    <row r="79" spans="1:7" x14ac:dyDescent="0.25">
      <c r="A79" s="176"/>
      <c r="B79" s="176"/>
      <c r="C79" s="176"/>
      <c r="D79" s="176"/>
      <c r="E79" s="183"/>
      <c r="F79" s="176"/>
      <c r="G79" s="176"/>
    </row>
    <row r="80" spans="1:7" x14ac:dyDescent="0.25">
      <c r="A80" s="176"/>
      <c r="B80" s="176"/>
      <c r="C80" s="176"/>
      <c r="D80" s="176"/>
      <c r="E80" s="183"/>
      <c r="F80" s="176"/>
      <c r="G80" s="176"/>
    </row>
    <row r="81" spans="1:7" x14ac:dyDescent="0.25">
      <c r="A81" s="176"/>
      <c r="B81" s="176"/>
      <c r="C81" s="176"/>
      <c r="D81" s="176"/>
      <c r="E81" s="183"/>
      <c r="F81" s="176"/>
      <c r="G81" s="176"/>
    </row>
    <row r="82" spans="1:7" x14ac:dyDescent="0.25">
      <c r="A82" s="176"/>
      <c r="B82" s="176"/>
      <c r="C82" s="176"/>
      <c r="D82" s="176"/>
      <c r="E82" s="183"/>
      <c r="F82" s="176"/>
      <c r="G82" s="176"/>
    </row>
    <row r="83" spans="1:7" x14ac:dyDescent="0.25">
      <c r="A83" s="176"/>
      <c r="B83" s="176"/>
      <c r="C83" s="176"/>
      <c r="D83" s="176"/>
      <c r="E83" s="183"/>
      <c r="F83" s="176"/>
      <c r="G83" s="176"/>
    </row>
    <row r="84" spans="1:7" x14ac:dyDescent="0.25">
      <c r="A84" s="176"/>
      <c r="B84" s="176"/>
      <c r="C84" s="176"/>
      <c r="D84" s="176"/>
      <c r="E84" s="183"/>
      <c r="F84" s="176"/>
      <c r="G84" s="176"/>
    </row>
    <row r="85" spans="1:7" x14ac:dyDescent="0.25">
      <c r="A85" s="176"/>
      <c r="B85" s="176"/>
      <c r="C85" s="176"/>
      <c r="D85" s="176"/>
      <c r="E85" s="183"/>
      <c r="F85" s="176"/>
      <c r="G85" s="176"/>
    </row>
    <row r="86" spans="1:7" x14ac:dyDescent="0.25">
      <c r="A86" s="176"/>
      <c r="B86" s="176"/>
      <c r="C86" s="176"/>
      <c r="D86" s="176"/>
      <c r="E86" s="183"/>
      <c r="F86" s="176"/>
      <c r="G86" s="176"/>
    </row>
    <row r="87" spans="1:7" x14ac:dyDescent="0.25">
      <c r="A87" s="176"/>
      <c r="B87" s="176"/>
      <c r="C87" s="176"/>
      <c r="D87" s="176"/>
      <c r="E87" s="183"/>
      <c r="F87" s="176"/>
      <c r="G87" s="176"/>
    </row>
    <row r="88" spans="1:7" x14ac:dyDescent="0.25">
      <c r="A88" s="176"/>
      <c r="B88" s="176"/>
      <c r="C88" s="176"/>
      <c r="D88" s="176"/>
      <c r="E88" s="183"/>
      <c r="F88" s="176"/>
      <c r="G88" s="176"/>
    </row>
    <row r="89" spans="1:7" x14ac:dyDescent="0.25">
      <c r="A89" s="176"/>
      <c r="B89" s="176"/>
      <c r="C89" s="176"/>
      <c r="D89" s="176"/>
      <c r="E89" s="183"/>
      <c r="F89" s="176"/>
      <c r="G89" s="176"/>
    </row>
  </sheetData>
  <sheetProtection algorithmName="SHA-512" hashValue="lsa+LgGFzi9VHe0aBabKEHm5gDlEj66sdauhp68Rr3Y9bs+ICH/ThlbQBQ+8Zcay+S8q63qPh58jm7bmIVJ9KA==" saltValue="WenxgK08i0inu5DGpnTGGg==" spinCount="100000" sheet="1" objects="1" scenarios="1"/>
  <mergeCells count="4">
    <mergeCell ref="A1:G1"/>
    <mergeCell ref="A3:B3"/>
    <mergeCell ref="A4:B4"/>
    <mergeCell ref="E4:G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0"/>
  <sheetViews>
    <sheetView zoomScaleNormal="100" workbookViewId="0">
      <selection activeCell="K6" sqref="K6"/>
    </sheetView>
  </sheetViews>
  <sheetFormatPr defaultRowHeight="12.75" x14ac:dyDescent="0.2"/>
  <cols>
    <col min="1" max="1" width="66.42578125" style="184" customWidth="1"/>
    <col min="2" max="6" width="9.140625" style="184"/>
    <col min="7" max="7" width="23.140625" style="184" customWidth="1"/>
    <col min="8" max="8" width="13.85546875" style="184" customWidth="1"/>
    <col min="9" max="9" width="16.85546875" style="184" customWidth="1"/>
    <col min="10" max="10" width="9.140625" style="184"/>
    <col min="11" max="11" width="49.5703125" style="184" customWidth="1"/>
    <col min="12" max="16384" width="9.140625" style="184"/>
  </cols>
  <sheetData>
    <row r="1" spans="1:9" ht="15.75" x14ac:dyDescent="0.2">
      <c r="A1" s="284" t="s">
        <v>102</v>
      </c>
      <c r="B1" s="284"/>
      <c r="C1" s="284"/>
      <c r="D1" s="284"/>
      <c r="E1" s="284"/>
      <c r="F1" s="284"/>
      <c r="G1" s="284"/>
      <c r="H1" s="284"/>
      <c r="I1" s="284"/>
    </row>
    <row r="2" spans="1:9" ht="13.5" thickBot="1" x14ac:dyDescent="0.25"/>
    <row r="3" spans="1:9" ht="41.25" customHeight="1" thickBot="1" x14ac:dyDescent="0.25">
      <c r="A3" s="185" t="s">
        <v>103</v>
      </c>
      <c r="B3" s="278" t="s">
        <v>104</v>
      </c>
      <c r="C3" s="279"/>
      <c r="D3" s="279"/>
      <c r="E3" s="279"/>
      <c r="F3" s="279"/>
      <c r="G3" s="285"/>
      <c r="H3" s="280" t="s">
        <v>105</v>
      </c>
      <c r="I3" s="281"/>
    </row>
    <row r="4" spans="1:9" ht="18" customHeight="1" x14ac:dyDescent="0.2">
      <c r="A4" s="186" t="s">
        <v>106</v>
      </c>
      <c r="B4" s="187"/>
      <c r="C4" s="188"/>
      <c r="D4" s="188"/>
      <c r="E4" s="188"/>
      <c r="F4" s="188"/>
      <c r="G4" s="189"/>
      <c r="H4" s="187"/>
      <c r="I4" s="189"/>
    </row>
    <row r="5" spans="1:9" ht="18" customHeight="1" x14ac:dyDescent="0.2">
      <c r="A5" s="190" t="s">
        <v>107</v>
      </c>
      <c r="B5" s="191"/>
      <c r="C5" s="192"/>
      <c r="D5" s="192"/>
      <c r="E5" s="192"/>
      <c r="F5" s="192"/>
      <c r="G5" s="193"/>
      <c r="H5" s="282" t="s">
        <v>108</v>
      </c>
      <c r="I5" s="283"/>
    </row>
    <row r="6" spans="1:9" ht="18" customHeight="1" x14ac:dyDescent="0.2">
      <c r="A6" s="190" t="s">
        <v>109</v>
      </c>
      <c r="B6" s="191"/>
      <c r="C6" s="192"/>
      <c r="D6" s="192"/>
      <c r="E6" s="192"/>
      <c r="F6" s="192"/>
      <c r="G6" s="193"/>
      <c r="H6" s="191"/>
      <c r="I6" s="193"/>
    </row>
    <row r="7" spans="1:9" ht="18" customHeight="1" x14ac:dyDescent="0.2">
      <c r="A7" s="190" t="s">
        <v>110</v>
      </c>
      <c r="B7" s="191"/>
      <c r="C7" s="192"/>
      <c r="D7" s="192"/>
      <c r="E7" s="192"/>
      <c r="F7" s="192"/>
      <c r="G7" s="193"/>
      <c r="H7" s="286" t="s">
        <v>111</v>
      </c>
      <c r="I7" s="287"/>
    </row>
    <row r="8" spans="1:9" ht="18" customHeight="1" x14ac:dyDescent="0.2">
      <c r="A8" s="190" t="s">
        <v>112</v>
      </c>
      <c r="B8" s="191"/>
      <c r="C8" s="192"/>
      <c r="D8" s="192"/>
      <c r="E8" s="192"/>
      <c r="F8" s="192"/>
      <c r="G8" s="193"/>
      <c r="H8" s="286" t="s">
        <v>113</v>
      </c>
      <c r="I8" s="287"/>
    </row>
    <row r="9" spans="1:9" ht="18" customHeight="1" x14ac:dyDescent="0.2">
      <c r="A9" s="190" t="s">
        <v>114</v>
      </c>
      <c r="B9" s="191"/>
      <c r="C9" s="192"/>
      <c r="D9" s="192"/>
      <c r="E9" s="192"/>
      <c r="F9" s="192"/>
      <c r="G9" s="193"/>
      <c r="H9" s="286" t="s">
        <v>115</v>
      </c>
      <c r="I9" s="287"/>
    </row>
    <row r="10" spans="1:9" ht="18" customHeight="1" x14ac:dyDescent="0.2">
      <c r="A10" s="190" t="s">
        <v>116</v>
      </c>
      <c r="B10" s="191"/>
      <c r="C10" s="192"/>
      <c r="D10" s="192"/>
      <c r="E10" s="192"/>
      <c r="F10" s="192"/>
      <c r="G10" s="193"/>
      <c r="H10" s="286" t="s">
        <v>117</v>
      </c>
      <c r="I10" s="287"/>
    </row>
    <row r="11" spans="1:9" ht="18" customHeight="1" thickBot="1" x14ac:dyDescent="0.25">
      <c r="A11" s="190" t="s">
        <v>118</v>
      </c>
      <c r="B11" s="191"/>
      <c r="C11" s="192"/>
      <c r="D11" s="192"/>
      <c r="E11" s="192"/>
      <c r="F11" s="192"/>
      <c r="G11" s="193"/>
      <c r="H11" s="194"/>
      <c r="I11" s="195"/>
    </row>
    <row r="12" spans="1:9" ht="18" customHeight="1" thickBot="1" x14ac:dyDescent="0.25">
      <c r="A12" s="190" t="s">
        <v>119</v>
      </c>
      <c r="B12" s="191"/>
      <c r="C12" s="192"/>
      <c r="D12" s="192"/>
      <c r="E12" s="192"/>
      <c r="F12" s="192"/>
      <c r="G12" s="193"/>
      <c r="H12" s="289" t="s">
        <v>120</v>
      </c>
      <c r="I12" s="290"/>
    </row>
    <row r="13" spans="1:9" ht="18" customHeight="1" x14ac:dyDescent="0.2">
      <c r="A13" s="190" t="s">
        <v>121</v>
      </c>
      <c r="B13" s="191"/>
      <c r="C13" s="192"/>
      <c r="D13" s="192"/>
      <c r="E13" s="192"/>
      <c r="F13" s="192"/>
      <c r="G13" s="193"/>
      <c r="H13" s="191"/>
      <c r="I13" s="193"/>
    </row>
    <row r="14" spans="1:9" ht="18" customHeight="1" x14ac:dyDescent="0.2">
      <c r="A14" s="190" t="s">
        <v>122</v>
      </c>
      <c r="B14" s="191"/>
      <c r="C14" s="192"/>
      <c r="D14" s="192"/>
      <c r="E14" s="192"/>
      <c r="F14" s="192"/>
      <c r="G14" s="193"/>
      <c r="H14" s="196" t="s">
        <v>123</v>
      </c>
      <c r="I14" s="197" t="s">
        <v>124</v>
      </c>
    </row>
    <row r="15" spans="1:9" ht="18" customHeight="1" x14ac:dyDescent="0.2">
      <c r="A15" s="190" t="s">
        <v>125</v>
      </c>
      <c r="B15" s="191"/>
      <c r="C15" s="192"/>
      <c r="D15" s="192"/>
      <c r="E15" s="192"/>
      <c r="F15" s="192"/>
      <c r="G15" s="193"/>
      <c r="H15" s="196" t="s">
        <v>126</v>
      </c>
      <c r="I15" s="197" t="s">
        <v>127</v>
      </c>
    </row>
    <row r="16" spans="1:9" ht="18" customHeight="1" x14ac:dyDescent="0.2">
      <c r="A16" s="190" t="s">
        <v>128</v>
      </c>
      <c r="B16" s="191"/>
      <c r="C16" s="192"/>
      <c r="D16" s="192"/>
      <c r="E16" s="192"/>
      <c r="F16" s="192"/>
      <c r="G16" s="193"/>
      <c r="H16" s="196" t="s">
        <v>129</v>
      </c>
      <c r="I16" s="197" t="s">
        <v>127</v>
      </c>
    </row>
    <row r="17" spans="1:9" ht="18" customHeight="1" x14ac:dyDescent="0.2">
      <c r="A17" s="190" t="s">
        <v>130</v>
      </c>
      <c r="B17" s="191"/>
      <c r="C17" s="192"/>
      <c r="D17" s="192"/>
      <c r="E17" s="192"/>
      <c r="F17" s="192"/>
      <c r="G17" s="193"/>
      <c r="H17" s="196" t="s">
        <v>131</v>
      </c>
      <c r="I17" s="197" t="s">
        <v>127</v>
      </c>
    </row>
    <row r="18" spans="1:9" ht="18" customHeight="1" x14ac:dyDescent="0.2">
      <c r="A18" s="190" t="s">
        <v>132</v>
      </c>
      <c r="B18" s="191"/>
      <c r="C18" s="192"/>
      <c r="D18" s="192"/>
      <c r="E18" s="192"/>
      <c r="F18" s="192"/>
      <c r="G18" s="193"/>
      <c r="H18" s="196" t="s">
        <v>133</v>
      </c>
      <c r="I18" s="197" t="s">
        <v>127</v>
      </c>
    </row>
    <row r="19" spans="1:9" ht="18" customHeight="1" x14ac:dyDescent="0.2">
      <c r="A19" s="190" t="s">
        <v>134</v>
      </c>
      <c r="B19" s="191"/>
      <c r="C19" s="192"/>
      <c r="D19" s="192"/>
      <c r="E19" s="192"/>
      <c r="F19" s="192"/>
      <c r="G19" s="193"/>
      <c r="H19" s="196" t="s">
        <v>135</v>
      </c>
      <c r="I19" s="197" t="s">
        <v>127</v>
      </c>
    </row>
    <row r="20" spans="1:9" ht="18" customHeight="1" x14ac:dyDescent="0.25">
      <c r="A20" s="190" t="s">
        <v>136</v>
      </c>
      <c r="B20" s="191"/>
      <c r="C20" s="192"/>
      <c r="D20" s="192"/>
      <c r="E20" s="192"/>
      <c r="F20" s="192"/>
      <c r="G20" s="193"/>
      <c r="H20" s="198"/>
      <c r="I20" s="199" t="s">
        <v>137</v>
      </c>
    </row>
    <row r="21" spans="1:9" ht="18" customHeight="1" x14ac:dyDescent="0.2">
      <c r="A21" s="190" t="s">
        <v>138</v>
      </c>
      <c r="B21" s="191"/>
      <c r="C21" s="192"/>
      <c r="D21" s="192"/>
      <c r="E21" s="192"/>
      <c r="F21" s="192"/>
      <c r="G21" s="193"/>
      <c r="H21" s="191"/>
      <c r="I21" s="193"/>
    </row>
    <row r="22" spans="1:9" ht="18" customHeight="1" x14ac:dyDescent="0.2">
      <c r="A22" s="200" t="s">
        <v>139</v>
      </c>
      <c r="B22" s="191"/>
      <c r="C22" s="192"/>
      <c r="D22" s="192"/>
      <c r="E22" s="192"/>
      <c r="F22" s="192"/>
      <c r="G22" s="193"/>
      <c r="H22" s="191"/>
      <c r="I22" s="193"/>
    </row>
    <row r="23" spans="1:9" ht="18" customHeight="1" x14ac:dyDescent="0.2">
      <c r="A23" s="190" t="s">
        <v>140</v>
      </c>
      <c r="B23" s="191"/>
      <c r="C23" s="192"/>
      <c r="D23" s="192"/>
      <c r="E23" s="192"/>
      <c r="F23" s="192"/>
      <c r="G23" s="193"/>
      <c r="H23" s="191"/>
      <c r="I23" s="193"/>
    </row>
    <row r="24" spans="1:9" ht="18" customHeight="1" x14ac:dyDescent="0.2">
      <c r="A24" s="190" t="s">
        <v>141</v>
      </c>
      <c r="B24" s="191"/>
      <c r="C24" s="192"/>
      <c r="D24" s="192"/>
      <c r="E24" s="192"/>
      <c r="F24" s="192"/>
      <c r="G24" s="193"/>
      <c r="H24" s="191"/>
      <c r="I24" s="193"/>
    </row>
    <row r="25" spans="1:9" ht="18" customHeight="1" x14ac:dyDescent="0.2">
      <c r="A25" s="190" t="s">
        <v>142</v>
      </c>
      <c r="B25" s="191"/>
      <c r="C25" s="192"/>
      <c r="D25" s="192"/>
      <c r="E25" s="192"/>
      <c r="F25" s="192"/>
      <c r="G25" s="193"/>
      <c r="H25" s="191"/>
      <c r="I25" s="193"/>
    </row>
    <row r="26" spans="1:9" ht="18" customHeight="1" x14ac:dyDescent="0.2">
      <c r="A26" s="190" t="s">
        <v>143</v>
      </c>
      <c r="B26" s="191"/>
      <c r="C26" s="192"/>
      <c r="D26" s="192"/>
      <c r="E26" s="192"/>
      <c r="F26" s="192"/>
      <c r="G26" s="193"/>
      <c r="H26" s="191"/>
      <c r="I26" s="193"/>
    </row>
    <row r="27" spans="1:9" ht="18" customHeight="1" x14ac:dyDescent="0.2">
      <c r="A27" s="190" t="s">
        <v>144</v>
      </c>
      <c r="B27" s="191"/>
      <c r="C27" s="192"/>
      <c r="D27" s="192"/>
      <c r="E27" s="192"/>
      <c r="F27" s="192"/>
      <c r="G27" s="193"/>
      <c r="H27" s="191"/>
      <c r="I27" s="193"/>
    </row>
    <row r="28" spans="1:9" ht="18" customHeight="1" x14ac:dyDescent="0.2">
      <c r="A28" s="190" t="s">
        <v>145</v>
      </c>
      <c r="B28" s="191"/>
      <c r="C28" s="192"/>
      <c r="D28" s="192"/>
      <c r="E28" s="192"/>
      <c r="F28" s="192"/>
      <c r="G28" s="193"/>
      <c r="H28" s="191"/>
      <c r="I28" s="193"/>
    </row>
    <row r="29" spans="1:9" ht="18" customHeight="1" thickBot="1" x14ac:dyDescent="0.25">
      <c r="A29" s="201" t="s">
        <v>146</v>
      </c>
      <c r="B29" s="194"/>
      <c r="C29" s="202"/>
      <c r="D29" s="202"/>
      <c r="E29" s="202"/>
      <c r="F29" s="202"/>
      <c r="G29" s="195"/>
      <c r="H29" s="194"/>
      <c r="I29" s="195"/>
    </row>
    <row r="31" spans="1:9" ht="13.5" thickBot="1" x14ac:dyDescent="0.25"/>
    <row r="32" spans="1:9" ht="37.5" customHeight="1" thickBot="1" x14ac:dyDescent="0.25">
      <c r="A32" s="185" t="s">
        <v>147</v>
      </c>
      <c r="B32" s="278" t="s">
        <v>104</v>
      </c>
      <c r="C32" s="279"/>
      <c r="D32" s="279"/>
      <c r="E32" s="279"/>
      <c r="F32" s="279"/>
      <c r="G32" s="279"/>
      <c r="H32" s="280" t="s">
        <v>148</v>
      </c>
      <c r="I32" s="281"/>
    </row>
    <row r="33" spans="1:9" ht="18" customHeight="1" x14ac:dyDescent="0.2">
      <c r="A33" s="203" t="s">
        <v>149</v>
      </c>
      <c r="B33" s="187"/>
      <c r="C33" s="188"/>
      <c r="D33" s="188"/>
      <c r="E33" s="188"/>
      <c r="F33" s="188"/>
      <c r="G33" s="189"/>
      <c r="H33" s="191"/>
      <c r="I33" s="193"/>
    </row>
    <row r="34" spans="1:9" ht="18" customHeight="1" x14ac:dyDescent="0.2">
      <c r="A34" s="204" t="s">
        <v>150</v>
      </c>
      <c r="B34" s="191"/>
      <c r="C34" s="192"/>
      <c r="D34" s="192"/>
      <c r="E34" s="192"/>
      <c r="F34" s="192"/>
      <c r="G34" s="193"/>
      <c r="H34" s="282" t="s">
        <v>151</v>
      </c>
      <c r="I34" s="283"/>
    </row>
    <row r="35" spans="1:9" ht="18" customHeight="1" x14ac:dyDescent="0.2">
      <c r="A35" s="204" t="s">
        <v>152</v>
      </c>
      <c r="B35" s="191"/>
      <c r="C35" s="192"/>
      <c r="D35" s="192"/>
      <c r="E35" s="192"/>
      <c r="F35" s="192"/>
      <c r="G35" s="193"/>
      <c r="H35" s="191"/>
      <c r="I35" s="193"/>
    </row>
    <row r="36" spans="1:9" ht="18" customHeight="1" x14ac:dyDescent="0.2">
      <c r="A36" s="204" t="s">
        <v>153</v>
      </c>
      <c r="B36" s="191"/>
      <c r="C36" s="192"/>
      <c r="D36" s="192"/>
      <c r="E36" s="192"/>
      <c r="F36" s="192"/>
      <c r="G36" s="193"/>
      <c r="H36" s="191"/>
      <c r="I36" s="193"/>
    </row>
    <row r="37" spans="1:9" ht="18" customHeight="1" x14ac:dyDescent="0.2">
      <c r="A37" s="204" t="s">
        <v>154</v>
      </c>
      <c r="B37" s="191"/>
      <c r="C37" s="192"/>
      <c r="D37" s="192"/>
      <c r="E37" s="192"/>
      <c r="F37" s="192"/>
      <c r="G37" s="193"/>
      <c r="H37" s="191"/>
      <c r="I37" s="193"/>
    </row>
    <row r="38" spans="1:9" ht="18" customHeight="1" thickBot="1" x14ac:dyDescent="0.25">
      <c r="A38" s="204" t="s">
        <v>155</v>
      </c>
      <c r="B38" s="191"/>
      <c r="C38" s="192"/>
      <c r="D38" s="192"/>
      <c r="E38" s="192"/>
      <c r="F38" s="192"/>
      <c r="G38" s="193"/>
      <c r="H38" s="191"/>
      <c r="I38" s="193"/>
    </row>
    <row r="39" spans="1:9" ht="18" customHeight="1" thickBot="1" x14ac:dyDescent="0.25">
      <c r="A39" s="204" t="s">
        <v>156</v>
      </c>
      <c r="B39" s="191"/>
      <c r="C39" s="192"/>
      <c r="D39" s="192"/>
      <c r="E39" s="192"/>
      <c r="F39" s="192"/>
      <c r="G39" s="193"/>
      <c r="H39" s="289" t="s">
        <v>120</v>
      </c>
      <c r="I39" s="290"/>
    </row>
    <row r="40" spans="1:9" ht="18" customHeight="1" x14ac:dyDescent="0.2">
      <c r="A40" s="204" t="s">
        <v>157</v>
      </c>
      <c r="B40" s="191"/>
      <c r="C40" s="192"/>
      <c r="D40" s="192"/>
      <c r="E40" s="192"/>
      <c r="F40" s="192"/>
      <c r="G40" s="193"/>
      <c r="H40" s="191"/>
      <c r="I40" s="193"/>
    </row>
    <row r="41" spans="1:9" ht="18" customHeight="1" x14ac:dyDescent="0.2">
      <c r="A41" s="204" t="s">
        <v>158</v>
      </c>
      <c r="B41" s="191"/>
      <c r="C41" s="192"/>
      <c r="D41" s="192"/>
      <c r="E41" s="192"/>
      <c r="F41" s="192"/>
      <c r="G41" s="193"/>
      <c r="H41" s="196" t="s">
        <v>123</v>
      </c>
      <c r="I41" s="197" t="s">
        <v>124</v>
      </c>
    </row>
    <row r="42" spans="1:9" ht="18" customHeight="1" x14ac:dyDescent="0.2">
      <c r="A42" s="204" t="s">
        <v>159</v>
      </c>
      <c r="B42" s="191"/>
      <c r="C42" s="192"/>
      <c r="D42" s="192"/>
      <c r="E42" s="192"/>
      <c r="F42" s="192"/>
      <c r="G42" s="193"/>
      <c r="H42" s="196" t="s">
        <v>126</v>
      </c>
      <c r="I42" s="197" t="s">
        <v>127</v>
      </c>
    </row>
    <row r="43" spans="1:9" ht="18" customHeight="1" x14ac:dyDescent="0.2">
      <c r="A43" s="204" t="s">
        <v>160</v>
      </c>
      <c r="B43" s="191"/>
      <c r="C43" s="192"/>
      <c r="D43" s="192"/>
      <c r="E43" s="192"/>
      <c r="F43" s="192"/>
      <c r="G43" s="193"/>
      <c r="H43" s="196" t="s">
        <v>129</v>
      </c>
      <c r="I43" s="197" t="s">
        <v>127</v>
      </c>
    </row>
    <row r="44" spans="1:9" ht="18" customHeight="1" x14ac:dyDescent="0.2">
      <c r="A44" s="204" t="s">
        <v>161</v>
      </c>
      <c r="B44" s="191"/>
      <c r="C44" s="192"/>
      <c r="D44" s="192"/>
      <c r="E44" s="192"/>
      <c r="F44" s="192"/>
      <c r="G44" s="193"/>
      <c r="H44" s="196" t="s">
        <v>131</v>
      </c>
      <c r="I44" s="197" t="s">
        <v>127</v>
      </c>
    </row>
    <row r="45" spans="1:9" ht="18" customHeight="1" x14ac:dyDescent="0.2">
      <c r="A45" s="204" t="s">
        <v>162</v>
      </c>
      <c r="B45" s="191"/>
      <c r="C45" s="192"/>
      <c r="D45" s="192"/>
      <c r="E45" s="192"/>
      <c r="F45" s="192"/>
      <c r="G45" s="193"/>
      <c r="H45" s="196" t="s">
        <v>133</v>
      </c>
      <c r="I45" s="197" t="s">
        <v>127</v>
      </c>
    </row>
    <row r="46" spans="1:9" ht="18" customHeight="1" x14ac:dyDescent="0.2">
      <c r="A46" s="204" t="s">
        <v>163</v>
      </c>
      <c r="B46" s="191"/>
      <c r="C46" s="192"/>
      <c r="D46" s="192"/>
      <c r="E46" s="192"/>
      <c r="F46" s="192"/>
      <c r="G46" s="193"/>
      <c r="H46" s="196" t="s">
        <v>135</v>
      </c>
      <c r="I46" s="197" t="s">
        <v>127</v>
      </c>
    </row>
    <row r="47" spans="1:9" ht="18" customHeight="1" x14ac:dyDescent="0.25">
      <c r="A47" s="204" t="s">
        <v>164</v>
      </c>
      <c r="B47" s="191"/>
      <c r="C47" s="192"/>
      <c r="D47" s="192"/>
      <c r="E47" s="192"/>
      <c r="F47" s="192"/>
      <c r="G47" s="193"/>
      <c r="H47" s="198"/>
      <c r="I47" s="199" t="s">
        <v>137</v>
      </c>
    </row>
    <row r="48" spans="1:9" ht="18" customHeight="1" x14ac:dyDescent="0.25">
      <c r="A48" s="204" t="s">
        <v>165</v>
      </c>
      <c r="B48" s="191"/>
      <c r="C48" s="192"/>
      <c r="D48" s="192"/>
      <c r="E48" s="192"/>
      <c r="F48" s="192"/>
      <c r="G48" s="193"/>
      <c r="H48" s="198"/>
      <c r="I48" s="199"/>
    </row>
    <row r="49" spans="1:20" ht="18" customHeight="1" thickBot="1" x14ac:dyDescent="0.25">
      <c r="A49" s="205" t="s">
        <v>166</v>
      </c>
      <c r="B49" s="194"/>
      <c r="C49" s="202"/>
      <c r="D49" s="202"/>
      <c r="E49" s="202"/>
      <c r="F49" s="202"/>
      <c r="G49" s="195"/>
      <c r="H49" s="194"/>
      <c r="I49" s="195"/>
    </row>
    <row r="50" spans="1:20" ht="13.5" customHeight="1" x14ac:dyDescent="0.2"/>
    <row r="51" spans="1:20" ht="13.5" thickBot="1" x14ac:dyDescent="0.25"/>
    <row r="52" spans="1:20" ht="40.5" customHeight="1" thickBot="1" x14ac:dyDescent="0.25">
      <c r="A52" s="206" t="s">
        <v>167</v>
      </c>
      <c r="B52" s="278" t="s">
        <v>104</v>
      </c>
      <c r="C52" s="279"/>
      <c r="D52" s="279"/>
      <c r="E52" s="279"/>
      <c r="F52" s="279"/>
      <c r="G52" s="285"/>
      <c r="H52" s="280" t="s">
        <v>105</v>
      </c>
      <c r="I52" s="281"/>
      <c r="K52" s="207"/>
      <c r="L52" s="291"/>
      <c r="M52" s="291"/>
      <c r="N52" s="291"/>
      <c r="O52" s="291"/>
      <c r="P52" s="291"/>
      <c r="Q52" s="291"/>
      <c r="R52" s="291"/>
      <c r="S52" s="291"/>
      <c r="T52" s="208"/>
    </row>
    <row r="53" spans="1:20" ht="18" customHeight="1" x14ac:dyDescent="0.2">
      <c r="A53" s="204" t="s">
        <v>168</v>
      </c>
      <c r="B53" s="191"/>
      <c r="C53" s="192"/>
      <c r="D53" s="192"/>
      <c r="E53" s="192"/>
      <c r="F53" s="192"/>
      <c r="G53" s="193"/>
      <c r="H53" s="191"/>
      <c r="I53" s="193"/>
      <c r="K53" s="192"/>
      <c r="L53" s="192"/>
      <c r="M53" s="192"/>
      <c r="N53" s="192"/>
      <c r="O53" s="192"/>
      <c r="P53" s="192"/>
      <c r="Q53" s="192"/>
      <c r="R53" s="192"/>
      <c r="S53" s="192"/>
    </row>
    <row r="54" spans="1:20" ht="18" customHeight="1" x14ac:dyDescent="0.2">
      <c r="A54" s="204" t="s">
        <v>169</v>
      </c>
      <c r="B54" s="191"/>
      <c r="C54" s="192"/>
      <c r="D54" s="192"/>
      <c r="E54" s="192"/>
      <c r="F54" s="192"/>
      <c r="G54" s="193"/>
      <c r="H54" s="282" t="s">
        <v>170</v>
      </c>
      <c r="I54" s="283"/>
      <c r="K54" s="209"/>
      <c r="L54" s="192"/>
      <c r="M54" s="192"/>
      <c r="N54" s="192"/>
      <c r="O54" s="192"/>
      <c r="P54" s="192"/>
      <c r="Q54" s="192"/>
      <c r="R54" s="288"/>
      <c r="S54" s="288"/>
    </row>
    <row r="55" spans="1:20" ht="18" customHeight="1" thickBot="1" x14ac:dyDescent="0.25">
      <c r="A55" s="204" t="s">
        <v>171</v>
      </c>
      <c r="B55" s="191"/>
      <c r="C55" s="192"/>
      <c r="D55" s="192"/>
      <c r="E55" s="192"/>
      <c r="F55" s="192"/>
      <c r="G55" s="193"/>
      <c r="H55" s="191"/>
      <c r="I55" s="193"/>
      <c r="K55" s="209"/>
      <c r="L55" s="192"/>
      <c r="M55" s="192"/>
      <c r="N55" s="192"/>
      <c r="O55" s="192"/>
      <c r="P55" s="192"/>
      <c r="Q55" s="192"/>
      <c r="R55" s="192"/>
      <c r="S55" s="192"/>
    </row>
    <row r="56" spans="1:20" ht="18" customHeight="1" thickBot="1" x14ac:dyDescent="0.25">
      <c r="A56" s="204" t="s">
        <v>172</v>
      </c>
      <c r="B56" s="191"/>
      <c r="C56" s="192"/>
      <c r="D56" s="192"/>
      <c r="E56" s="192"/>
      <c r="F56" s="192"/>
      <c r="G56" s="193"/>
      <c r="H56" s="289" t="s">
        <v>120</v>
      </c>
      <c r="I56" s="290"/>
      <c r="K56" s="209"/>
      <c r="L56" s="192"/>
      <c r="M56" s="192"/>
      <c r="N56" s="192"/>
      <c r="O56" s="192"/>
      <c r="P56" s="192"/>
      <c r="Q56" s="192"/>
      <c r="R56" s="192"/>
      <c r="S56" s="192"/>
    </row>
    <row r="57" spans="1:20" ht="18" customHeight="1" x14ac:dyDescent="0.2">
      <c r="A57" s="204" t="s">
        <v>173</v>
      </c>
      <c r="B57" s="191"/>
      <c r="C57" s="192"/>
      <c r="D57" s="192"/>
      <c r="E57" s="192"/>
      <c r="F57" s="192"/>
      <c r="G57" s="193"/>
      <c r="H57" s="191"/>
      <c r="I57" s="193"/>
      <c r="K57" s="209"/>
      <c r="L57" s="192"/>
      <c r="M57" s="192"/>
      <c r="N57" s="192"/>
      <c r="O57" s="192"/>
      <c r="P57" s="192"/>
      <c r="Q57" s="192"/>
      <c r="R57" s="293"/>
      <c r="S57" s="293"/>
    </row>
    <row r="58" spans="1:20" ht="18" customHeight="1" x14ac:dyDescent="0.2">
      <c r="A58" s="204" t="s">
        <v>174</v>
      </c>
      <c r="B58" s="191"/>
      <c r="C58" s="192"/>
      <c r="D58" s="192"/>
      <c r="E58" s="192"/>
      <c r="F58" s="192"/>
      <c r="G58" s="193"/>
      <c r="H58" s="196" t="s">
        <v>123</v>
      </c>
      <c r="I58" s="197" t="s">
        <v>124</v>
      </c>
      <c r="K58" s="209"/>
      <c r="L58" s="192"/>
      <c r="M58" s="192"/>
      <c r="N58" s="192"/>
      <c r="O58" s="192"/>
      <c r="P58" s="192"/>
      <c r="Q58" s="192"/>
      <c r="R58" s="192"/>
      <c r="S58" s="192"/>
    </row>
    <row r="59" spans="1:20" ht="18" customHeight="1" x14ac:dyDescent="0.2">
      <c r="A59" s="204" t="s">
        <v>175</v>
      </c>
      <c r="B59" s="191"/>
      <c r="C59" s="192"/>
      <c r="D59" s="192"/>
      <c r="E59" s="192"/>
      <c r="F59" s="192"/>
      <c r="G59" s="193"/>
      <c r="H59" s="196" t="s">
        <v>126</v>
      </c>
      <c r="I59" s="197" t="s">
        <v>127</v>
      </c>
      <c r="K59" s="209"/>
      <c r="L59" s="192"/>
      <c r="M59" s="192"/>
      <c r="N59" s="192"/>
      <c r="O59" s="192"/>
      <c r="P59" s="192"/>
      <c r="Q59" s="192"/>
      <c r="R59" s="209"/>
      <c r="S59" s="210"/>
    </row>
    <row r="60" spans="1:20" ht="18" customHeight="1" x14ac:dyDescent="0.2">
      <c r="A60" s="204" t="s">
        <v>176</v>
      </c>
      <c r="B60" s="191"/>
      <c r="C60" s="192"/>
      <c r="D60" s="192"/>
      <c r="E60" s="192"/>
      <c r="F60" s="192"/>
      <c r="G60" s="193"/>
      <c r="H60" s="196" t="s">
        <v>129</v>
      </c>
      <c r="I60" s="197" t="s">
        <v>127</v>
      </c>
      <c r="K60" s="209"/>
      <c r="L60" s="192"/>
      <c r="M60" s="192"/>
      <c r="N60" s="192"/>
      <c r="O60" s="192"/>
      <c r="P60" s="192"/>
      <c r="Q60" s="192"/>
      <c r="R60" s="209"/>
      <c r="S60" s="210"/>
    </row>
    <row r="61" spans="1:20" ht="18" customHeight="1" x14ac:dyDescent="0.2">
      <c r="A61" s="204" t="s">
        <v>177</v>
      </c>
      <c r="B61" s="191"/>
      <c r="C61" s="192"/>
      <c r="D61" s="192"/>
      <c r="E61" s="192"/>
      <c r="F61" s="192"/>
      <c r="G61" s="193"/>
      <c r="H61" s="196" t="s">
        <v>131</v>
      </c>
      <c r="I61" s="197" t="s">
        <v>127</v>
      </c>
      <c r="K61" s="209"/>
      <c r="L61" s="192"/>
      <c r="M61" s="192"/>
      <c r="N61" s="192"/>
      <c r="O61" s="192"/>
      <c r="P61" s="192"/>
      <c r="Q61" s="192"/>
      <c r="R61" s="209"/>
      <c r="S61" s="210"/>
    </row>
    <row r="62" spans="1:20" ht="18" customHeight="1" x14ac:dyDescent="0.2">
      <c r="A62" s="204" t="s">
        <v>178</v>
      </c>
      <c r="B62" s="191"/>
      <c r="C62" s="192"/>
      <c r="D62" s="192"/>
      <c r="E62" s="192"/>
      <c r="F62" s="192"/>
      <c r="G62" s="193"/>
      <c r="H62" s="196" t="s">
        <v>133</v>
      </c>
      <c r="I62" s="197" t="s">
        <v>127</v>
      </c>
      <c r="K62" s="209"/>
      <c r="L62" s="192"/>
      <c r="M62" s="192"/>
      <c r="N62" s="192"/>
      <c r="O62" s="192"/>
      <c r="P62" s="192"/>
      <c r="Q62" s="192"/>
      <c r="R62" s="209"/>
      <c r="S62" s="210"/>
    </row>
    <row r="63" spans="1:20" ht="18" customHeight="1" x14ac:dyDescent="0.2">
      <c r="A63" s="204" t="s">
        <v>179</v>
      </c>
      <c r="B63" s="191"/>
      <c r="C63" s="192"/>
      <c r="D63" s="192"/>
      <c r="E63" s="192"/>
      <c r="F63" s="192"/>
      <c r="G63" s="193"/>
      <c r="H63" s="196" t="s">
        <v>135</v>
      </c>
      <c r="I63" s="197" t="s">
        <v>127</v>
      </c>
      <c r="K63" s="209"/>
      <c r="L63" s="192"/>
      <c r="M63" s="192"/>
      <c r="N63" s="192"/>
      <c r="O63" s="192"/>
      <c r="P63" s="192"/>
      <c r="Q63" s="192"/>
      <c r="R63" s="209"/>
      <c r="S63" s="210"/>
    </row>
    <row r="64" spans="1:20" ht="18" customHeight="1" x14ac:dyDescent="0.25">
      <c r="A64" s="211" t="s">
        <v>180</v>
      </c>
      <c r="B64" s="191"/>
      <c r="C64" s="192"/>
      <c r="D64" s="192"/>
      <c r="E64" s="192"/>
      <c r="F64" s="192"/>
      <c r="G64" s="193"/>
      <c r="H64" s="198"/>
      <c r="I64" s="199" t="s">
        <v>137</v>
      </c>
      <c r="K64" s="209"/>
      <c r="L64" s="192"/>
      <c r="M64" s="192"/>
      <c r="N64" s="192"/>
      <c r="O64" s="192"/>
      <c r="P64" s="192"/>
      <c r="Q64" s="192"/>
      <c r="R64" s="209"/>
      <c r="S64" s="210"/>
    </row>
    <row r="65" spans="1:19" ht="18" customHeight="1" thickBot="1" x14ac:dyDescent="0.25">
      <c r="A65" s="212"/>
      <c r="B65" s="194"/>
      <c r="C65" s="202"/>
      <c r="D65" s="202"/>
      <c r="E65" s="202"/>
      <c r="F65" s="202"/>
      <c r="G65" s="195"/>
      <c r="H65" s="194"/>
      <c r="I65" s="195"/>
      <c r="K65" s="209"/>
      <c r="L65" s="192"/>
      <c r="M65" s="192"/>
      <c r="N65" s="192"/>
      <c r="O65" s="192"/>
      <c r="P65" s="192"/>
      <c r="Q65" s="192"/>
      <c r="R65" s="192"/>
      <c r="S65" s="192"/>
    </row>
    <row r="66" spans="1:19" x14ac:dyDescent="0.2">
      <c r="K66" s="192"/>
      <c r="L66" s="192"/>
      <c r="M66" s="192"/>
      <c r="N66" s="192"/>
      <c r="O66" s="192"/>
      <c r="P66" s="192"/>
      <c r="Q66" s="192"/>
      <c r="R66" s="192"/>
      <c r="S66" s="192"/>
    </row>
    <row r="67" spans="1:19" ht="13.5" thickBot="1" x14ac:dyDescent="0.25"/>
    <row r="68" spans="1:19" ht="39" customHeight="1" thickBot="1" x14ac:dyDescent="0.25">
      <c r="A68" s="185" t="s">
        <v>181</v>
      </c>
      <c r="B68" s="279" t="s">
        <v>104</v>
      </c>
      <c r="C68" s="279"/>
      <c r="D68" s="279"/>
      <c r="E68" s="279"/>
      <c r="F68" s="279"/>
      <c r="G68" s="279"/>
      <c r="H68" s="280" t="s">
        <v>105</v>
      </c>
      <c r="I68" s="281"/>
    </row>
    <row r="69" spans="1:19" ht="18" customHeight="1" x14ac:dyDescent="0.2">
      <c r="A69" s="190" t="s">
        <v>182</v>
      </c>
      <c r="B69" s="192"/>
      <c r="C69" s="192"/>
      <c r="D69" s="192"/>
      <c r="E69" s="192"/>
      <c r="F69" s="192"/>
      <c r="G69" s="192"/>
      <c r="H69" s="294"/>
      <c r="I69" s="295"/>
    </row>
    <row r="70" spans="1:19" ht="18" customHeight="1" x14ac:dyDescent="0.2">
      <c r="A70" s="190" t="s">
        <v>183</v>
      </c>
      <c r="B70" s="192"/>
      <c r="C70" s="192"/>
      <c r="D70" s="192"/>
      <c r="E70" s="192"/>
      <c r="F70" s="192"/>
      <c r="G70" s="192"/>
      <c r="H70" s="282" t="s">
        <v>184</v>
      </c>
      <c r="I70" s="283"/>
    </row>
    <row r="71" spans="1:19" ht="18" customHeight="1" x14ac:dyDescent="0.2">
      <c r="A71" s="190" t="s">
        <v>185</v>
      </c>
      <c r="B71" s="192"/>
      <c r="C71" s="192"/>
      <c r="D71" s="192"/>
      <c r="E71" s="192"/>
      <c r="F71" s="192"/>
      <c r="G71" s="192"/>
      <c r="H71" s="282"/>
      <c r="I71" s="283"/>
    </row>
    <row r="72" spans="1:19" ht="18" customHeight="1" x14ac:dyDescent="0.2">
      <c r="A72" s="190" t="s">
        <v>186</v>
      </c>
      <c r="B72" s="192"/>
      <c r="C72" s="192"/>
      <c r="D72" s="192"/>
      <c r="E72" s="192"/>
      <c r="F72" s="192"/>
      <c r="G72" s="192"/>
      <c r="H72" s="286" t="s">
        <v>187</v>
      </c>
      <c r="I72" s="287"/>
    </row>
    <row r="73" spans="1:19" ht="18" customHeight="1" x14ac:dyDescent="0.2">
      <c r="A73" s="190" t="s">
        <v>188</v>
      </c>
      <c r="B73" s="192"/>
      <c r="C73" s="192"/>
      <c r="D73" s="192"/>
      <c r="E73" s="192"/>
      <c r="F73" s="192"/>
      <c r="G73" s="192"/>
      <c r="H73" s="286" t="s">
        <v>189</v>
      </c>
      <c r="I73" s="287"/>
    </row>
    <row r="74" spans="1:19" ht="18" customHeight="1" thickBot="1" x14ac:dyDescent="0.25">
      <c r="A74" s="190" t="s">
        <v>190</v>
      </c>
      <c r="B74" s="192"/>
      <c r="C74" s="192"/>
      <c r="D74" s="192"/>
      <c r="E74" s="192"/>
      <c r="F74" s="192"/>
      <c r="G74" s="192"/>
      <c r="H74" s="191"/>
      <c r="I74" s="193"/>
    </row>
    <row r="75" spans="1:19" ht="18" customHeight="1" thickBot="1" x14ac:dyDescent="0.25">
      <c r="A75" s="190" t="s">
        <v>191</v>
      </c>
      <c r="B75" s="192"/>
      <c r="C75" s="192"/>
      <c r="D75" s="192"/>
      <c r="E75" s="192"/>
      <c r="F75" s="192"/>
      <c r="G75" s="192"/>
      <c r="H75" s="289" t="s">
        <v>120</v>
      </c>
      <c r="I75" s="290"/>
    </row>
    <row r="76" spans="1:19" ht="18" customHeight="1" x14ac:dyDescent="0.2">
      <c r="A76" s="190" t="s">
        <v>192</v>
      </c>
      <c r="B76" s="192"/>
      <c r="C76" s="192"/>
      <c r="D76" s="192"/>
      <c r="E76" s="192"/>
      <c r="F76" s="192"/>
      <c r="G76" s="192"/>
      <c r="H76" s="191"/>
      <c r="I76" s="193"/>
    </row>
    <row r="77" spans="1:19" ht="18" customHeight="1" x14ac:dyDescent="0.2">
      <c r="A77" s="190" t="s">
        <v>193</v>
      </c>
      <c r="B77" s="192"/>
      <c r="C77" s="192"/>
      <c r="D77" s="192"/>
      <c r="E77" s="192"/>
      <c r="F77" s="192"/>
      <c r="G77" s="192"/>
      <c r="H77" s="196" t="s">
        <v>123</v>
      </c>
      <c r="I77" s="197" t="s">
        <v>194</v>
      </c>
    </row>
    <row r="78" spans="1:19" ht="18" customHeight="1" x14ac:dyDescent="0.2">
      <c r="A78" s="190" t="s">
        <v>195</v>
      </c>
      <c r="B78" s="192"/>
      <c r="C78" s="192"/>
      <c r="D78" s="192"/>
      <c r="E78" s="192"/>
      <c r="F78" s="192"/>
      <c r="G78" s="192"/>
      <c r="H78" s="196" t="s">
        <v>126</v>
      </c>
      <c r="I78" s="197" t="s">
        <v>196</v>
      </c>
    </row>
    <row r="79" spans="1:19" ht="18" customHeight="1" x14ac:dyDescent="0.2">
      <c r="A79" s="190" t="s">
        <v>197</v>
      </c>
      <c r="B79" s="192"/>
      <c r="C79" s="192"/>
      <c r="D79" s="192"/>
      <c r="E79" s="192"/>
      <c r="F79" s="192"/>
      <c r="G79" s="192"/>
      <c r="H79" s="196" t="s">
        <v>129</v>
      </c>
      <c r="I79" s="197" t="s">
        <v>196</v>
      </c>
    </row>
    <row r="80" spans="1:19" ht="18" customHeight="1" x14ac:dyDescent="0.2">
      <c r="A80" s="190" t="s">
        <v>198</v>
      </c>
      <c r="B80" s="192"/>
      <c r="C80" s="192"/>
      <c r="D80" s="192"/>
      <c r="E80" s="192"/>
      <c r="F80" s="192"/>
      <c r="G80" s="192"/>
      <c r="H80" s="196" t="s">
        <v>131</v>
      </c>
      <c r="I80" s="197" t="s">
        <v>196</v>
      </c>
    </row>
    <row r="81" spans="1:9" ht="18" customHeight="1" x14ac:dyDescent="0.2">
      <c r="A81" s="190" t="s">
        <v>199</v>
      </c>
      <c r="B81" s="192"/>
      <c r="C81" s="192"/>
      <c r="D81" s="192"/>
      <c r="E81" s="192"/>
      <c r="F81" s="192"/>
      <c r="G81" s="192"/>
      <c r="H81" s="196" t="s">
        <v>133</v>
      </c>
      <c r="I81" s="197" t="s">
        <v>196</v>
      </c>
    </row>
    <row r="82" spans="1:9" ht="18" customHeight="1" x14ac:dyDescent="0.2">
      <c r="A82" s="190" t="s">
        <v>200</v>
      </c>
      <c r="B82" s="192"/>
      <c r="C82" s="192"/>
      <c r="D82" s="192"/>
      <c r="E82" s="192"/>
      <c r="F82" s="192"/>
      <c r="G82" s="192"/>
      <c r="H82" s="196" t="s">
        <v>135</v>
      </c>
      <c r="I82" s="197" t="s">
        <v>196</v>
      </c>
    </row>
    <row r="83" spans="1:9" ht="18" customHeight="1" x14ac:dyDescent="0.25">
      <c r="A83" s="190" t="s">
        <v>201</v>
      </c>
      <c r="B83" s="192"/>
      <c r="C83" s="192"/>
      <c r="D83" s="192"/>
      <c r="E83" s="192"/>
      <c r="F83" s="192"/>
      <c r="G83" s="192"/>
      <c r="H83" s="191"/>
      <c r="I83" s="199" t="s">
        <v>202</v>
      </c>
    </row>
    <row r="84" spans="1:9" ht="18" customHeight="1" x14ac:dyDescent="0.25">
      <c r="A84" s="190" t="s">
        <v>203</v>
      </c>
      <c r="B84" s="192"/>
      <c r="C84" s="192"/>
      <c r="D84" s="192"/>
      <c r="E84" s="192"/>
      <c r="F84" s="192"/>
      <c r="G84" s="192"/>
      <c r="H84" s="198"/>
      <c r="I84" s="199"/>
    </row>
    <row r="85" spans="1:9" ht="18" customHeight="1" thickBot="1" x14ac:dyDescent="0.3">
      <c r="A85" s="201" t="s">
        <v>204</v>
      </c>
      <c r="B85" s="202"/>
      <c r="C85" s="202"/>
      <c r="D85" s="202"/>
      <c r="E85" s="202"/>
      <c r="F85" s="202"/>
      <c r="G85" s="202"/>
      <c r="H85" s="213"/>
      <c r="I85" s="214"/>
    </row>
    <row r="86" spans="1:9" ht="24.75" customHeight="1" x14ac:dyDescent="0.25">
      <c r="A86" s="215"/>
      <c r="H86" s="216"/>
      <c r="I86" s="217"/>
    </row>
    <row r="87" spans="1:9" ht="13.5" thickBot="1" x14ac:dyDescent="0.25"/>
    <row r="88" spans="1:9" ht="38.25" customHeight="1" thickBot="1" x14ac:dyDescent="0.25">
      <c r="A88" s="218" t="s">
        <v>205</v>
      </c>
      <c r="B88" s="278" t="s">
        <v>104</v>
      </c>
      <c r="C88" s="279"/>
      <c r="D88" s="279"/>
      <c r="E88" s="279"/>
      <c r="F88" s="279"/>
      <c r="G88" s="285"/>
      <c r="H88" s="292" t="s">
        <v>148</v>
      </c>
      <c r="I88" s="281"/>
    </row>
    <row r="89" spans="1:9" ht="18" customHeight="1" x14ac:dyDescent="0.2">
      <c r="A89" s="190" t="s">
        <v>206</v>
      </c>
      <c r="B89" s="191"/>
      <c r="C89" s="192"/>
      <c r="D89" s="192"/>
      <c r="E89" s="192"/>
      <c r="F89" s="192"/>
      <c r="G89" s="193"/>
      <c r="H89" s="192"/>
      <c r="I89" s="193"/>
    </row>
    <row r="90" spans="1:9" ht="18" customHeight="1" x14ac:dyDescent="0.2">
      <c r="A90" s="190" t="s">
        <v>207</v>
      </c>
      <c r="B90" s="191"/>
      <c r="C90" s="192"/>
      <c r="D90" s="192"/>
      <c r="E90" s="192"/>
      <c r="F90" s="192"/>
      <c r="G90" s="193"/>
      <c r="H90" s="288" t="s">
        <v>208</v>
      </c>
      <c r="I90" s="283"/>
    </row>
    <row r="91" spans="1:9" ht="18" customHeight="1" x14ac:dyDescent="0.2">
      <c r="A91" s="190" t="s">
        <v>209</v>
      </c>
      <c r="B91" s="191"/>
      <c r="C91" s="192"/>
      <c r="D91" s="192"/>
      <c r="E91" s="192"/>
      <c r="F91" s="192"/>
      <c r="G91" s="193"/>
      <c r="H91" s="192"/>
      <c r="I91" s="193"/>
    </row>
    <row r="92" spans="1:9" ht="18" customHeight="1" thickBot="1" x14ac:dyDescent="0.25">
      <c r="A92" s="190" t="s">
        <v>210</v>
      </c>
      <c r="B92" s="191"/>
      <c r="C92" s="192"/>
      <c r="D92" s="192"/>
      <c r="E92" s="192"/>
      <c r="F92" s="192"/>
      <c r="G92" s="193"/>
      <c r="H92" s="192"/>
      <c r="I92" s="193"/>
    </row>
    <row r="93" spans="1:9" ht="18" customHeight="1" thickBot="1" x14ac:dyDescent="0.25">
      <c r="A93" s="190" t="s">
        <v>211</v>
      </c>
      <c r="B93" s="191"/>
      <c r="C93" s="192"/>
      <c r="D93" s="192"/>
      <c r="E93" s="192"/>
      <c r="F93" s="192"/>
      <c r="G93" s="193"/>
      <c r="H93" s="296" t="s">
        <v>120</v>
      </c>
      <c r="I93" s="290"/>
    </row>
    <row r="94" spans="1:9" ht="18" customHeight="1" x14ac:dyDescent="0.2">
      <c r="A94" s="190" t="s">
        <v>212</v>
      </c>
      <c r="B94" s="191"/>
      <c r="C94" s="192"/>
      <c r="D94" s="192"/>
      <c r="E94" s="192"/>
      <c r="F94" s="192"/>
      <c r="G94" s="193"/>
      <c r="H94" s="192"/>
      <c r="I94" s="193"/>
    </row>
    <row r="95" spans="1:9" ht="18" customHeight="1" x14ac:dyDescent="0.2">
      <c r="A95" s="190" t="s">
        <v>213</v>
      </c>
      <c r="B95" s="191"/>
      <c r="C95" s="192"/>
      <c r="D95" s="192"/>
      <c r="E95" s="192"/>
      <c r="F95" s="192"/>
      <c r="G95" s="193"/>
      <c r="H95" s="219" t="s">
        <v>123</v>
      </c>
      <c r="I95" s="197" t="s">
        <v>124</v>
      </c>
    </row>
    <row r="96" spans="1:9" ht="18" customHeight="1" x14ac:dyDescent="0.2">
      <c r="A96" s="190" t="s">
        <v>164</v>
      </c>
      <c r="B96" s="191"/>
      <c r="C96" s="192"/>
      <c r="D96" s="192"/>
      <c r="E96" s="192"/>
      <c r="F96" s="192"/>
      <c r="G96" s="193"/>
      <c r="H96" s="219" t="s">
        <v>126</v>
      </c>
      <c r="I96" s="197" t="s">
        <v>124</v>
      </c>
    </row>
    <row r="97" spans="1:9" ht="18" customHeight="1" x14ac:dyDescent="0.2">
      <c r="A97" s="190" t="s">
        <v>165</v>
      </c>
      <c r="B97" s="191"/>
      <c r="C97" s="192"/>
      <c r="D97" s="192"/>
      <c r="E97" s="192"/>
      <c r="F97" s="192"/>
      <c r="G97" s="193"/>
      <c r="H97" s="219" t="s">
        <v>129</v>
      </c>
      <c r="I97" s="197" t="s">
        <v>124</v>
      </c>
    </row>
    <row r="98" spans="1:9" ht="18" customHeight="1" x14ac:dyDescent="0.2">
      <c r="A98" s="190" t="s">
        <v>166</v>
      </c>
      <c r="B98" s="191"/>
      <c r="C98" s="192"/>
      <c r="D98" s="192"/>
      <c r="E98" s="192"/>
      <c r="F98" s="192"/>
      <c r="G98" s="193"/>
      <c r="H98" s="219" t="s">
        <v>131</v>
      </c>
      <c r="I98" s="197" t="s">
        <v>124</v>
      </c>
    </row>
    <row r="99" spans="1:9" ht="18" customHeight="1" x14ac:dyDescent="0.2">
      <c r="A99" s="220"/>
      <c r="B99" s="191"/>
      <c r="C99" s="192"/>
      <c r="D99" s="192"/>
      <c r="E99" s="192"/>
      <c r="F99" s="192"/>
      <c r="G99" s="193"/>
      <c r="H99" s="219" t="s">
        <v>133</v>
      </c>
      <c r="I99" s="197" t="s">
        <v>124</v>
      </c>
    </row>
    <row r="100" spans="1:9" ht="18" customHeight="1" x14ac:dyDescent="0.25">
      <c r="A100" s="221"/>
      <c r="B100" s="191"/>
      <c r="C100" s="192"/>
      <c r="D100" s="192"/>
      <c r="E100" s="192"/>
      <c r="F100" s="192"/>
      <c r="G100" s="193"/>
      <c r="H100" s="222" t="s">
        <v>135</v>
      </c>
      <c r="I100" s="223" t="s">
        <v>124</v>
      </c>
    </row>
    <row r="101" spans="1:9" ht="18" customHeight="1" x14ac:dyDescent="0.2">
      <c r="A101" s="224"/>
      <c r="B101" s="191"/>
      <c r="C101" s="192"/>
      <c r="D101" s="192"/>
      <c r="E101" s="192"/>
      <c r="F101" s="192"/>
      <c r="G101" s="193"/>
      <c r="H101" s="192"/>
      <c r="I101" s="193"/>
    </row>
    <row r="102" spans="1:9" ht="18" customHeight="1" x14ac:dyDescent="0.2">
      <c r="A102" s="221"/>
      <c r="B102" s="191"/>
      <c r="C102" s="192"/>
      <c r="D102" s="192"/>
      <c r="E102" s="192"/>
      <c r="F102" s="192"/>
      <c r="G102" s="193"/>
      <c r="H102" s="192"/>
      <c r="I102" s="225" t="s">
        <v>214</v>
      </c>
    </row>
    <row r="103" spans="1:9" ht="18" customHeight="1" x14ac:dyDescent="0.2">
      <c r="A103" s="221"/>
      <c r="B103" s="191"/>
      <c r="C103" s="192"/>
      <c r="D103" s="192"/>
      <c r="E103" s="192"/>
      <c r="F103" s="192"/>
      <c r="G103" s="193"/>
      <c r="H103" s="192"/>
      <c r="I103" s="225"/>
    </row>
    <row r="104" spans="1:9" ht="18" customHeight="1" x14ac:dyDescent="0.2">
      <c r="A104" s="221"/>
      <c r="B104" s="191"/>
      <c r="C104" s="192"/>
      <c r="D104" s="192"/>
      <c r="E104" s="192"/>
      <c r="F104" s="192"/>
      <c r="G104" s="193"/>
      <c r="H104" s="192"/>
      <c r="I104" s="225"/>
    </row>
    <row r="105" spans="1:9" ht="18" customHeight="1" x14ac:dyDescent="0.2">
      <c r="A105" s="221"/>
      <c r="B105" s="191"/>
      <c r="C105" s="192"/>
      <c r="D105" s="192"/>
      <c r="E105" s="192"/>
      <c r="F105" s="192"/>
      <c r="G105" s="193"/>
      <c r="H105" s="192"/>
      <c r="I105" s="225"/>
    </row>
    <row r="106" spans="1:9" ht="18" customHeight="1" x14ac:dyDescent="0.2">
      <c r="A106" s="221"/>
      <c r="B106" s="191"/>
      <c r="C106" s="192"/>
      <c r="D106" s="192"/>
      <c r="E106" s="192"/>
      <c r="F106" s="192"/>
      <c r="G106" s="193"/>
      <c r="H106" s="192"/>
      <c r="I106" s="225"/>
    </row>
    <row r="107" spans="1:9" ht="18" customHeight="1" thickBot="1" x14ac:dyDescent="0.25">
      <c r="A107" s="226"/>
      <c r="B107" s="194"/>
      <c r="C107" s="202"/>
      <c r="D107" s="202"/>
      <c r="E107" s="202"/>
      <c r="F107" s="202"/>
      <c r="G107" s="195"/>
      <c r="H107" s="202"/>
      <c r="I107" s="227"/>
    </row>
    <row r="108" spans="1:9" ht="18" customHeight="1" x14ac:dyDescent="0.2">
      <c r="A108" s="228"/>
      <c r="I108" s="229"/>
    </row>
    <row r="109" spans="1:9" ht="18" customHeight="1" thickBot="1" x14ac:dyDescent="0.25"/>
    <row r="110" spans="1:9" ht="30" customHeight="1" thickBot="1" x14ac:dyDescent="0.25">
      <c r="A110" s="218" t="s">
        <v>215</v>
      </c>
      <c r="B110" s="279" t="s">
        <v>104</v>
      </c>
      <c r="C110" s="279"/>
      <c r="D110" s="279"/>
      <c r="E110" s="279"/>
      <c r="F110" s="279"/>
      <c r="G110" s="279"/>
      <c r="H110" s="280" t="s">
        <v>148</v>
      </c>
      <c r="I110" s="281"/>
    </row>
    <row r="111" spans="1:9" ht="18" customHeight="1" x14ac:dyDescent="0.2">
      <c r="A111" s="230" t="s">
        <v>216</v>
      </c>
      <c r="B111" s="192"/>
      <c r="C111" s="192"/>
      <c r="D111" s="192"/>
      <c r="E111" s="192"/>
      <c r="F111" s="192"/>
      <c r="G111" s="192"/>
      <c r="H111" s="191"/>
      <c r="I111" s="193"/>
    </row>
    <row r="112" spans="1:9" ht="18" customHeight="1" x14ac:dyDescent="0.2">
      <c r="A112" s="190" t="s">
        <v>217</v>
      </c>
      <c r="B112" s="192"/>
      <c r="C112" s="192"/>
      <c r="D112" s="192"/>
      <c r="E112" s="192"/>
      <c r="F112" s="192"/>
      <c r="G112" s="192"/>
      <c r="H112" s="282" t="s">
        <v>218</v>
      </c>
      <c r="I112" s="283"/>
    </row>
    <row r="113" spans="1:9" ht="18" customHeight="1" thickBot="1" x14ac:dyDescent="0.25">
      <c r="A113" s="190" t="s">
        <v>219</v>
      </c>
      <c r="B113" s="192"/>
      <c r="C113" s="192"/>
      <c r="D113" s="192"/>
      <c r="E113" s="192"/>
      <c r="F113" s="192"/>
      <c r="G113" s="192"/>
      <c r="H113" s="191"/>
      <c r="I113" s="193"/>
    </row>
    <row r="114" spans="1:9" ht="18" customHeight="1" thickBot="1" x14ac:dyDescent="0.25">
      <c r="A114" s="190" t="s">
        <v>220</v>
      </c>
      <c r="B114" s="192"/>
      <c r="C114" s="192"/>
      <c r="D114" s="192"/>
      <c r="E114" s="192"/>
      <c r="F114" s="192"/>
      <c r="G114" s="192"/>
      <c r="H114" s="289" t="s">
        <v>120</v>
      </c>
      <c r="I114" s="290"/>
    </row>
    <row r="115" spans="1:9" ht="18" customHeight="1" x14ac:dyDescent="0.2">
      <c r="A115" s="190" t="s">
        <v>221</v>
      </c>
      <c r="B115" s="192"/>
      <c r="C115" s="192"/>
      <c r="D115" s="192"/>
      <c r="E115" s="192"/>
      <c r="F115" s="192"/>
      <c r="G115" s="192"/>
      <c r="H115" s="191"/>
      <c r="I115" s="193"/>
    </row>
    <row r="116" spans="1:9" ht="18" customHeight="1" x14ac:dyDescent="0.2">
      <c r="A116" s="200" t="s">
        <v>222</v>
      </c>
      <c r="B116" s="192"/>
      <c r="C116" s="192"/>
      <c r="D116" s="192"/>
      <c r="E116" s="192"/>
      <c r="F116" s="192"/>
      <c r="G116" s="192"/>
      <c r="H116" s="196" t="s">
        <v>123</v>
      </c>
      <c r="I116" s="197" t="s">
        <v>124</v>
      </c>
    </row>
    <row r="117" spans="1:9" ht="18" customHeight="1" x14ac:dyDescent="0.2">
      <c r="A117" s="190" t="s">
        <v>164</v>
      </c>
      <c r="B117" s="192"/>
      <c r="C117" s="192"/>
      <c r="D117" s="192"/>
      <c r="E117" s="192"/>
      <c r="F117" s="192"/>
      <c r="G117" s="192"/>
      <c r="H117" s="196" t="s">
        <v>126</v>
      </c>
      <c r="I117" s="197" t="s">
        <v>127</v>
      </c>
    </row>
    <row r="118" spans="1:9" ht="18" customHeight="1" x14ac:dyDescent="0.2">
      <c r="A118" s="190" t="s">
        <v>165</v>
      </c>
      <c r="B118" s="192"/>
      <c r="C118" s="192"/>
      <c r="D118" s="192"/>
      <c r="E118" s="192"/>
      <c r="F118" s="192"/>
      <c r="G118" s="192"/>
      <c r="H118" s="196" t="s">
        <v>129</v>
      </c>
      <c r="I118" s="197" t="s">
        <v>127</v>
      </c>
    </row>
    <row r="119" spans="1:9" ht="18" customHeight="1" x14ac:dyDescent="0.2">
      <c r="A119" s="190" t="s">
        <v>166</v>
      </c>
      <c r="B119" s="192"/>
      <c r="C119" s="192"/>
      <c r="D119" s="192"/>
      <c r="E119" s="192"/>
      <c r="F119" s="192"/>
      <c r="G119" s="192"/>
      <c r="H119" s="196" t="s">
        <v>131</v>
      </c>
      <c r="I119" s="197" t="s">
        <v>127</v>
      </c>
    </row>
    <row r="120" spans="1:9" ht="18" customHeight="1" x14ac:dyDescent="0.2">
      <c r="A120" s="224"/>
      <c r="B120" s="192"/>
      <c r="C120" s="192"/>
      <c r="D120" s="192"/>
      <c r="E120" s="192"/>
      <c r="F120" s="192"/>
      <c r="G120" s="192"/>
      <c r="H120" s="196" t="s">
        <v>133</v>
      </c>
      <c r="I120" s="197" t="s">
        <v>127</v>
      </c>
    </row>
    <row r="121" spans="1:9" ht="18" customHeight="1" x14ac:dyDescent="0.2">
      <c r="A121" s="224"/>
      <c r="B121" s="192"/>
      <c r="C121" s="192"/>
      <c r="D121" s="192"/>
      <c r="E121" s="192"/>
      <c r="F121" s="192"/>
      <c r="G121" s="192"/>
      <c r="H121" s="196" t="s">
        <v>135</v>
      </c>
      <c r="I121" s="197" t="s">
        <v>127</v>
      </c>
    </row>
    <row r="122" spans="1:9" ht="18" customHeight="1" x14ac:dyDescent="0.25">
      <c r="A122" s="224"/>
      <c r="B122" s="192"/>
      <c r="C122" s="192"/>
      <c r="D122" s="192"/>
      <c r="E122" s="192"/>
      <c r="F122" s="192"/>
      <c r="G122" s="192"/>
      <c r="H122" s="198"/>
      <c r="I122" s="199" t="s">
        <v>137</v>
      </c>
    </row>
    <row r="123" spans="1:9" ht="18" customHeight="1" thickBot="1" x14ac:dyDescent="0.25">
      <c r="A123" s="231"/>
      <c r="B123" s="202"/>
      <c r="C123" s="202"/>
      <c r="D123" s="202"/>
      <c r="E123" s="202"/>
      <c r="F123" s="202"/>
      <c r="G123" s="202"/>
      <c r="H123" s="194"/>
      <c r="I123" s="195"/>
    </row>
    <row r="124" spans="1:9" ht="18" customHeight="1" x14ac:dyDescent="0.2"/>
    <row r="125" spans="1:9" ht="18" customHeight="1" thickBot="1" x14ac:dyDescent="0.25"/>
    <row r="126" spans="1:9" ht="31.5" customHeight="1" thickBot="1" x14ac:dyDescent="0.25">
      <c r="A126" s="218" t="s">
        <v>223</v>
      </c>
      <c r="B126" s="278" t="s">
        <v>104</v>
      </c>
      <c r="C126" s="279"/>
      <c r="D126" s="279"/>
      <c r="E126" s="279"/>
      <c r="F126" s="279"/>
      <c r="G126" s="285"/>
      <c r="H126" s="280" t="s">
        <v>148</v>
      </c>
      <c r="I126" s="281"/>
    </row>
    <row r="127" spans="1:9" s="236" customFormat="1" ht="18" customHeight="1" x14ac:dyDescent="0.25">
      <c r="A127" s="190" t="s">
        <v>224</v>
      </c>
      <c r="B127" s="232"/>
      <c r="C127" s="233"/>
      <c r="D127" s="233"/>
      <c r="E127" s="233"/>
      <c r="F127" s="233"/>
      <c r="G127" s="233"/>
      <c r="H127" s="234"/>
      <c r="I127" s="235"/>
    </row>
    <row r="128" spans="1:9" s="236" customFormat="1" ht="18" customHeight="1" x14ac:dyDescent="0.25">
      <c r="A128" s="190" t="s">
        <v>225</v>
      </c>
      <c r="B128" s="232"/>
      <c r="C128" s="233"/>
      <c r="D128" s="233"/>
      <c r="E128" s="233"/>
      <c r="F128" s="233"/>
      <c r="G128" s="233"/>
      <c r="H128" s="297" t="s">
        <v>226</v>
      </c>
      <c r="I128" s="298"/>
    </row>
    <row r="129" spans="1:9" s="236" customFormat="1" ht="18" customHeight="1" x14ac:dyDescent="0.25">
      <c r="A129" s="190" t="s">
        <v>227</v>
      </c>
      <c r="B129" s="232"/>
      <c r="C129" s="233"/>
      <c r="D129" s="233"/>
      <c r="E129" s="233"/>
      <c r="F129" s="233"/>
      <c r="G129" s="233"/>
      <c r="H129" s="297" t="s">
        <v>228</v>
      </c>
      <c r="I129" s="298"/>
    </row>
    <row r="130" spans="1:9" s="236" customFormat="1" ht="18" customHeight="1" x14ac:dyDescent="0.25">
      <c r="A130" s="190" t="s">
        <v>229</v>
      </c>
      <c r="B130" s="232"/>
      <c r="C130" s="233"/>
      <c r="D130" s="233"/>
      <c r="E130" s="233"/>
      <c r="F130" s="233"/>
      <c r="G130" s="233"/>
      <c r="H130" s="232"/>
      <c r="I130" s="237"/>
    </row>
    <row r="131" spans="1:9" s="236" customFormat="1" ht="18" customHeight="1" x14ac:dyDescent="0.25">
      <c r="A131" s="190" t="s">
        <v>230</v>
      </c>
      <c r="B131" s="232"/>
      <c r="C131" s="233"/>
      <c r="D131" s="233"/>
      <c r="E131" s="233"/>
      <c r="F131" s="233"/>
      <c r="G131" s="233"/>
      <c r="H131" s="232"/>
      <c r="I131" s="237"/>
    </row>
    <row r="132" spans="1:9" s="236" customFormat="1" ht="18" customHeight="1" thickBot="1" x14ac:dyDescent="0.3">
      <c r="A132" s="190" t="s">
        <v>231</v>
      </c>
      <c r="B132" s="232"/>
      <c r="C132" s="233"/>
      <c r="D132" s="233"/>
      <c r="E132" s="233"/>
      <c r="F132" s="233"/>
      <c r="G132" s="233"/>
      <c r="H132" s="238"/>
      <c r="I132" s="239"/>
    </row>
    <row r="133" spans="1:9" s="236" customFormat="1" ht="18" customHeight="1" thickBot="1" x14ac:dyDescent="0.3">
      <c r="A133" s="190" t="s">
        <v>232</v>
      </c>
      <c r="B133" s="232"/>
      <c r="C133" s="233"/>
      <c r="D133" s="233"/>
      <c r="E133" s="233"/>
      <c r="F133" s="233"/>
      <c r="G133" s="237"/>
      <c r="H133" s="299" t="s">
        <v>120</v>
      </c>
      <c r="I133" s="300"/>
    </row>
    <row r="134" spans="1:9" s="236" customFormat="1" ht="18" customHeight="1" x14ac:dyDescent="0.25">
      <c r="A134" s="190" t="s">
        <v>233</v>
      </c>
      <c r="B134" s="232"/>
      <c r="C134" s="233"/>
      <c r="D134" s="233"/>
      <c r="E134" s="233"/>
      <c r="F134" s="233"/>
      <c r="G134" s="237"/>
      <c r="H134" s="232"/>
      <c r="I134" s="237"/>
    </row>
    <row r="135" spans="1:9" s="236" customFormat="1" ht="18" customHeight="1" x14ac:dyDescent="0.25">
      <c r="A135" s="190" t="s">
        <v>234</v>
      </c>
      <c r="B135" s="232"/>
      <c r="C135" s="233"/>
      <c r="D135" s="233"/>
      <c r="E135" s="233"/>
      <c r="F135" s="233"/>
      <c r="G135" s="237"/>
      <c r="H135" s="240" t="s">
        <v>123</v>
      </c>
      <c r="I135" s="241" t="s">
        <v>235</v>
      </c>
    </row>
    <row r="136" spans="1:9" s="236" customFormat="1" ht="18" customHeight="1" x14ac:dyDescent="0.25">
      <c r="A136" s="190" t="s">
        <v>236</v>
      </c>
      <c r="B136" s="232"/>
      <c r="C136" s="233"/>
      <c r="D136" s="233"/>
      <c r="E136" s="233"/>
      <c r="F136" s="233"/>
      <c r="G136" s="237"/>
      <c r="H136" s="240" t="s">
        <v>126</v>
      </c>
      <c r="I136" s="241" t="s">
        <v>235</v>
      </c>
    </row>
    <row r="137" spans="1:9" s="236" customFormat="1" ht="18" customHeight="1" x14ac:dyDescent="0.25">
      <c r="A137" s="190" t="s">
        <v>237</v>
      </c>
      <c r="B137" s="232"/>
      <c r="C137" s="233"/>
      <c r="D137" s="233"/>
      <c r="E137" s="233"/>
      <c r="F137" s="233"/>
      <c r="G137" s="237"/>
      <c r="H137" s="240" t="s">
        <v>129</v>
      </c>
      <c r="I137" s="241" t="s">
        <v>235</v>
      </c>
    </row>
    <row r="138" spans="1:9" s="236" customFormat="1" ht="18" customHeight="1" x14ac:dyDescent="0.25">
      <c r="A138" s="190" t="s">
        <v>238</v>
      </c>
      <c r="B138" s="232"/>
      <c r="C138" s="233"/>
      <c r="D138" s="233"/>
      <c r="E138" s="233"/>
      <c r="F138" s="233"/>
      <c r="G138" s="237"/>
      <c r="H138" s="240" t="s">
        <v>131</v>
      </c>
      <c r="I138" s="241" t="s">
        <v>235</v>
      </c>
    </row>
    <row r="139" spans="1:9" s="236" customFormat="1" ht="18" customHeight="1" x14ac:dyDescent="0.25">
      <c r="A139" s="190" t="s">
        <v>239</v>
      </c>
      <c r="B139" s="232"/>
      <c r="C139" s="233"/>
      <c r="D139" s="233"/>
      <c r="E139" s="233"/>
      <c r="F139" s="233"/>
      <c r="G139" s="237"/>
      <c r="H139" s="240" t="s">
        <v>133</v>
      </c>
      <c r="I139" s="241" t="s">
        <v>235</v>
      </c>
    </row>
    <row r="140" spans="1:9" s="236" customFormat="1" ht="18" customHeight="1" x14ac:dyDescent="0.25">
      <c r="A140" s="190" t="s">
        <v>240</v>
      </c>
      <c r="B140" s="232"/>
      <c r="C140" s="233"/>
      <c r="D140" s="233"/>
      <c r="E140" s="233"/>
      <c r="F140" s="233"/>
      <c r="G140" s="237"/>
      <c r="H140" s="240" t="s">
        <v>135</v>
      </c>
      <c r="I140" s="241" t="s">
        <v>235</v>
      </c>
    </row>
    <row r="141" spans="1:9" s="236" customFormat="1" ht="18" customHeight="1" x14ac:dyDescent="0.25">
      <c r="A141" s="190" t="s">
        <v>241</v>
      </c>
      <c r="B141" s="232"/>
      <c r="C141" s="233"/>
      <c r="D141" s="233"/>
      <c r="E141" s="233"/>
      <c r="F141" s="233"/>
      <c r="G141" s="237"/>
      <c r="H141" s="242"/>
      <c r="I141" s="243" t="s">
        <v>242</v>
      </c>
    </row>
    <row r="142" spans="1:9" s="236" customFormat="1" ht="18" customHeight="1" x14ac:dyDescent="0.25">
      <c r="A142" s="190" t="s">
        <v>243</v>
      </c>
      <c r="B142" s="232"/>
      <c r="C142" s="233"/>
      <c r="D142" s="233"/>
      <c r="E142" s="233"/>
      <c r="F142" s="233"/>
      <c r="G142" s="237"/>
      <c r="H142" s="232"/>
      <c r="I142" s="237"/>
    </row>
    <row r="143" spans="1:9" s="236" customFormat="1" ht="18" customHeight="1" x14ac:dyDescent="0.25">
      <c r="A143" s="190" t="s">
        <v>244</v>
      </c>
      <c r="B143" s="232"/>
      <c r="C143" s="233"/>
      <c r="D143" s="233"/>
      <c r="E143" s="233"/>
      <c r="F143" s="233"/>
      <c r="G143" s="237"/>
      <c r="H143" s="232"/>
      <c r="I143" s="237"/>
    </row>
    <row r="144" spans="1:9" s="236" customFormat="1" ht="18" customHeight="1" x14ac:dyDescent="0.25">
      <c r="A144" s="200" t="s">
        <v>245</v>
      </c>
      <c r="B144" s="232"/>
      <c r="C144" s="233"/>
      <c r="D144" s="233"/>
      <c r="E144" s="233"/>
      <c r="F144" s="233"/>
      <c r="G144" s="237"/>
      <c r="H144" s="232"/>
      <c r="I144" s="237"/>
    </row>
    <row r="145" spans="1:9" s="236" customFormat="1" ht="18" customHeight="1" x14ac:dyDescent="0.25">
      <c r="A145" s="190" t="s">
        <v>246</v>
      </c>
      <c r="B145" s="232"/>
      <c r="C145" s="233"/>
      <c r="D145" s="233"/>
      <c r="E145" s="233"/>
      <c r="F145" s="233"/>
      <c r="G145" s="237"/>
      <c r="H145" s="232"/>
      <c r="I145" s="237"/>
    </row>
    <row r="146" spans="1:9" s="236" customFormat="1" ht="18" customHeight="1" x14ac:dyDescent="0.25">
      <c r="A146" s="190" t="s">
        <v>247</v>
      </c>
      <c r="B146" s="232"/>
      <c r="C146" s="233"/>
      <c r="D146" s="233"/>
      <c r="E146" s="233"/>
      <c r="F146" s="233"/>
      <c r="G146" s="237"/>
      <c r="H146" s="232"/>
      <c r="I146" s="237"/>
    </row>
    <row r="147" spans="1:9" s="236" customFormat="1" ht="18" customHeight="1" x14ac:dyDescent="0.25">
      <c r="A147" s="190" t="s">
        <v>164</v>
      </c>
      <c r="B147" s="232"/>
      <c r="C147" s="233"/>
      <c r="D147" s="233"/>
      <c r="E147" s="233"/>
      <c r="F147" s="233"/>
      <c r="G147" s="237"/>
      <c r="H147" s="232"/>
      <c r="I147" s="237"/>
    </row>
    <row r="148" spans="1:9" s="236" customFormat="1" ht="18" customHeight="1" x14ac:dyDescent="0.25">
      <c r="A148" s="190" t="s">
        <v>165</v>
      </c>
      <c r="B148" s="232"/>
      <c r="C148" s="233"/>
      <c r="D148" s="233"/>
      <c r="E148" s="233"/>
      <c r="F148" s="233"/>
      <c r="G148" s="237"/>
      <c r="H148" s="232"/>
      <c r="I148" s="237"/>
    </row>
    <row r="149" spans="1:9" s="236" customFormat="1" ht="18" customHeight="1" x14ac:dyDescent="0.25">
      <c r="A149" s="190" t="s">
        <v>166</v>
      </c>
      <c r="B149" s="232"/>
      <c r="C149" s="233"/>
      <c r="D149" s="233"/>
      <c r="E149" s="233"/>
      <c r="F149" s="233"/>
      <c r="G149" s="237"/>
      <c r="H149" s="232"/>
      <c r="I149" s="237"/>
    </row>
    <row r="150" spans="1:9" ht="15" x14ac:dyDescent="0.2">
      <c r="A150" s="190"/>
      <c r="B150" s="191"/>
      <c r="C150" s="192"/>
      <c r="D150" s="192"/>
      <c r="E150" s="192"/>
      <c r="F150" s="192"/>
      <c r="G150" s="193"/>
      <c r="H150" s="191"/>
      <c r="I150" s="193"/>
    </row>
    <row r="151" spans="1:9" ht="15" x14ac:dyDescent="0.2">
      <c r="A151" s="244"/>
      <c r="B151" s="191"/>
      <c r="C151" s="192"/>
      <c r="D151" s="192"/>
      <c r="E151" s="192"/>
      <c r="F151" s="192"/>
      <c r="G151" s="193"/>
      <c r="H151" s="191"/>
      <c r="I151" s="193"/>
    </row>
    <row r="152" spans="1:9" ht="15.75" thickBot="1" x14ac:dyDescent="0.25">
      <c r="A152" s="245"/>
      <c r="B152" s="194"/>
      <c r="C152" s="202"/>
      <c r="D152" s="202"/>
      <c r="E152" s="202"/>
      <c r="F152" s="202"/>
      <c r="G152" s="195"/>
      <c r="H152" s="194"/>
      <c r="I152" s="195"/>
    </row>
    <row r="153" spans="1:9" ht="15" x14ac:dyDescent="0.2">
      <c r="A153" s="215"/>
    </row>
    <row r="154" spans="1:9" ht="13.5" thickBot="1" x14ac:dyDescent="0.25"/>
    <row r="155" spans="1:9" ht="30" customHeight="1" thickBot="1" x14ac:dyDescent="0.25">
      <c r="A155" s="218" t="s">
        <v>248</v>
      </c>
      <c r="B155" s="279" t="s">
        <v>104</v>
      </c>
      <c r="C155" s="279"/>
      <c r="D155" s="279"/>
      <c r="E155" s="279"/>
      <c r="F155" s="279"/>
      <c r="G155" s="285"/>
      <c r="H155" s="280" t="s">
        <v>148</v>
      </c>
      <c r="I155" s="281"/>
    </row>
    <row r="156" spans="1:9" s="236" customFormat="1" ht="18" customHeight="1" x14ac:dyDescent="0.25">
      <c r="A156" s="190" t="s">
        <v>182</v>
      </c>
      <c r="B156" s="233"/>
      <c r="C156" s="233"/>
      <c r="D156" s="233"/>
      <c r="E156" s="233"/>
      <c r="F156" s="233"/>
      <c r="G156" s="237"/>
      <c r="H156" s="232"/>
      <c r="I156" s="237"/>
    </row>
    <row r="157" spans="1:9" s="236" customFormat="1" ht="18" customHeight="1" x14ac:dyDescent="0.25">
      <c r="A157" s="190" t="s">
        <v>249</v>
      </c>
      <c r="B157" s="233"/>
      <c r="C157" s="233"/>
      <c r="D157" s="233"/>
      <c r="E157" s="233"/>
      <c r="F157" s="233"/>
      <c r="G157" s="237"/>
      <c r="H157" s="297" t="s">
        <v>250</v>
      </c>
      <c r="I157" s="298"/>
    </row>
    <row r="158" spans="1:9" s="236" customFormat="1" ht="18" customHeight="1" x14ac:dyDescent="0.25">
      <c r="A158" s="190" t="s">
        <v>186</v>
      </c>
      <c r="B158" s="233"/>
      <c r="C158" s="233"/>
      <c r="D158" s="233"/>
      <c r="E158" s="233"/>
      <c r="F158" s="233"/>
      <c r="G158" s="237"/>
      <c r="H158" s="232"/>
      <c r="I158" s="237"/>
    </row>
    <row r="159" spans="1:9" s="236" customFormat="1" ht="18" customHeight="1" thickBot="1" x14ac:dyDescent="0.3">
      <c r="A159" s="190" t="s">
        <v>188</v>
      </c>
      <c r="B159" s="233"/>
      <c r="C159" s="233"/>
      <c r="D159" s="233"/>
      <c r="E159" s="233"/>
      <c r="F159" s="233"/>
      <c r="G159" s="237"/>
      <c r="H159" s="232"/>
      <c r="I159" s="237"/>
    </row>
    <row r="160" spans="1:9" s="236" customFormat="1" ht="18" customHeight="1" thickBot="1" x14ac:dyDescent="0.3">
      <c r="A160" s="190" t="s">
        <v>190</v>
      </c>
      <c r="B160" s="233"/>
      <c r="C160" s="233"/>
      <c r="D160" s="233"/>
      <c r="E160" s="233"/>
      <c r="F160" s="233"/>
      <c r="G160" s="237"/>
      <c r="H160" s="299" t="s">
        <v>120</v>
      </c>
      <c r="I160" s="300"/>
    </row>
    <row r="161" spans="1:9" s="236" customFormat="1" ht="18" customHeight="1" x14ac:dyDescent="0.25">
      <c r="A161" s="190" t="s">
        <v>191</v>
      </c>
      <c r="B161" s="233"/>
      <c r="C161" s="233"/>
      <c r="D161" s="233"/>
      <c r="E161" s="233"/>
      <c r="F161" s="233"/>
      <c r="G161" s="237"/>
      <c r="H161" s="232"/>
      <c r="I161" s="237"/>
    </row>
    <row r="162" spans="1:9" s="236" customFormat="1" ht="18" customHeight="1" x14ac:dyDescent="0.25">
      <c r="A162" s="190" t="s">
        <v>192</v>
      </c>
      <c r="B162" s="233"/>
      <c r="C162" s="233"/>
      <c r="D162" s="233"/>
      <c r="E162" s="233"/>
      <c r="F162" s="233"/>
      <c r="G162" s="237"/>
      <c r="H162" s="240" t="s">
        <v>123</v>
      </c>
      <c r="I162" s="241" t="s">
        <v>251</v>
      </c>
    </row>
    <row r="163" spans="1:9" s="236" customFormat="1" ht="18" customHeight="1" x14ac:dyDescent="0.25">
      <c r="A163" s="190" t="s">
        <v>193</v>
      </c>
      <c r="B163" s="233"/>
      <c r="C163" s="233"/>
      <c r="D163" s="233"/>
      <c r="E163" s="233"/>
      <c r="F163" s="233"/>
      <c r="G163" s="237"/>
      <c r="H163" s="240" t="s">
        <v>126</v>
      </c>
      <c r="I163" s="241" t="s">
        <v>194</v>
      </c>
    </row>
    <row r="164" spans="1:9" s="236" customFormat="1" ht="18" customHeight="1" x14ac:dyDescent="0.25">
      <c r="A164" s="190" t="s">
        <v>195</v>
      </c>
      <c r="B164" s="233"/>
      <c r="C164" s="233"/>
      <c r="D164" s="233"/>
      <c r="E164" s="233"/>
      <c r="F164" s="233"/>
      <c r="G164" s="237"/>
      <c r="H164" s="240" t="s">
        <v>129</v>
      </c>
      <c r="I164" s="241" t="s">
        <v>194</v>
      </c>
    </row>
    <row r="165" spans="1:9" s="236" customFormat="1" ht="18" customHeight="1" x14ac:dyDescent="0.25">
      <c r="A165" s="190" t="s">
        <v>197</v>
      </c>
      <c r="B165" s="233"/>
      <c r="C165" s="233"/>
      <c r="D165" s="233"/>
      <c r="E165" s="233"/>
      <c r="F165" s="233"/>
      <c r="G165" s="237"/>
      <c r="H165" s="240" t="s">
        <v>131</v>
      </c>
      <c r="I165" s="241" t="s">
        <v>194</v>
      </c>
    </row>
    <row r="166" spans="1:9" s="236" customFormat="1" ht="18" customHeight="1" x14ac:dyDescent="0.25">
      <c r="A166" s="190" t="s">
        <v>252</v>
      </c>
      <c r="B166" s="233"/>
      <c r="C166" s="233"/>
      <c r="D166" s="233"/>
      <c r="E166" s="233"/>
      <c r="F166" s="233"/>
      <c r="G166" s="237"/>
      <c r="H166" s="240" t="s">
        <v>133</v>
      </c>
      <c r="I166" s="241" t="s">
        <v>194</v>
      </c>
    </row>
    <row r="167" spans="1:9" s="236" customFormat="1" ht="18" customHeight="1" x14ac:dyDescent="0.25">
      <c r="A167" s="190" t="s">
        <v>253</v>
      </c>
      <c r="B167" s="233"/>
      <c r="C167" s="233"/>
      <c r="D167" s="233"/>
      <c r="E167" s="233"/>
      <c r="F167" s="233"/>
      <c r="G167" s="237"/>
      <c r="H167" s="240" t="s">
        <v>135</v>
      </c>
      <c r="I167" s="241" t="s">
        <v>194</v>
      </c>
    </row>
    <row r="168" spans="1:9" s="236" customFormat="1" ht="18" customHeight="1" x14ac:dyDescent="0.25">
      <c r="A168" s="190" t="s">
        <v>203</v>
      </c>
      <c r="B168" s="233"/>
      <c r="C168" s="233"/>
      <c r="D168" s="233"/>
      <c r="E168" s="233"/>
      <c r="F168" s="233"/>
      <c r="G168" s="237"/>
      <c r="H168" s="242"/>
      <c r="I168" s="243" t="s">
        <v>254</v>
      </c>
    </row>
    <row r="169" spans="1:9" s="236" customFormat="1" ht="18" customHeight="1" x14ac:dyDescent="0.25">
      <c r="A169" s="190" t="s">
        <v>204</v>
      </c>
      <c r="B169" s="233"/>
      <c r="C169" s="233"/>
      <c r="D169" s="233"/>
      <c r="E169" s="233"/>
      <c r="F169" s="233"/>
      <c r="G169" s="237"/>
      <c r="H169" s="232"/>
      <c r="I169" s="237"/>
    </row>
    <row r="170" spans="1:9" s="236" customFormat="1" ht="18" customHeight="1" thickBot="1" x14ac:dyDescent="0.3">
      <c r="A170" s="246"/>
      <c r="B170" s="247"/>
      <c r="C170" s="247"/>
      <c r="D170" s="247"/>
      <c r="E170" s="247"/>
      <c r="F170" s="247"/>
      <c r="G170" s="239"/>
      <c r="H170" s="238"/>
      <c r="I170" s="239"/>
    </row>
  </sheetData>
  <sheetProtection algorithmName="SHA-512" hashValue="fvDzxvJ45tct4hnOiW7mV64GiSMrXcnNYa2v9mCKCI4KS4gDEPv53+lw4DLYjjKbOTWy2O93pI8rZXRQqmbnpQ==" saltValue="4/dwVFrdWt1erL5hbCPFEw==" spinCount="100000" sheet="1" objects="1" scenarios="1"/>
  <mergeCells count="46">
    <mergeCell ref="B110:G110"/>
    <mergeCell ref="H110:I110"/>
    <mergeCell ref="H112:I112"/>
    <mergeCell ref="H157:I157"/>
    <mergeCell ref="H160:I160"/>
    <mergeCell ref="B126:G126"/>
    <mergeCell ref="H126:I126"/>
    <mergeCell ref="H128:I128"/>
    <mergeCell ref="H129:I129"/>
    <mergeCell ref="H133:I133"/>
    <mergeCell ref="B155:G155"/>
    <mergeCell ref="H155:I155"/>
    <mergeCell ref="H114:I114"/>
    <mergeCell ref="H71:I71"/>
    <mergeCell ref="H72:I72"/>
    <mergeCell ref="H73:I73"/>
    <mergeCell ref="H75:I75"/>
    <mergeCell ref="H90:I90"/>
    <mergeCell ref="H93:I93"/>
    <mergeCell ref="B52:G52"/>
    <mergeCell ref="H52:I52"/>
    <mergeCell ref="L52:Q52"/>
    <mergeCell ref="R52:S52"/>
    <mergeCell ref="B88:G88"/>
    <mergeCell ref="H88:I88"/>
    <mergeCell ref="H56:I56"/>
    <mergeCell ref="R57:S57"/>
    <mergeCell ref="B68:G68"/>
    <mergeCell ref="H68:I68"/>
    <mergeCell ref="H69:I69"/>
    <mergeCell ref="H70:I70"/>
    <mergeCell ref="H54:I54"/>
    <mergeCell ref="R54:S54"/>
    <mergeCell ref="H9:I9"/>
    <mergeCell ref="H10:I10"/>
    <mergeCell ref="H12:I12"/>
    <mergeCell ref="H39:I39"/>
    <mergeCell ref="B32:G32"/>
    <mergeCell ref="H32:I32"/>
    <mergeCell ref="H34:I34"/>
    <mergeCell ref="A1:I1"/>
    <mergeCell ref="B3:G3"/>
    <mergeCell ref="H3:I3"/>
    <mergeCell ref="H5:I5"/>
    <mergeCell ref="H7:I7"/>
    <mergeCell ref="H8:I8"/>
  </mergeCells>
  <pageMargins left="0.51181102362204722" right="0.51181102362204722" top="0.59055118110236227" bottom="0.59055118110236227" header="0.31496062992125984" footer="0.31496062992125984"/>
  <pageSetup paperSize="9" scale="83" fitToHeight="0" orientation="landscape" r:id="rId1"/>
  <rowBreaks count="7" manualBreakCount="7">
    <brk id="30" max="8" man="1"/>
    <brk id="50" max="8" man="1"/>
    <brk id="66" max="8" man="1"/>
    <brk id="86" max="8" man="1"/>
    <brk id="108" max="8" man="1"/>
    <brk id="124" max="8" man="1"/>
    <brk id="153" max="8" man="1"/>
  </rowBreaks>
  <drawing r:id="rId2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u6mRBzjKidp+cu1BxaSzEGFR4yE=</ds:DigestValue>
    </ds:Reference>
  </ds:SignedInfo>
  <ds:SignatureValue>iBD4mZTJN77Q3LWOXVodGD4diPZoJayM7hyZVKQzvMSc3mgk33NT4+OAk2DuIw/Wzfr/6YMc4aRWWc2C1+pnJwN1jctXxRFY+h3eJh1t6LdZ5OIX8NhGLMCtSKT55qevu5LAwPIvjK2AJDpJ7AS7J282asUM1pnP2Yt2kQEPSkyuaqr45vDIavZ5Qf8Z1kNEo3QMB96/MDUBqRhnoUQovHVup9JaJfTiaBgy2oOnFtBXVl6QHDB662WA4QcaEwCVOHHqmju9JvtAH26G8ndd0gF1ilALjglR9KhLTnQYzd77V73U2GX+mDGeg1m+ZdhFbDp6HOs51cGj6ujn714SZw==</ds:SignatureValue>
  <ds:KeyInfo>
    <ds:KeyValue>
      <ds:RSAKeyValue>
        <ds:Modulus>3A8waLiK46LdSd9/j9Z9r9QV82xiNFSLnD5ZLGZrnBFgttW5QGrP7IYqkVqeb2Fw9Zn2FlAGc8RRkBCLLcmjOaOg/4HY4O+mUGUrnHWamOluFxG/pO7U84baSZOFhLRGbmt3Ww0Wr7L7GbqZiGqmDdF1XHfvW0QxDhkp01qx2ugtmQsOlpGmjK6l2VX7t+jxL5RrshDKIJuJD/eT6O/zX47NTq1AtR340tCRHrI1rkdfwCeWI2ZSy5afQtq440k5GJ4leflvHCDQN4I0M6fmU9y2oodCvWpLlSjfLTNeCp55PbRwdELXrm4w/Aatnc5Obpc6ZSG5RQIntCCIBsGU2Q==</ds:Modulus>
        <ds:Exponent>AQAB</ds:Exponent>
      </ds:RSAKeyValue>
    </ds:KeyValue>
    <ds:X509Data>
      <ds:X509Certificate>MIIIRDCCByygAwIBAgIDLLrlMA0GCSqGSIb3DQEBCwUAMF8xCzAJBgNVBAYTAkNaMSwwKgYDVQQKDCPEjGVza8OhIHBvxaF0YSwgcy5wLiBbScSMIDQ3MTE0OTgzXTEiMCAGA1UEAxMZUG9zdFNpZ251bSBRdWFsaWZpZWQgQ0EgMjAeFw0xODAyMDIwNzU5MjJaFw0xOTAyMjIwNzU5MjJaMIIBQDELMAkGA1UEBhMCQ1oxFzAVBgNVBGETDk5UUkNaLTYwNDYwNTgwMUcwRQYDVQQKDD5Bcm3DoWRuw60gU2VydmlzbsOtLCBwxZnDrXNwxJt2a292w6Egb3JnYW5pemFjZSBbScSMIDYwNDYwNTgwXTE4MDYGA1UECwwvQXJtw6FkbsOtIFNlcnZpc27DrSwgcMWZw61zcMSbdmtvdsOhIG9yZ2FuaXphY2UxEDAOBgNVBAsTB1BFUjE2NTAxGzAZBgNVBAMMEkluZy4gTGVua2EgxIxlcm7DoTEQMA4GA1UEBAwHxIxlcm7DoTEOMAwGA1UEKhMFTGVua2ExEDAOBgNVBAUTB1A1MzQ4MjkxMjAwBgNVBAwMKVJlZmVyZW50IGFrdml6acSNbsOtaG8gb2RkxJtsZW7DrSAtIFByYWhhMIIBIjANBgkqhkiG9w0BAQEFAAOCAQ8AMIIBCgKCAQEA3A8waLiK46LdSd9/j9Z9r9QV82xiNFSLnD5ZLGZrnBFgttW5QGrP7IYqkVqeb2Fw9Zn2FlAGc8RRkBCLLcmjOaOg/4HY4O+mUGUrnHWamOluFxG/pO7U84baSZOFhLRGbmt3Ww0Wr7L7GbqZiGqmDdF1XHfvW0QxDhkp01qx2ugtmQsOlpGmjK6l2VX7t+jxL5RrshDKIJuJD/eT6O/zX47NTq1AtR340tCRHrI1rkdfwCeWI2ZSy5afQtq440k5GJ4leflvHCDQN4I0M6fmU9y2oodCvWpLlSjfLTNeCp55PbRwdELXrm4w/Aatnc5Obpc6ZSG5RQIntCCIBsGU2QIDAQABo4IEJDCCBCAwRQYDVR0RBD4wPIEUbGVua2EuY2VybmFAYXMtcG8uY3qgGQYJKwYBBAHcGQIBoAwTCjExNjA0OTkzMzCgCQYDVQQNoAITADAJBgNVHRMEAjAAMIIBKwYDVR0gBIIBIjCCAR4wggEPBghngQYBBAERbj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AMIGbBggrBgEFBQcBAwSBjjCBizAIBgYEAI5GAQEwagYGBACORgEFMGAwLhYoaHR0cHM6Ly93d3cucG9zdHNpZ251bS5jei9wZHMvcGRzX2VuLnBkZhMCZW4wLhYoaHR0cHM6Ly93d3cucG9zdHNpZ251bS5jei9wZHMvcGRzX2NzLnBkZhMCY3MwEwYGBACORgEGMAkGBwQAjkYBBgEwgfoGCCsGAQUFBwEBBIHtMIHqMDsGCCsGAQUFBzAChi9odHRwOi8vd3d3LnBvc3RzaWdudW0uY3ovY3J0L3BzcXVhbGlmaWVkY2EyLmNydDA8BggrBgEFBQcwAoYwaHR0cDovL3d3dzIucG9zdHNpZ251bS5jei9jcnQvcHNxdWFsaWZpZWRjYTIuY3J0MDsGCCsGAQUFBzAChi9odHRwOi8vcG9zdHNpZ251bS50dGMuY3ovY3J0L3BzcXVhbGlmaWVkY2EyLmNydDAwBggrBgEFBQcwAYYkaHR0cDovL29jc3AucG9zdHNpZ251bS5jei9PQ1NQL1FDQTIvMA4GA1UdDwEB/wQEAwIF4DAfBgNVHSMEGDAWgBSJ6EzfiyY5PtckLhIOeufmJ+XWlzCBsQYDVR0fBIGpMIGmMDWgM6Axhi9odHRwOi8vd3d3LnBvc3RzaWdudW0uY3ovY3JsL3BzcXVhbGlmaWVkY2EyLmNybDA2oDSgMoYwaHR0cDovL3d3dzIucG9zdHNpZ251bS5jei9jcmwvcHNxdWFsaWZpZWRjYTIuY3JsMDWgM6Axhi9odHRwOi8vcG9zdHNpZ251bS50dGMuY3ovY3JsL3BzcXVhbGlmaWVkY2EyLmNybDAdBgNVHQ4EFgQUOwP+HWwmVWrndjYUfYQGjKlgGUkwDQYJKoZIhvcNAQELBQADggEBAE+sRkd4LcPEvEMutafM5xr6UScP/WC7CE9hARlIeswMa+z0Uo7/J3xSLIBuoxp5KX5BMhmlYbkETG3eLlf8u/F/pSS2t0vzO9z3fUurAZc+/zd1MIPc3MtHmZjFxW+UVOMEGk4rdrSMYV0YRM5uZh26zdVJnv6v9u0JE4qQYxq0/pkRrhKeREz9v21kqvKIIZBcPwYG8jLj/4guqsCGtU2ZK70QJ/PjAUUZ4wWC48kFu9cJn8Zc8kaHjRhRgGb9Jrt8LXj2rG/ojjNiuxdlx3FB3DTT/DVMfQyDCYopGEQWy/mSzaCt0gnt4gEycXy7tHnnhgaun5I8n0w1g9fu74w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</ds:Transform>
          <ds:Transform Algorithm="http://www.w3.org/TR/2001/REC-xml-c14n-20010315"/>
        </ds:Transforms>
        <ds:DigestMethod Algorithm="http://www.w3.org/2000/09/xmldsig#sha1"/>
        <ds:DigestValue>AzbFtmDyknnJaru/e6bufBgF1aw=</ds:DigestValue>
      </ds:Reference>
      <ds:Reference URI="/xl/workbook.xml?ContentType=application/vnd.openxmlformats-officedocument.spreadsheetml.sheet.main+xml">
        <ds:DigestMethod Algorithm="http://www.w3.org/2000/09/xmldsig#sha1"/>
        <ds:DigestValue>4agntkMOththbGu50JYWAEvFQUs=</ds:DigestValue>
      </ds:Reference>
      <ds:Reference URI="/xl/styles.xml?ContentType=application/vnd.openxmlformats-officedocument.spreadsheetml.styles+xml">
        <ds:DigestMethod Algorithm="http://www.w3.org/2000/09/xmldsig#sha1"/>
        <ds:DigestValue>jPJojYFoMAw3knO5C9c4KV4r7JY=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tR8swXwgcYF0oT2hHPRKFzqXLyQ=</ds:DigestValue>
      </ds:Reference>
      <ds:Reference URI="/xl/theme/theme1.xml?ContentType=application/vnd.openxmlformats-officedocument.theme+xml">
        <ds:DigestMethod Algorithm="http://www.w3.org/2000/09/xmldsig#sha1"/>
        <ds:DigestValue>c5Lj6in8HyM7XFiDKue9QT4C9M4=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0lKswM90ha7/e+F4FN0RBSCD1Vs=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Ak3YpjD85OyBS0CgWDVBlEgA67E=</ds:DigestValue>
      </ds:Reference>
      <ds:Reference URI="/xl/externalLinks/_rels/externalLink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YzivncwmysIku7wS9f5UQdhqBEE=</ds:DigestValue>
      </ds:Reference>
      <ds:Reference URI="/xl/externalLinks/externalLink2.xml?ContentType=application/vnd.openxmlformats-officedocument.spreadsheetml.externalLink+xml">
        <ds:DigestMethod Algorithm="http://www.w3.org/2000/09/xmldsig#sha1"/>
        <ds:DigestValue>iB+GG+WUonbRoosDpugNIImUhdY=</ds:DigestValue>
      </ds:Reference>
      <ds:Reference URI="/xl/externalLinks/_rels/externalLink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ZCscGHi3VYn5Uye+jKkcaVgWWmQ=</ds:DigestValue>
      </ds:Reference>
      <ds:Reference URI="/xl/externalLinks/externalLink1.xml?ContentType=application/vnd.openxmlformats-officedocument.spreadsheetml.externalLink+xml">
        <ds:DigestMethod Algorithm="http://www.w3.org/2000/09/xmldsig#sha1"/>
        <ds:DigestValue>eFiGaZt0QqzF/aMSXp0GJ4ySRLM=</ds:DigestValue>
      </ds:Reference>
      <ds:Reference URI="/xl/calcChain.xml?ContentType=application/vnd.openxmlformats-officedocument.spreadsheetml.calcChain+xml">
        <ds:DigestMethod Algorithm="http://www.w3.org/2000/09/xmldsig#sha1"/>
        <ds:DigestValue>59IIxYi9f5tdfq+irWLcLijCTmU=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imM1jITENJkcDA1fIMO1bCu/6oY=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zCJURtk168X8/vJCu6sbQQD/Bmo=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8M5OSsSaAif/PLsBXQge3GJvWh4=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VyjkkheD4hhboZu+1OFM5Pvjj1c=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  <RelationshipReference xmlns="http://schemas.openxmlformats.org/package/2006/digital-signature" SourceId="rId9"/>
          </ds:Transform>
          <ds:Transform Algorithm="http://www.w3.org/TR/2001/REC-xml-c14n-20010315"/>
        </ds:Transforms>
        <ds:DigestMethod Algorithm="http://www.w3.org/2000/09/xmldsig#sha1"/>
        <ds:DigestValue>wE8suLiVIq9yOA2HVJ9f1jZIAtY=</ds:DigestValue>
      </ds:Reference>
      <ds:Reference URI="/xl/drawings/drawing1.xml?ContentType=application/vnd.openxmlformats-officedocument.drawing+xml">
        <ds:DigestMethod Algorithm="http://www.w3.org/2000/09/xmldsig#sha1"/>
        <ds:DigestValue>IOqqXoVShMBmNbyfkCTws1v74Q8=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E+V94EqGQp0YTcamYsMQUy9cvRQ=</ds:DigestValue>
      </ds:Reference>
      <ds:Reference URI="/xl/media/image8.png?ContentType=image/png">
        <ds:DigestMethod Algorithm="http://www.w3.org/2000/09/xmldsig#sha1"/>
        <ds:DigestValue>o+HIigdS6+qhTMQoS6MYh4SzS98=</ds:DigestValue>
      </ds:Reference>
      <ds:Reference URI="/xl/media/image3.jpeg?ContentType=image/jpeg">
        <ds:DigestMethod Algorithm="http://www.w3.org/2000/09/xmldsig#sha1"/>
        <ds:DigestValue>TCIKGRrr5S0hzBrWLieH9bWMaRA=</ds:DigestValue>
      </ds:Reference>
      <ds:Reference URI="/xl/media/image7.png?ContentType=image/png">
        <ds:DigestMethod Algorithm="http://www.w3.org/2000/09/xmldsig#sha1"/>
        <ds:DigestValue>uF/+jrsy9nyUahzTm+BngIIkXRY=</ds:DigestValue>
      </ds:Reference>
      <ds:Reference URI="/xl/media/image2.emf?ContentType=image/x-emf">
        <ds:DigestMethod Algorithm="http://www.w3.org/2000/09/xmldsig#sha1"/>
        <ds:DigestValue>zSEfW5iRGBWAMV4VqtW5gw9K67g=</ds:DigestValue>
      </ds:Reference>
      <ds:Reference URI="/xl/media/image1.emf?ContentType=image/x-emf">
        <ds:DigestMethod Algorithm="http://www.w3.org/2000/09/xmldsig#sha1"/>
        <ds:DigestValue>SuQQIz9DFSrAnmFl3Xirhm9J/PQ=</ds:DigestValue>
      </ds:Reference>
      <ds:Reference URI="/xl/media/image6.png?ContentType=image/png">
        <ds:DigestMethod Algorithm="http://www.w3.org/2000/09/xmldsig#sha1"/>
        <ds:DigestValue>RlZexFx6VfVDLMELgkwhpTbEl9k=</ds:DigestValue>
      </ds:Reference>
      <ds:Reference URI="/xl/media/image5.png?ContentType=image/png">
        <ds:DigestMethod Algorithm="http://www.w3.org/2000/09/xmldsig#sha1"/>
        <ds:DigestValue>mUwwQOiLsJrkePRW3keA9ZX7d9c=</ds:DigestValue>
      </ds:Reference>
      <ds:Reference URI="/xl/media/image4.png?ContentType=image/png">
        <ds:DigestMethod Algorithm="http://www.w3.org/2000/09/xmldsig#sha1"/>
        <ds:DigestValue>8QHSTEjW4+43nJrm18RFUd9Cmc4=</ds:DigestValue>
      </ds:Reference>
      <ds:Reference URI="/xl/media/image9.png?ContentType=image/png">
        <ds:DigestMethod Algorithm="http://www.w3.org/2000/09/xmldsig#sha1"/>
        <ds:DigestValue>wdOxvw0ZDTffGr/o2jNujZwsfPU=</ds:DigestValue>
      </ds:Reference>
      <ds:Reference URI="/docProps/core.xml?ContentType=application/vnd.openxmlformats-package.core-properties+xml">
        <ds:DigestMethod Algorithm="http://www.w3.org/2000/09/xmldsig#sha1"/>
        <ds:DigestValue>bbzFrmcyyEkPB8oqAirgVAdS8BA=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2018-06-15T12:34:05.4Z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Krycí list</vt:lpstr>
      <vt:lpstr>Rekapitulace</vt:lpstr>
      <vt:lpstr>Položky</vt:lpstr>
      <vt:lpstr>Specifikace</vt:lpstr>
      <vt:lpstr>Specifikace!Názvy_tisku</vt:lpstr>
      <vt:lpstr>Specifikace!Oblast_tisku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CERNA Lenka</cp:lastModifiedBy>
  <dcterms:created xsi:type="dcterms:W3CDTF">2018-01-31T19:35:21Z</dcterms:created>
  <dcterms:modified xsi:type="dcterms:W3CDTF">2018-06-15T12:33:29Z</dcterms:modified>
</cp:coreProperties>
</file>