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HJfG7HsM+tKM/8NHJE/c7ojkhL0B2qv+xWN2z1MXB62BOb6zofXYsQkPT23EvTs4ANallpjPFYTwvyuBCoVHFw==" workbookSaltValue="PS4NZXU+DYLj0G8lBmdTAg==" workbookSpinCount="100000" lockStructure="1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01 SO01 Pol" sheetId="13" r:id="rId5"/>
    <sheet name="Dilci_VZT" sheetId="15" r:id="rId6"/>
    <sheet name="Dilci_EL_SIL" sheetId="16" r:id="rId7"/>
    <sheet name="Dilci_EL_SLP" sheetId="14" r:id="rId8"/>
    <sheet name="Dilci_ ZTI" sheetId="17" r:id="rId9"/>
  </sheets>
  <externalReferences>
    <externalReference r:id="rId10"/>
    <externalReference r:id="rId11"/>
  </externalReferences>
  <definedNames>
    <definedName name="afterdetail_rozpocty_rkap">Dilci_EL_SLP!#REF!</definedName>
    <definedName name="afterdetail_rozpocty_rozpocty">Dilci_EL_SLP!#REF!</definedName>
    <definedName name="B_02.1">#REF!</definedName>
    <definedName name="B_03.1">"B-02.1"</definedName>
    <definedName name="body_lua_list_rkap">Dilci_EL_SLP!#REF!</definedName>
    <definedName name="body_rozpocty_rkap">Dilci_EL_SLP!#REF!</definedName>
    <definedName name="body_rozpocty_rozpocty">Dilci_EL_SLP!#REF!</definedName>
    <definedName name="body_rozpocty_rpolozky">Dilci_EL_SLP!#REF!</definedName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 localSheetId="7">'[1]Krycí list'!$A$5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atum">#REF!</definedName>
    <definedName name="DIČ" localSheetId="1">Stavba!$I$12</definedName>
    <definedName name="Dil">#REF!</definedName>
    <definedName name="dmisto">Stavba!$D$13:$G$13</definedName>
    <definedName name="Dodavka">#REF!</definedName>
    <definedName name="Dodavka0">#REF!</definedName>
    <definedName name="DPHSni">Stavba!$G$24</definedName>
    <definedName name="DPHZakl">Stavba!$G$26</definedName>
    <definedName name="dpsc" localSheetId="1">Stavba!$C$13</definedName>
    <definedName name="dsfsdfsdfsdf">#REF!</definedName>
    <definedName name="HSV">#REF!</definedName>
    <definedName name="HSV0">#REF!</definedName>
    <definedName name="HZS">#REF!</definedName>
    <definedName name="HZS0">#REF!</definedName>
    <definedName name="IČO" localSheetId="1">Stavba!$I$11</definedName>
    <definedName name="JKSO">#REF!</definedName>
    <definedName name="Mena" localSheetId="8">[2]Stavba!$J$29</definedName>
    <definedName name="Mena">Stavba!$J$29</definedName>
    <definedName name="MistoStavby">Stavba!$D$4</definedName>
    <definedName name="MJ">#REF!</definedName>
    <definedName name="Mont">#REF!</definedName>
    <definedName name="Montaz0">#REF!</definedName>
    <definedName name="NazevDilu">#REF!</definedName>
    <definedName name="nazevobjektu" localSheetId="7">'[1]Krycí list'!$C$5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8">'Dilci_ ZTI'!$1:$4</definedName>
    <definedName name="_xlnm.Print_Titles" localSheetId="4">'SO01 SO01 Pol'!$1:$7</definedName>
    <definedName name="oadresa">Stavba!$D$6</definedName>
    <definedName name="Objednatel" localSheetId="1">Stavba!$D$5</definedName>
    <definedName name="Objednatel">#REF!</definedName>
    <definedName name="Objekt" localSheetId="1">Stavba!$B$38</definedName>
    <definedName name="_xlnm.Print_Area" localSheetId="3">'00 00 Naklady'!$A$1:$W$33</definedName>
    <definedName name="_xlnm.Print_Area" localSheetId="8">'Dilci_ ZTI'!$A$1:$W$189</definedName>
    <definedName name="_xlnm.Print_Area" localSheetId="7">Dilci_EL_SLP!$A$1:$H$70</definedName>
    <definedName name="_xlnm.Print_Area" localSheetId="5">Dilci_VZT!$A$1:$H$155</definedName>
    <definedName name="_xlnm.Print_Area" localSheetId="4">'SO01 SO01 Pol'!$A$1:$W$1211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7">#REF!</definedName>
    <definedName name="PocetMJ">#REF!</definedName>
    <definedName name="PoptavkaID">Stavba!$A$1</definedName>
    <definedName name="Poznamka">#REF!</definedName>
    <definedName name="pPSC">Stavba!$C$10</definedName>
    <definedName name="Projektant">Stavba!$D$8</definedName>
    <definedName name="PSV">#REF!</definedName>
    <definedName name="PSV0">#REF!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7">#REF!</definedName>
    <definedName name="SloupecCC">#REF!</definedName>
    <definedName name="SloupecCC1">#REF!</definedName>
    <definedName name="SloupecCisloPol" localSheetId="8">#REF!</definedName>
    <definedName name="SloupecCisloPol" localSheetId="7">#REF!</definedName>
    <definedName name="SloupecCisloPol">#REF!</definedName>
    <definedName name="SloupecCisloPol1">#REF!</definedName>
    <definedName name="SloupecJC" localSheetId="8">#REF!</definedName>
    <definedName name="SloupecJC" localSheetId="7">#REF!</definedName>
    <definedName name="SloupecJC">#REF!</definedName>
    <definedName name="SloupecMJ" localSheetId="8">#REF!</definedName>
    <definedName name="SloupecMJ" localSheetId="7">#REF!</definedName>
    <definedName name="SloupecMJ">#REF!</definedName>
    <definedName name="SloupecMnozstvi" localSheetId="8">#REF!</definedName>
    <definedName name="SloupecMnozstvi" localSheetId="7">#REF!</definedName>
    <definedName name="SloupecMnozstvi">#REF!</definedName>
    <definedName name="SloupecNazPol" localSheetId="8">#REF!</definedName>
    <definedName name="SloupecNazPol" localSheetId="7">#REF!</definedName>
    <definedName name="SloupecNazPol">#REF!</definedName>
    <definedName name="SloupecPC" localSheetId="8">#REF!</definedName>
    <definedName name="SloupecPC" localSheetId="7">#REF!</definedName>
    <definedName name="SloupecPC">#REF!</definedName>
    <definedName name="sum_lua_list_rkap">Dilci_EL_SLP!#REF!</definedName>
    <definedName name="top_lua_list_rkap">Dilci_EL_SLP!#REF!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ka">#REF!</definedName>
    <definedName name="Zaklad22">#REF!</definedName>
    <definedName name="Zaklad5">#REF!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 localSheetId="7">#REF!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fileRecoveryPr autoRecover="0"/>
</workbook>
</file>

<file path=xl/calcChain.xml><?xml version="1.0" encoding="utf-8"?>
<calcChain xmlns="http://schemas.openxmlformats.org/spreadsheetml/2006/main">
  <c r="V821" i="13" l="1"/>
  <c r="Q821" i="13"/>
  <c r="O821" i="13"/>
  <c r="K821" i="13"/>
  <c r="I821" i="13"/>
  <c r="G821" i="13"/>
  <c r="M821" i="13" s="1"/>
  <c r="H215" i="16" l="1"/>
  <c r="H214" i="16"/>
  <c r="H212" i="16"/>
  <c r="H210" i="16"/>
  <c r="H209" i="16"/>
  <c r="H208" i="16"/>
  <c r="H207" i="16"/>
  <c r="H206" i="16"/>
  <c r="H205" i="16"/>
  <c r="H204" i="16"/>
  <c r="H200" i="16"/>
  <c r="H199" i="16"/>
  <c r="H198" i="16"/>
  <c r="H197" i="16"/>
  <c r="H196" i="16"/>
  <c r="H195" i="16"/>
  <c r="H194" i="16"/>
  <c r="H191" i="16"/>
  <c r="H190" i="16"/>
  <c r="H188" i="16"/>
  <c r="H186" i="16"/>
  <c r="H185" i="16"/>
  <c r="H183" i="16"/>
  <c r="H181" i="16"/>
  <c r="H179" i="16"/>
  <c r="H177" i="16"/>
  <c r="H176" i="16"/>
  <c r="H174" i="16"/>
  <c r="H173" i="16"/>
  <c r="H172" i="16"/>
  <c r="H170" i="16"/>
  <c r="H169" i="16"/>
  <c r="H168" i="16"/>
  <c r="H167" i="16"/>
  <c r="H165" i="16"/>
  <c r="H163" i="16"/>
  <c r="H162" i="16"/>
  <c r="H160" i="16"/>
  <c r="H158" i="16"/>
  <c r="H157" i="16"/>
  <c r="H155" i="16"/>
  <c r="H149" i="16"/>
  <c r="H148" i="16"/>
  <c r="H146" i="16"/>
  <c r="H144" i="16"/>
  <c r="H143" i="16"/>
  <c r="H142" i="16"/>
  <c r="H141" i="16"/>
  <c r="H140" i="16"/>
  <c r="H139" i="16"/>
  <c r="H138" i="16"/>
  <c r="H134" i="16"/>
  <c r="H133" i="16"/>
  <c r="H132" i="16"/>
  <c r="H131" i="16"/>
  <c r="H130" i="16"/>
  <c r="H129" i="16"/>
  <c r="H128" i="16"/>
  <c r="H125" i="16"/>
  <c r="H124" i="16"/>
  <c r="H122" i="16"/>
  <c r="H120" i="16"/>
  <c r="H118" i="16"/>
  <c r="H116" i="16"/>
  <c r="H114" i="16"/>
  <c r="H112" i="16"/>
  <c r="H111" i="16"/>
  <c r="H110" i="16"/>
  <c r="H109" i="16"/>
  <c r="H107" i="16"/>
  <c r="H106" i="16"/>
  <c r="H104" i="16"/>
  <c r="H103" i="16"/>
  <c r="H102" i="16"/>
  <c r="H101" i="16"/>
  <c r="H99" i="16"/>
  <c r="H97" i="16"/>
  <c r="H96" i="16"/>
  <c r="H94" i="16"/>
  <c r="H92" i="16"/>
  <c r="H91" i="16"/>
  <c r="H89" i="16"/>
  <c r="H77" i="16"/>
  <c r="H76" i="16"/>
  <c r="H74" i="16"/>
  <c r="H72" i="16"/>
  <c r="H68" i="16"/>
  <c r="H67" i="16"/>
  <c r="H66" i="16"/>
  <c r="H65" i="16"/>
  <c r="H64" i="16"/>
  <c r="H63" i="16"/>
  <c r="H61" i="16"/>
  <c r="H60" i="16"/>
  <c r="H58" i="16"/>
  <c r="H57" i="16"/>
  <c r="H56" i="16"/>
  <c r="H54" i="16"/>
  <c r="H53" i="16"/>
  <c r="H52" i="16"/>
  <c r="H51" i="16"/>
  <c r="H49" i="16"/>
  <c r="H47" i="16"/>
  <c r="H45" i="16"/>
  <c r="H41" i="16"/>
  <c r="H40" i="16"/>
  <c r="H39" i="16"/>
  <c r="H37" i="16"/>
  <c r="H36" i="16"/>
  <c r="H34" i="16"/>
  <c r="H32" i="16"/>
  <c r="H31" i="16"/>
  <c r="H30" i="16"/>
  <c r="H28" i="16"/>
  <c r="H26" i="16"/>
  <c r="H24" i="16"/>
  <c r="G196" i="13" l="1"/>
  <c r="G190" i="13"/>
  <c r="G185" i="13"/>
  <c r="H152" i="15" l="1"/>
  <c r="G187" i="17" l="1"/>
  <c r="G185" i="17"/>
  <c r="G184" i="17"/>
  <c r="G182" i="17"/>
  <c r="M182" i="17" s="1"/>
  <c r="G181" i="17"/>
  <c r="G180" i="17"/>
  <c r="G179" i="17"/>
  <c r="M179" i="17" s="1"/>
  <c r="G178" i="17"/>
  <c r="M178" i="17" s="1"/>
  <c r="G177" i="17"/>
  <c r="G176" i="17"/>
  <c r="G175" i="17"/>
  <c r="M175" i="17" s="1"/>
  <c r="G174" i="17"/>
  <c r="M174" i="17" s="1"/>
  <c r="G172" i="17"/>
  <c r="G171" i="17"/>
  <c r="M171" i="17" s="1"/>
  <c r="G170" i="17"/>
  <c r="G169" i="17"/>
  <c r="M169" i="17" s="1"/>
  <c r="G168" i="17"/>
  <c r="G167" i="17"/>
  <c r="M167" i="17" s="1"/>
  <c r="G166" i="17"/>
  <c r="G165" i="17"/>
  <c r="M165" i="17" s="1"/>
  <c r="G164" i="17"/>
  <c r="G163" i="17"/>
  <c r="M163" i="17" s="1"/>
  <c r="G162" i="17"/>
  <c r="G161" i="17"/>
  <c r="M161" i="17" s="1"/>
  <c r="G160" i="17"/>
  <c r="G159" i="17"/>
  <c r="M159" i="17" s="1"/>
  <c r="G158" i="17"/>
  <c r="G157" i="17"/>
  <c r="M157" i="17" s="1"/>
  <c r="G156" i="17"/>
  <c r="G155" i="17"/>
  <c r="M155" i="17" s="1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7" i="17"/>
  <c r="G134" i="17"/>
  <c r="G133" i="17"/>
  <c r="G132" i="17"/>
  <c r="G130" i="17"/>
  <c r="G129" i="17"/>
  <c r="G128" i="17"/>
  <c r="M128" i="17" s="1"/>
  <c r="G127" i="17"/>
  <c r="M127" i="17" s="1"/>
  <c r="G126" i="17"/>
  <c r="M126" i="17" s="1"/>
  <c r="G125" i="17"/>
  <c r="G124" i="17"/>
  <c r="G123" i="17"/>
  <c r="M123" i="17" s="1"/>
  <c r="G122" i="17"/>
  <c r="G121" i="17"/>
  <c r="G120" i="17"/>
  <c r="M120" i="17" s="1"/>
  <c r="G119" i="17"/>
  <c r="G118" i="17"/>
  <c r="G117" i="17"/>
  <c r="G116" i="17"/>
  <c r="G115" i="17"/>
  <c r="G114" i="17"/>
  <c r="G113" i="17"/>
  <c r="M113" i="17" s="1"/>
  <c r="G112" i="17"/>
  <c r="M112" i="17" s="1"/>
  <c r="G111" i="17"/>
  <c r="M111" i="17" s="1"/>
  <c r="G110" i="17"/>
  <c r="G109" i="17"/>
  <c r="G108" i="17"/>
  <c r="G107" i="17"/>
  <c r="G106" i="17"/>
  <c r="G105" i="17"/>
  <c r="G104" i="17"/>
  <c r="G103" i="17"/>
  <c r="M103" i="17" s="1"/>
  <c r="G102" i="17"/>
  <c r="G101" i="17"/>
  <c r="M101" i="17" s="1"/>
  <c r="G100" i="17"/>
  <c r="G99" i="17"/>
  <c r="M99" i="17" s="1"/>
  <c r="G98" i="17"/>
  <c r="G97" i="17"/>
  <c r="M97" i="17" s="1"/>
  <c r="G96" i="17"/>
  <c r="G95" i="17"/>
  <c r="M95" i="17" s="1"/>
  <c r="G94" i="17"/>
  <c r="G93" i="17"/>
  <c r="G92" i="17"/>
  <c r="G91" i="17"/>
  <c r="M91" i="17" s="1"/>
  <c r="G90" i="17"/>
  <c r="G89" i="17"/>
  <c r="G88" i="17"/>
  <c r="G87" i="17"/>
  <c r="G86" i="17"/>
  <c r="G85" i="17"/>
  <c r="G84" i="17"/>
  <c r="G83" i="17"/>
  <c r="M83" i="17" s="1"/>
  <c r="G82" i="17"/>
  <c r="G81" i="17"/>
  <c r="G80" i="17"/>
  <c r="M80" i="17" s="1"/>
  <c r="G79" i="17"/>
  <c r="G78" i="17"/>
  <c r="G77" i="17"/>
  <c r="M77" i="17" s="1"/>
  <c r="G76" i="17"/>
  <c r="G75" i="17"/>
  <c r="G74" i="17"/>
  <c r="M74" i="17" s="1"/>
  <c r="G73" i="17"/>
  <c r="M73" i="17" s="1"/>
  <c r="G72" i="17"/>
  <c r="M72" i="17" s="1"/>
  <c r="G71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M46" i="17" s="1"/>
  <c r="G45" i="17"/>
  <c r="G44" i="17"/>
  <c r="G43" i="17"/>
  <c r="G42" i="17"/>
  <c r="G41" i="17"/>
  <c r="M41" i="17" s="1"/>
  <c r="G40" i="17"/>
  <c r="G39" i="17"/>
  <c r="G38" i="17"/>
  <c r="G37" i="17"/>
  <c r="G36" i="17"/>
  <c r="M36" i="17" s="1"/>
  <c r="G34" i="17"/>
  <c r="G33" i="17"/>
  <c r="G32" i="17"/>
  <c r="M32" i="17" s="1"/>
  <c r="G31" i="17"/>
  <c r="M31" i="17" s="1"/>
  <c r="G30" i="17"/>
  <c r="G29" i="17"/>
  <c r="G28" i="17"/>
  <c r="M28" i="17" s="1"/>
  <c r="G11" i="17"/>
  <c r="M11" i="17" s="1"/>
  <c r="G10" i="17"/>
  <c r="G9" i="17"/>
  <c r="M9" i="17" s="1"/>
  <c r="G8" i="17"/>
  <c r="M8" i="17" s="1"/>
  <c r="G7" i="17"/>
  <c r="M7" i="17" s="1"/>
  <c r="G6" i="17"/>
  <c r="G13" i="17"/>
  <c r="G19" i="17"/>
  <c r="G18" i="17"/>
  <c r="G14" i="17" s="1"/>
  <c r="G17" i="17"/>
  <c r="G16" i="17"/>
  <c r="M16" i="17" s="1"/>
  <c r="G15" i="17"/>
  <c r="G21" i="17"/>
  <c r="G20" i="17" s="1"/>
  <c r="G26" i="17"/>
  <c r="G25" i="17"/>
  <c r="M25" i="17" s="1"/>
  <c r="G24" i="17"/>
  <c r="G23" i="17"/>
  <c r="M23" i="17" s="1"/>
  <c r="G35" i="17"/>
  <c r="M71" i="17"/>
  <c r="M66" i="17"/>
  <c r="M62" i="17"/>
  <c r="V187" i="17"/>
  <c r="Q187" i="17"/>
  <c r="Q186" i="17" s="1"/>
  <c r="O187" i="17"/>
  <c r="O186" i="17" s="1"/>
  <c r="M187" i="17"/>
  <c r="M186" i="17" s="1"/>
  <c r="K187" i="17"/>
  <c r="K186" i="17" s="1"/>
  <c r="I187" i="17"/>
  <c r="V186" i="17"/>
  <c r="I186" i="17"/>
  <c r="G186" i="17"/>
  <c r="V185" i="17"/>
  <c r="Q185" i="17"/>
  <c r="O185" i="17"/>
  <c r="O183" i="17" s="1"/>
  <c r="M185" i="17"/>
  <c r="K185" i="17"/>
  <c r="I185" i="17"/>
  <c r="V184" i="17"/>
  <c r="V183" i="17" s="1"/>
  <c r="Q184" i="17"/>
  <c r="Q183" i="17" s="1"/>
  <c r="O184" i="17"/>
  <c r="M184" i="17"/>
  <c r="K184" i="17"/>
  <c r="K183" i="17" s="1"/>
  <c r="I184" i="17"/>
  <c r="I183" i="17" s="1"/>
  <c r="G183" i="17"/>
  <c r="V182" i="17"/>
  <c r="Q182" i="17"/>
  <c r="O182" i="17"/>
  <c r="K182" i="17"/>
  <c r="I182" i="17"/>
  <c r="V181" i="17"/>
  <c r="Q181" i="17"/>
  <c r="O181" i="17"/>
  <c r="M181" i="17"/>
  <c r="K181" i="17"/>
  <c r="I181" i="17"/>
  <c r="V180" i="17"/>
  <c r="Q180" i="17"/>
  <c r="O180" i="17"/>
  <c r="M180" i="17"/>
  <c r="K180" i="17"/>
  <c r="I180" i="17"/>
  <c r="V179" i="17"/>
  <c r="Q179" i="17"/>
  <c r="O179" i="17"/>
  <c r="K179" i="17"/>
  <c r="I179" i="17"/>
  <c r="V178" i="17"/>
  <c r="Q178" i="17"/>
  <c r="O178" i="17"/>
  <c r="K178" i="17"/>
  <c r="I178" i="17"/>
  <c r="V177" i="17"/>
  <c r="Q177" i="17"/>
  <c r="O177" i="17"/>
  <c r="M177" i="17"/>
  <c r="K177" i="17"/>
  <c r="I177" i="17"/>
  <c r="V176" i="17"/>
  <c r="Q176" i="17"/>
  <c r="O176" i="17"/>
  <c r="M176" i="17"/>
  <c r="K176" i="17"/>
  <c r="I176" i="17"/>
  <c r="V175" i="17"/>
  <c r="Q175" i="17"/>
  <c r="Q173" i="17" s="1"/>
  <c r="O175" i="17"/>
  <c r="O173" i="17" s="1"/>
  <c r="K175" i="17"/>
  <c r="I175" i="17"/>
  <c r="V174" i="17"/>
  <c r="V173" i="17" s="1"/>
  <c r="Q174" i="17"/>
  <c r="O174" i="17"/>
  <c r="K174" i="17"/>
  <c r="K173" i="17" s="1"/>
  <c r="I174" i="17"/>
  <c r="I173" i="17"/>
  <c r="V172" i="17"/>
  <c r="Q172" i="17"/>
  <c r="O172" i="17"/>
  <c r="M172" i="17"/>
  <c r="K172" i="17"/>
  <c r="I172" i="17"/>
  <c r="V171" i="17"/>
  <c r="Q171" i="17"/>
  <c r="O171" i="17"/>
  <c r="K171" i="17"/>
  <c r="I171" i="17"/>
  <c r="V170" i="17"/>
  <c r="Q170" i="17"/>
  <c r="O170" i="17"/>
  <c r="M170" i="17"/>
  <c r="K170" i="17"/>
  <c r="I170" i="17"/>
  <c r="V169" i="17"/>
  <c r="Q169" i="17"/>
  <c r="O169" i="17"/>
  <c r="K169" i="17"/>
  <c r="I169" i="17"/>
  <c r="V168" i="17"/>
  <c r="Q168" i="17"/>
  <c r="O168" i="17"/>
  <c r="M168" i="17"/>
  <c r="K168" i="17"/>
  <c r="I168" i="17"/>
  <c r="V167" i="17"/>
  <c r="Q167" i="17"/>
  <c r="O167" i="17"/>
  <c r="K167" i="17"/>
  <c r="I167" i="17"/>
  <c r="V166" i="17"/>
  <c r="Q166" i="17"/>
  <c r="O166" i="17"/>
  <c r="M166" i="17"/>
  <c r="K166" i="17"/>
  <c r="I166" i="17"/>
  <c r="V165" i="17"/>
  <c r="Q165" i="17"/>
  <c r="O165" i="17"/>
  <c r="K165" i="17"/>
  <c r="I165" i="17"/>
  <c r="V164" i="17"/>
  <c r="Q164" i="17"/>
  <c r="O164" i="17"/>
  <c r="M164" i="17"/>
  <c r="K164" i="17"/>
  <c r="I164" i="17"/>
  <c r="V163" i="17"/>
  <c r="Q163" i="17"/>
  <c r="O163" i="17"/>
  <c r="K163" i="17"/>
  <c r="I163" i="17"/>
  <c r="V162" i="17"/>
  <c r="Q162" i="17"/>
  <c r="O162" i="17"/>
  <c r="M162" i="17"/>
  <c r="K162" i="17"/>
  <c r="I162" i="17"/>
  <c r="V161" i="17"/>
  <c r="Q161" i="17"/>
  <c r="O161" i="17"/>
  <c r="K161" i="17"/>
  <c r="I161" i="17"/>
  <c r="V160" i="17"/>
  <c r="Q160" i="17"/>
  <c r="O160" i="17"/>
  <c r="M160" i="17"/>
  <c r="K160" i="17"/>
  <c r="I160" i="17"/>
  <c r="V159" i="17"/>
  <c r="Q159" i="17"/>
  <c r="O159" i="17"/>
  <c r="K159" i="17"/>
  <c r="I159" i="17"/>
  <c r="V158" i="17"/>
  <c r="Q158" i="17"/>
  <c r="O158" i="17"/>
  <c r="M158" i="17"/>
  <c r="K158" i="17"/>
  <c r="I158" i="17"/>
  <c r="V157" i="17"/>
  <c r="Q157" i="17"/>
  <c r="O157" i="17"/>
  <c r="K157" i="17"/>
  <c r="I157" i="17"/>
  <c r="V156" i="17"/>
  <c r="Q156" i="17"/>
  <c r="O156" i="17"/>
  <c r="M156" i="17"/>
  <c r="K156" i="17"/>
  <c r="I156" i="17"/>
  <c r="V155" i="17"/>
  <c r="Q155" i="17"/>
  <c r="O155" i="17"/>
  <c r="K155" i="17"/>
  <c r="I155" i="17"/>
  <c r="V154" i="17"/>
  <c r="Q154" i="17"/>
  <c r="O154" i="17"/>
  <c r="M154" i="17"/>
  <c r="K154" i="17"/>
  <c r="I154" i="17"/>
  <c r="V151" i="17"/>
  <c r="Q151" i="17"/>
  <c r="O151" i="17"/>
  <c r="M151" i="17"/>
  <c r="K151" i="17"/>
  <c r="I151" i="17"/>
  <c r="V150" i="17"/>
  <c r="Q150" i="17"/>
  <c r="O150" i="17"/>
  <c r="M150" i="17"/>
  <c r="K150" i="17"/>
  <c r="I150" i="17"/>
  <c r="V149" i="17"/>
  <c r="Q149" i="17"/>
  <c r="O149" i="17"/>
  <c r="M149" i="17"/>
  <c r="K149" i="17"/>
  <c r="I149" i="17"/>
  <c r="V148" i="17"/>
  <c r="Q148" i="17"/>
  <c r="O148" i="17"/>
  <c r="M148" i="17"/>
  <c r="K148" i="17"/>
  <c r="I148" i="17"/>
  <c r="V147" i="17"/>
  <c r="Q147" i="17"/>
  <c r="O147" i="17"/>
  <c r="M147" i="17"/>
  <c r="K147" i="17"/>
  <c r="I147" i="17"/>
  <c r="V146" i="17"/>
  <c r="Q146" i="17"/>
  <c r="O146" i="17"/>
  <c r="M146" i="17"/>
  <c r="K146" i="17"/>
  <c r="I146" i="17"/>
  <c r="V145" i="17"/>
  <c r="Q145" i="17"/>
  <c r="O145" i="17"/>
  <c r="M145" i="17"/>
  <c r="K145" i="17"/>
  <c r="I145" i="17"/>
  <c r="V144" i="17"/>
  <c r="Q144" i="17"/>
  <c r="O144" i="17"/>
  <c r="M144" i="17"/>
  <c r="K144" i="17"/>
  <c r="I144" i="17"/>
  <c r="V143" i="17"/>
  <c r="Q143" i="17"/>
  <c r="O143" i="17"/>
  <c r="M143" i="17"/>
  <c r="K143" i="17"/>
  <c r="I143" i="17"/>
  <c r="V142" i="17"/>
  <c r="Q142" i="17"/>
  <c r="O142" i="17"/>
  <c r="M142" i="17"/>
  <c r="K142" i="17"/>
  <c r="I142" i="17"/>
  <c r="V141" i="17"/>
  <c r="Q141" i="17"/>
  <c r="O141" i="17"/>
  <c r="M141" i="17"/>
  <c r="K141" i="17"/>
  <c r="I141" i="17"/>
  <c r="V140" i="17"/>
  <c r="Q140" i="17"/>
  <c r="O140" i="17"/>
  <c r="O138" i="17" s="1"/>
  <c r="M140" i="17"/>
  <c r="K140" i="17"/>
  <c r="I140" i="17"/>
  <c r="V139" i="17"/>
  <c r="V138" i="17" s="1"/>
  <c r="Q139" i="17"/>
  <c r="O139" i="17"/>
  <c r="M139" i="17"/>
  <c r="K139" i="17"/>
  <c r="K138" i="17" s="1"/>
  <c r="I139" i="17"/>
  <c r="G138" i="17"/>
  <c r="V137" i="17"/>
  <c r="Q137" i="17"/>
  <c r="O137" i="17"/>
  <c r="M137" i="17"/>
  <c r="K137" i="17"/>
  <c r="I137" i="17"/>
  <c r="V134" i="17"/>
  <c r="Q134" i="17"/>
  <c r="O134" i="17"/>
  <c r="M134" i="17"/>
  <c r="K134" i="17"/>
  <c r="I134" i="17"/>
  <c r="V133" i="17"/>
  <c r="Q133" i="17"/>
  <c r="O133" i="17"/>
  <c r="M133" i="17"/>
  <c r="K133" i="17"/>
  <c r="I133" i="17"/>
  <c r="V132" i="17"/>
  <c r="V131" i="17" s="1"/>
  <c r="Q132" i="17"/>
  <c r="Q131" i="17" s="1"/>
  <c r="O132" i="17"/>
  <c r="M132" i="17"/>
  <c r="K132" i="17"/>
  <c r="I132" i="17"/>
  <c r="I131" i="17" s="1"/>
  <c r="K131" i="17"/>
  <c r="G131" i="17"/>
  <c r="V130" i="17"/>
  <c r="Q130" i="17"/>
  <c r="O130" i="17"/>
  <c r="M130" i="17"/>
  <c r="K130" i="17"/>
  <c r="I130" i="17"/>
  <c r="V129" i="17"/>
  <c r="Q129" i="17"/>
  <c r="O129" i="17"/>
  <c r="M129" i="17"/>
  <c r="K129" i="17"/>
  <c r="I129" i="17"/>
  <c r="V128" i="17"/>
  <c r="Q128" i="17"/>
  <c r="O128" i="17"/>
  <c r="K128" i="17"/>
  <c r="I128" i="17"/>
  <c r="V127" i="17"/>
  <c r="Q127" i="17"/>
  <c r="O127" i="17"/>
  <c r="K127" i="17"/>
  <c r="I127" i="17"/>
  <c r="V126" i="17"/>
  <c r="Q126" i="17"/>
  <c r="O126" i="17"/>
  <c r="K126" i="17"/>
  <c r="I126" i="17"/>
  <c r="V123" i="17"/>
  <c r="Q123" i="17"/>
  <c r="O123" i="17"/>
  <c r="K123" i="17"/>
  <c r="I123" i="17"/>
  <c r="V120" i="17"/>
  <c r="Q120" i="17"/>
  <c r="O120" i="17"/>
  <c r="K120" i="17"/>
  <c r="I120" i="17"/>
  <c r="V117" i="17"/>
  <c r="Q117" i="17"/>
  <c r="O117" i="17"/>
  <c r="M117" i="17"/>
  <c r="K117" i="17"/>
  <c r="I117" i="17"/>
  <c r="V114" i="17"/>
  <c r="Q114" i="17"/>
  <c r="O114" i="17"/>
  <c r="M114" i="17"/>
  <c r="K114" i="17"/>
  <c r="I114" i="17"/>
  <c r="V113" i="17"/>
  <c r="Q113" i="17"/>
  <c r="O113" i="17"/>
  <c r="K113" i="17"/>
  <c r="I113" i="17"/>
  <c r="V112" i="17"/>
  <c r="Q112" i="17"/>
  <c r="O112" i="17"/>
  <c r="K112" i="17"/>
  <c r="I112" i="17"/>
  <c r="V111" i="17"/>
  <c r="Q111" i="17"/>
  <c r="O111" i="17"/>
  <c r="K111" i="17"/>
  <c r="I111" i="17"/>
  <c r="V110" i="17"/>
  <c r="Q110" i="17"/>
  <c r="O110" i="17"/>
  <c r="M110" i="17"/>
  <c r="K110" i="17"/>
  <c r="I110" i="17"/>
  <c r="V104" i="17"/>
  <c r="Q104" i="17"/>
  <c r="O104" i="17"/>
  <c r="M104" i="17"/>
  <c r="K104" i="17"/>
  <c r="I104" i="17"/>
  <c r="V103" i="17"/>
  <c r="Q103" i="17"/>
  <c r="O103" i="17"/>
  <c r="K103" i="17"/>
  <c r="I103" i="17"/>
  <c r="V102" i="17"/>
  <c r="Q102" i="17"/>
  <c r="O102" i="17"/>
  <c r="M102" i="17"/>
  <c r="K102" i="17"/>
  <c r="I102" i="17"/>
  <c r="V101" i="17"/>
  <c r="Q101" i="17"/>
  <c r="O101" i="17"/>
  <c r="K101" i="17"/>
  <c r="I101" i="17"/>
  <c r="V100" i="17"/>
  <c r="Q100" i="17"/>
  <c r="O100" i="17"/>
  <c r="M100" i="17"/>
  <c r="K100" i="17"/>
  <c r="I100" i="17"/>
  <c r="V99" i="17"/>
  <c r="Q99" i="17"/>
  <c r="O99" i="17"/>
  <c r="K99" i="17"/>
  <c r="I99" i="17"/>
  <c r="V98" i="17"/>
  <c r="Q98" i="17"/>
  <c r="O98" i="17"/>
  <c r="M98" i="17"/>
  <c r="K98" i="17"/>
  <c r="I98" i="17"/>
  <c r="V97" i="17"/>
  <c r="Q97" i="17"/>
  <c r="O97" i="17"/>
  <c r="K97" i="17"/>
  <c r="I97" i="17"/>
  <c r="V96" i="17"/>
  <c r="Q96" i="17"/>
  <c r="O96" i="17"/>
  <c r="M96" i="17"/>
  <c r="K96" i="17"/>
  <c r="I96" i="17"/>
  <c r="V95" i="17"/>
  <c r="Q95" i="17"/>
  <c r="O95" i="17"/>
  <c r="K95" i="17"/>
  <c r="I95" i="17"/>
  <c r="V94" i="17"/>
  <c r="Q94" i="17"/>
  <c r="O94" i="17"/>
  <c r="M94" i="17"/>
  <c r="K94" i="17"/>
  <c r="I94" i="17"/>
  <c r="V91" i="17"/>
  <c r="Q91" i="17"/>
  <c r="O91" i="17"/>
  <c r="K91" i="17"/>
  <c r="I91" i="17"/>
  <c r="V88" i="17"/>
  <c r="Q88" i="17"/>
  <c r="O88" i="17"/>
  <c r="M88" i="17"/>
  <c r="K88" i="17"/>
  <c r="I88" i="17"/>
  <c r="V86" i="17"/>
  <c r="Q86" i="17"/>
  <c r="O86" i="17"/>
  <c r="M86" i="17"/>
  <c r="K86" i="17"/>
  <c r="I86" i="17"/>
  <c r="V83" i="17"/>
  <c r="Q83" i="17"/>
  <c r="O83" i="17"/>
  <c r="K83" i="17"/>
  <c r="I83" i="17"/>
  <c r="V80" i="17"/>
  <c r="Q80" i="17"/>
  <c r="O80" i="17"/>
  <c r="K80" i="17"/>
  <c r="I80" i="17"/>
  <c r="V77" i="17"/>
  <c r="Q77" i="17"/>
  <c r="O77" i="17"/>
  <c r="K77" i="17"/>
  <c r="I77" i="17"/>
  <c r="V74" i="17"/>
  <c r="Q74" i="17"/>
  <c r="O74" i="17"/>
  <c r="K74" i="17"/>
  <c r="I74" i="17"/>
  <c r="V73" i="17"/>
  <c r="Q73" i="17"/>
  <c r="O73" i="17"/>
  <c r="K73" i="17"/>
  <c r="I73" i="17"/>
  <c r="V72" i="17"/>
  <c r="Q72" i="17"/>
  <c r="O72" i="17"/>
  <c r="K72" i="17"/>
  <c r="I72" i="17"/>
  <c r="V71" i="17"/>
  <c r="V70" i="17" s="1"/>
  <c r="Q71" i="17"/>
  <c r="Q70" i="17" s="1"/>
  <c r="O71" i="17"/>
  <c r="K71" i="17"/>
  <c r="I71" i="17"/>
  <c r="I70" i="17" s="1"/>
  <c r="V69" i="17"/>
  <c r="Q69" i="17"/>
  <c r="O69" i="17"/>
  <c r="M69" i="17"/>
  <c r="K69" i="17"/>
  <c r="I69" i="17"/>
  <c r="V67" i="17"/>
  <c r="Q67" i="17"/>
  <c r="O67" i="17"/>
  <c r="M67" i="17"/>
  <c r="K67" i="17"/>
  <c r="I67" i="17"/>
  <c r="V66" i="17"/>
  <c r="Q66" i="17"/>
  <c r="O66" i="17"/>
  <c r="K66" i="17"/>
  <c r="I66" i="17"/>
  <c r="V64" i="17"/>
  <c r="Q64" i="17"/>
  <c r="O64" i="17"/>
  <c r="M64" i="17"/>
  <c r="K64" i="17"/>
  <c r="I64" i="17"/>
  <c r="V62" i="17"/>
  <c r="Q62" i="17"/>
  <c r="O62" i="17"/>
  <c r="K62" i="17"/>
  <c r="I62" i="17"/>
  <c r="V59" i="17"/>
  <c r="Q59" i="17"/>
  <c r="O59" i="17"/>
  <c r="M59" i="17"/>
  <c r="K59" i="17"/>
  <c r="I59" i="17"/>
  <c r="V56" i="17"/>
  <c r="Q56" i="17"/>
  <c r="O56" i="17"/>
  <c r="M56" i="17"/>
  <c r="K56" i="17"/>
  <c r="I56" i="17"/>
  <c r="V55" i="17"/>
  <c r="Q55" i="17"/>
  <c r="O55" i="17"/>
  <c r="M55" i="17"/>
  <c r="K55" i="17"/>
  <c r="I55" i="17"/>
  <c r="V52" i="17"/>
  <c r="Q52" i="17"/>
  <c r="O52" i="17"/>
  <c r="M52" i="17"/>
  <c r="K52" i="17"/>
  <c r="I52" i="17"/>
  <c r="V49" i="17"/>
  <c r="Q49" i="17"/>
  <c r="O49" i="17"/>
  <c r="M49" i="17"/>
  <c r="K49" i="17"/>
  <c r="I49" i="17"/>
  <c r="V46" i="17"/>
  <c r="Q46" i="17"/>
  <c r="O46" i="17"/>
  <c r="K46" i="17"/>
  <c r="I46" i="17"/>
  <c r="V44" i="17"/>
  <c r="Q44" i="17"/>
  <c r="O44" i="17"/>
  <c r="M44" i="17"/>
  <c r="K44" i="17"/>
  <c r="I44" i="17"/>
  <c r="V41" i="17"/>
  <c r="Q41" i="17"/>
  <c r="O41" i="17"/>
  <c r="K41" i="17"/>
  <c r="I41" i="17"/>
  <c r="V38" i="17"/>
  <c r="Q38" i="17"/>
  <c r="O38" i="17"/>
  <c r="M38" i="17"/>
  <c r="K38" i="17"/>
  <c r="I38" i="17"/>
  <c r="V36" i="17"/>
  <c r="Q36" i="17"/>
  <c r="O36" i="17"/>
  <c r="K36" i="17"/>
  <c r="I36" i="17"/>
  <c r="V34" i="17"/>
  <c r="Q34" i="17"/>
  <c r="O34" i="17"/>
  <c r="M34" i="17"/>
  <c r="K34" i="17"/>
  <c r="I34" i="17"/>
  <c r="V33" i="17"/>
  <c r="Q33" i="17"/>
  <c r="O33" i="17"/>
  <c r="M33" i="17"/>
  <c r="K33" i="17"/>
  <c r="I33" i="17"/>
  <c r="V32" i="17"/>
  <c r="Q32" i="17"/>
  <c r="O32" i="17"/>
  <c r="K32" i="17"/>
  <c r="I32" i="17"/>
  <c r="V31" i="17"/>
  <c r="Q31" i="17"/>
  <c r="O31" i="17"/>
  <c r="K31" i="17"/>
  <c r="I31" i="17"/>
  <c r="V30" i="17"/>
  <c r="Q30" i="17"/>
  <c r="O30" i="17"/>
  <c r="M30" i="17"/>
  <c r="K30" i="17"/>
  <c r="I30" i="17"/>
  <c r="V29" i="17"/>
  <c r="Q29" i="17"/>
  <c r="O29" i="17"/>
  <c r="O27" i="17" s="1"/>
  <c r="M29" i="17"/>
  <c r="K29" i="17"/>
  <c r="I29" i="17"/>
  <c r="V28" i="17"/>
  <c r="Q28" i="17"/>
  <c r="Q27" i="17" s="1"/>
  <c r="O28" i="17"/>
  <c r="K28" i="17"/>
  <c r="I28" i="17"/>
  <c r="I27" i="17" s="1"/>
  <c r="V26" i="17"/>
  <c r="Q26" i="17"/>
  <c r="O26" i="17"/>
  <c r="M26" i="17"/>
  <c r="K26" i="17"/>
  <c r="I26" i="17"/>
  <c r="V25" i="17"/>
  <c r="Q25" i="17"/>
  <c r="O25" i="17"/>
  <c r="K25" i="17"/>
  <c r="I25" i="17"/>
  <c r="V24" i="17"/>
  <c r="Q24" i="17"/>
  <c r="O24" i="17"/>
  <c r="O22" i="17" s="1"/>
  <c r="M24" i="17"/>
  <c r="K24" i="17"/>
  <c r="I24" i="17"/>
  <c r="V23" i="17"/>
  <c r="V22" i="17" s="1"/>
  <c r="Q23" i="17"/>
  <c r="Q22" i="17" s="1"/>
  <c r="O23" i="17"/>
  <c r="K23" i="17"/>
  <c r="K22" i="17" s="1"/>
  <c r="I23" i="17"/>
  <c r="I22" i="17" s="1"/>
  <c r="V21" i="17"/>
  <c r="V20" i="17" s="1"/>
  <c r="Q21" i="17"/>
  <c r="O21" i="17"/>
  <c r="K21" i="17"/>
  <c r="K20" i="17" s="1"/>
  <c r="I21" i="17"/>
  <c r="Q20" i="17"/>
  <c r="O20" i="17"/>
  <c r="I20" i="17"/>
  <c r="V19" i="17"/>
  <c r="Q19" i="17"/>
  <c r="O19" i="17"/>
  <c r="M19" i="17"/>
  <c r="K19" i="17"/>
  <c r="I19" i="17"/>
  <c r="V18" i="17"/>
  <c r="Q18" i="17"/>
  <c r="O18" i="17"/>
  <c r="M18" i="17"/>
  <c r="K18" i="17"/>
  <c r="I18" i="17"/>
  <c r="V17" i="17"/>
  <c r="Q17" i="17"/>
  <c r="O17" i="17"/>
  <c r="M17" i="17"/>
  <c r="K17" i="17"/>
  <c r="I17" i="17"/>
  <c r="V16" i="17"/>
  <c r="Q16" i="17"/>
  <c r="O16" i="17"/>
  <c r="K16" i="17"/>
  <c r="K14" i="17" s="1"/>
  <c r="I16" i="17"/>
  <c r="V15" i="17"/>
  <c r="Q15" i="17"/>
  <c r="Q14" i="17" s="1"/>
  <c r="O15" i="17"/>
  <c r="O14" i="17" s="1"/>
  <c r="M15" i="17"/>
  <c r="K15" i="17"/>
  <c r="I15" i="17"/>
  <c r="V14" i="17"/>
  <c r="I14" i="17"/>
  <c r="V13" i="17"/>
  <c r="Q13" i="17"/>
  <c r="Q12" i="17" s="1"/>
  <c r="O13" i="17"/>
  <c r="O12" i="17" s="1"/>
  <c r="M13" i="17"/>
  <c r="M12" i="17" s="1"/>
  <c r="K13" i="17"/>
  <c r="I13" i="17"/>
  <c r="I12" i="17" s="1"/>
  <c r="V12" i="17"/>
  <c r="K12" i="17"/>
  <c r="G12" i="17"/>
  <c r="V11" i="17"/>
  <c r="Q11" i="17"/>
  <c r="O11" i="17"/>
  <c r="K11" i="17"/>
  <c r="I11" i="17"/>
  <c r="V10" i="17"/>
  <c r="Q10" i="17"/>
  <c r="O10" i="17"/>
  <c r="M10" i="17"/>
  <c r="K10" i="17"/>
  <c r="I10" i="17"/>
  <c r="V9" i="17"/>
  <c r="Q9" i="17"/>
  <c r="O9" i="17"/>
  <c r="K9" i="17"/>
  <c r="I9" i="17"/>
  <c r="V8" i="17"/>
  <c r="Q8" i="17"/>
  <c r="O8" i="17"/>
  <c r="K8" i="17"/>
  <c r="I8" i="17"/>
  <c r="V7" i="17"/>
  <c r="Q7" i="17"/>
  <c r="O7" i="17"/>
  <c r="K7" i="17"/>
  <c r="K5" i="17" s="1"/>
  <c r="I7" i="17"/>
  <c r="V6" i="17"/>
  <c r="Q6" i="17"/>
  <c r="O6" i="17"/>
  <c r="O5" i="17" s="1"/>
  <c r="M6" i="17"/>
  <c r="K6" i="17"/>
  <c r="I6" i="17"/>
  <c r="V5" i="17"/>
  <c r="Q5" i="17"/>
  <c r="G5" i="17"/>
  <c r="G173" i="17" l="1"/>
  <c r="G70" i="17"/>
  <c r="M21" i="17"/>
  <c r="M20" i="17" s="1"/>
  <c r="G22" i="17"/>
  <c r="G27" i="17"/>
  <c r="M138" i="17"/>
  <c r="M173" i="17"/>
  <c r="M183" i="17"/>
  <c r="M131" i="17"/>
  <c r="M22" i="17"/>
  <c r="M5" i="17"/>
  <c r="I5" i="17"/>
  <c r="K27" i="17"/>
  <c r="V27" i="17"/>
  <c r="M27" i="17"/>
  <c r="M70" i="17"/>
  <c r="M14" i="17"/>
  <c r="O70" i="17"/>
  <c r="K70" i="17"/>
  <c r="O131" i="17"/>
  <c r="I138" i="17"/>
  <c r="Q138" i="17"/>
  <c r="G188" i="17" l="1"/>
  <c r="F1170" i="13" s="1"/>
  <c r="H129" i="15"/>
  <c r="H154" i="15"/>
  <c r="H153" i="15"/>
  <c r="H150" i="15"/>
  <c r="H147" i="15"/>
  <c r="H144" i="15"/>
  <c r="H143" i="15"/>
  <c r="H141" i="15"/>
  <c r="H139" i="15"/>
  <c r="H138" i="15"/>
  <c r="H137" i="15"/>
  <c r="H136" i="15"/>
  <c r="H133" i="15"/>
  <c r="H130" i="15"/>
  <c r="H127" i="15"/>
  <c r="H125" i="15"/>
  <c r="H124" i="15"/>
  <c r="H123" i="15"/>
  <c r="H122" i="15"/>
  <c r="H119" i="15"/>
  <c r="H116" i="15"/>
  <c r="H115" i="15"/>
  <c r="H113" i="15"/>
  <c r="H111" i="15"/>
  <c r="H110" i="15"/>
  <c r="H109" i="15"/>
  <c r="H108" i="15"/>
  <c r="H105" i="15"/>
  <c r="H102" i="15"/>
  <c r="H101" i="15"/>
  <c r="H99" i="15"/>
  <c r="H97" i="15"/>
  <c r="H96" i="15"/>
  <c r="H95" i="15"/>
  <c r="H94" i="15"/>
  <c r="H91" i="15"/>
  <c r="H90" i="15"/>
  <c r="H88" i="15"/>
  <c r="H87" i="15"/>
  <c r="H86" i="15"/>
  <c r="H83" i="15"/>
  <c r="H82" i="15"/>
  <c r="H81" i="15"/>
  <c r="H80" i="15"/>
  <c r="H79" i="15"/>
  <c r="H78" i="15"/>
  <c r="H75" i="15"/>
  <c r="H74" i="15"/>
  <c r="H73" i="15"/>
  <c r="H72" i="15"/>
  <c r="H69" i="15"/>
  <c r="H68" i="15"/>
  <c r="H67" i="15"/>
  <c r="H65" i="15"/>
  <c r="H64" i="15"/>
  <c r="H63" i="15"/>
  <c r="H60" i="15"/>
  <c r="H59" i="15"/>
  <c r="H58" i="15"/>
  <c r="H57" i="15"/>
  <c r="H54" i="15"/>
  <c r="H53" i="15"/>
  <c r="H52" i="15"/>
  <c r="H51" i="15"/>
  <c r="H50" i="15"/>
  <c r="H49" i="15"/>
  <c r="H46" i="15"/>
  <c r="H45" i="15"/>
  <c r="H43" i="15"/>
  <c r="H42" i="15"/>
  <c r="H39" i="15"/>
  <c r="H38" i="15"/>
  <c r="H37" i="15"/>
  <c r="H36" i="15"/>
  <c r="H33" i="15"/>
  <c r="H32" i="15"/>
  <c r="H31" i="15"/>
  <c r="H30" i="15"/>
  <c r="H27" i="15"/>
  <c r="H26" i="15"/>
  <c r="H24" i="15"/>
  <c r="H23" i="15"/>
  <c r="H22" i="15"/>
  <c r="H19" i="15"/>
  <c r="H18" i="15"/>
  <c r="H17" i="15"/>
  <c r="H16" i="15"/>
  <c r="H15" i="15"/>
  <c r="H14" i="15"/>
  <c r="H13" i="15"/>
  <c r="H12" i="15"/>
  <c r="H9" i="15"/>
  <c r="H8" i="15"/>
  <c r="H7" i="15"/>
  <c r="H6" i="15"/>
  <c r="I219" i="16"/>
  <c r="G215" i="16"/>
  <c r="G214" i="16"/>
  <c r="G212" i="16"/>
  <c r="G210" i="16"/>
  <c r="G209" i="16"/>
  <c r="G208" i="16"/>
  <c r="G207" i="16"/>
  <c r="G206" i="16"/>
  <c r="G205" i="16"/>
  <c r="G204" i="16"/>
  <c r="G200" i="16"/>
  <c r="G199" i="16"/>
  <c r="G198" i="16"/>
  <c r="G197" i="16"/>
  <c r="G196" i="16"/>
  <c r="G195" i="16"/>
  <c r="G194" i="16"/>
  <c r="G191" i="16"/>
  <c r="G190" i="16"/>
  <c r="G186" i="16"/>
  <c r="G185" i="16"/>
  <c r="G188" i="16"/>
  <c r="G183" i="16"/>
  <c r="G181" i="16"/>
  <c r="G179" i="16"/>
  <c r="G177" i="16"/>
  <c r="G176" i="16"/>
  <c r="G174" i="16"/>
  <c r="G173" i="16"/>
  <c r="G172" i="16"/>
  <c r="G170" i="16"/>
  <c r="G169" i="16"/>
  <c r="G168" i="16"/>
  <c r="G167" i="16"/>
  <c r="G165" i="16"/>
  <c r="G163" i="16"/>
  <c r="G162" i="16"/>
  <c r="G160" i="16"/>
  <c r="G158" i="16"/>
  <c r="G157" i="16"/>
  <c r="G155" i="16"/>
  <c r="G149" i="16"/>
  <c r="G148" i="16"/>
  <c r="G146" i="16"/>
  <c r="G144" i="16"/>
  <c r="G143" i="16"/>
  <c r="G142" i="16"/>
  <c r="G141" i="16"/>
  <c r="G140" i="16"/>
  <c r="G139" i="16"/>
  <c r="G138" i="16"/>
  <c r="G134" i="16"/>
  <c r="G133" i="16"/>
  <c r="G132" i="16"/>
  <c r="G131" i="16"/>
  <c r="G130" i="16"/>
  <c r="G135" i="16" s="1"/>
  <c r="G129" i="16"/>
  <c r="G128" i="16"/>
  <c r="G125" i="16"/>
  <c r="G124" i="16"/>
  <c r="G122" i="16"/>
  <c r="G120" i="16"/>
  <c r="G118" i="16"/>
  <c r="G116" i="16"/>
  <c r="G114" i="16"/>
  <c r="G112" i="16"/>
  <c r="G111" i="16"/>
  <c r="G110" i="16"/>
  <c r="G109" i="16"/>
  <c r="G107" i="16"/>
  <c r="G106" i="16"/>
  <c r="G104" i="16"/>
  <c r="G103" i="16"/>
  <c r="G102" i="16"/>
  <c r="G101" i="16"/>
  <c r="G99" i="16"/>
  <c r="G97" i="16"/>
  <c r="G96" i="16"/>
  <c r="G94" i="16"/>
  <c r="G92" i="16"/>
  <c r="G91" i="16"/>
  <c r="G89" i="16"/>
  <c r="G77" i="16"/>
  <c r="G76" i="16"/>
  <c r="G74" i="16"/>
  <c r="G72" i="16"/>
  <c r="E215" i="16"/>
  <c r="E214" i="16"/>
  <c r="E212" i="16"/>
  <c r="E210" i="16"/>
  <c r="E209" i="16"/>
  <c r="I209" i="16" s="1"/>
  <c r="E208" i="16"/>
  <c r="E207" i="16"/>
  <c r="E206" i="16"/>
  <c r="E205" i="16"/>
  <c r="I205" i="16" s="1"/>
  <c r="E204" i="16"/>
  <c r="I204" i="16" s="1"/>
  <c r="E200" i="16"/>
  <c r="E199" i="16"/>
  <c r="E198" i="16"/>
  <c r="E197" i="16"/>
  <c r="E196" i="16"/>
  <c r="E195" i="16"/>
  <c r="E194" i="16"/>
  <c r="E191" i="16"/>
  <c r="E190" i="16"/>
  <c r="E188" i="16"/>
  <c r="E186" i="16"/>
  <c r="E185" i="16"/>
  <c r="E183" i="16"/>
  <c r="E181" i="16"/>
  <c r="E179" i="16"/>
  <c r="E177" i="16"/>
  <c r="E176" i="16"/>
  <c r="E174" i="16"/>
  <c r="E173" i="16"/>
  <c r="I173" i="16" s="1"/>
  <c r="E172" i="16"/>
  <c r="E170" i="16"/>
  <c r="E169" i="16"/>
  <c r="E168" i="16"/>
  <c r="I168" i="16" s="1"/>
  <c r="E167" i="16"/>
  <c r="E165" i="16"/>
  <c r="E163" i="16"/>
  <c r="E162" i="16"/>
  <c r="E160" i="16"/>
  <c r="E158" i="16"/>
  <c r="E157" i="16"/>
  <c r="E155" i="16"/>
  <c r="E149" i="16"/>
  <c r="E148" i="16"/>
  <c r="I148" i="16" s="1"/>
  <c r="E146" i="16"/>
  <c r="E144" i="16"/>
  <c r="E143" i="16"/>
  <c r="E142" i="16"/>
  <c r="I142" i="16" s="1"/>
  <c r="E141" i="16"/>
  <c r="E140" i="16"/>
  <c r="E139" i="16"/>
  <c r="E138" i="16"/>
  <c r="E134" i="16"/>
  <c r="E133" i="16"/>
  <c r="E132" i="16"/>
  <c r="E131" i="16"/>
  <c r="I131" i="16" s="1"/>
  <c r="E130" i="16"/>
  <c r="E129" i="16"/>
  <c r="E128" i="16"/>
  <c r="E125" i="16"/>
  <c r="E124" i="16"/>
  <c r="E122" i="16"/>
  <c r="E120" i="16"/>
  <c r="E118" i="16"/>
  <c r="E116" i="16"/>
  <c r="E114" i="16"/>
  <c r="E112" i="16"/>
  <c r="E111" i="16"/>
  <c r="E110" i="16"/>
  <c r="E109" i="16"/>
  <c r="E107" i="16"/>
  <c r="E106" i="16"/>
  <c r="I106" i="16" s="1"/>
  <c r="E104" i="16"/>
  <c r="E103" i="16"/>
  <c r="E102" i="16"/>
  <c r="E101" i="16"/>
  <c r="I101" i="16" s="1"/>
  <c r="E99" i="16"/>
  <c r="E97" i="16"/>
  <c r="E96" i="16"/>
  <c r="I96" i="16" s="1"/>
  <c r="E94" i="16"/>
  <c r="E92" i="16"/>
  <c r="E91" i="16"/>
  <c r="E89" i="16"/>
  <c r="E77" i="16"/>
  <c r="E76" i="16"/>
  <c r="E74" i="16"/>
  <c r="E72" i="16"/>
  <c r="E45" i="16"/>
  <c r="E47" i="16"/>
  <c r="E49" i="16"/>
  <c r="E51" i="16"/>
  <c r="E52" i="16"/>
  <c r="E53" i="16"/>
  <c r="E54" i="16"/>
  <c r="E56" i="16"/>
  <c r="E57" i="16"/>
  <c r="E58" i="16"/>
  <c r="E60" i="16"/>
  <c r="E61" i="16"/>
  <c r="E63" i="16"/>
  <c r="E64" i="16"/>
  <c r="E65" i="16"/>
  <c r="E66" i="16"/>
  <c r="E67" i="16"/>
  <c r="G150" i="16"/>
  <c r="E68" i="16"/>
  <c r="G68" i="16"/>
  <c r="G67" i="16"/>
  <c r="I67" i="16" s="1"/>
  <c r="G66" i="16"/>
  <c r="G65" i="16"/>
  <c r="G64" i="16"/>
  <c r="I64" i="16" s="1"/>
  <c r="I63" i="16"/>
  <c r="G63" i="16"/>
  <c r="G61" i="16"/>
  <c r="I61" i="16" s="1"/>
  <c r="G60" i="16"/>
  <c r="G58" i="16"/>
  <c r="I58" i="16" s="1"/>
  <c r="I57" i="16"/>
  <c r="G57" i="16"/>
  <c r="G56" i="16"/>
  <c r="I56" i="16" s="1"/>
  <c r="G54" i="16"/>
  <c r="I54" i="16" s="1"/>
  <c r="G53" i="16"/>
  <c r="I53" i="16" s="1"/>
  <c r="G52" i="16"/>
  <c r="I52" i="16" s="1"/>
  <c r="G51" i="16"/>
  <c r="G49" i="16"/>
  <c r="G47" i="16"/>
  <c r="G45" i="16"/>
  <c r="G41" i="16"/>
  <c r="G40" i="16"/>
  <c r="G39" i="16"/>
  <c r="G37" i="16"/>
  <c r="G36" i="16"/>
  <c r="G34" i="16"/>
  <c r="G32" i="16"/>
  <c r="G31" i="16"/>
  <c r="G30" i="16"/>
  <c r="G28" i="16"/>
  <c r="G26" i="16"/>
  <c r="E41" i="16"/>
  <c r="E40" i="16"/>
  <c r="E39" i="16"/>
  <c r="E37" i="16"/>
  <c r="E36" i="16"/>
  <c r="E34" i="16"/>
  <c r="E32" i="16"/>
  <c r="E31" i="16"/>
  <c r="E30" i="16"/>
  <c r="I30" i="16" s="1"/>
  <c r="E28" i="16"/>
  <c r="E26" i="16"/>
  <c r="G78" i="16" l="1"/>
  <c r="F83" i="16" s="1"/>
  <c r="G83" i="16" s="1"/>
  <c r="I41" i="16"/>
  <c r="I68" i="16"/>
  <c r="I45" i="16"/>
  <c r="I157" i="16"/>
  <c r="I169" i="16"/>
  <c r="I141" i="16"/>
  <c r="E135" i="16"/>
  <c r="I124" i="16"/>
  <c r="I31" i="16"/>
  <c r="H155" i="15"/>
  <c r="F1168" i="13" s="1"/>
  <c r="E69" i="16"/>
  <c r="D82" i="16" s="1"/>
  <c r="I138" i="16"/>
  <c r="I185" i="16"/>
  <c r="I197" i="16"/>
  <c r="I26" i="16"/>
  <c r="I34" i="16"/>
  <c r="I37" i="16"/>
  <c r="I40" i="16"/>
  <c r="I139" i="16"/>
  <c r="I149" i="16"/>
  <c r="I181" i="16"/>
  <c r="I194" i="16"/>
  <c r="I207" i="16"/>
  <c r="I66" i="16"/>
  <c r="I76" i="16"/>
  <c r="I163" i="16"/>
  <c r="I208" i="16"/>
  <c r="I214" i="16"/>
  <c r="I28" i="16"/>
  <c r="I32" i="16"/>
  <c r="I36" i="16"/>
  <c r="I39" i="16"/>
  <c r="G69" i="16"/>
  <c r="F82" i="16" s="1"/>
  <c r="G82" i="16" s="1"/>
  <c r="I60" i="16"/>
  <c r="I177" i="16"/>
  <c r="I188" i="16"/>
  <c r="G201" i="16"/>
  <c r="I176" i="16"/>
  <c r="I190" i="16"/>
  <c r="I172" i="16"/>
  <c r="I210" i="16"/>
  <c r="E216" i="16"/>
  <c r="I206" i="16"/>
  <c r="I212" i="16"/>
  <c r="I215" i="16"/>
  <c r="I196" i="16"/>
  <c r="I198" i="16"/>
  <c r="I199" i="16"/>
  <c r="E201" i="16"/>
  <c r="I200" i="16"/>
  <c r="I195" i="16"/>
  <c r="I160" i="16"/>
  <c r="I162" i="16"/>
  <c r="I165" i="16"/>
  <c r="I186" i="16"/>
  <c r="I155" i="16"/>
  <c r="I179" i="16"/>
  <c r="I183" i="16"/>
  <c r="I191" i="16"/>
  <c r="I158" i="16"/>
  <c r="I167" i="16"/>
  <c r="I170" i="16"/>
  <c r="I174" i="16"/>
  <c r="I144" i="16"/>
  <c r="E150" i="16"/>
  <c r="E151" i="16" s="1"/>
  <c r="I140" i="16"/>
  <c r="I143" i="16"/>
  <c r="I146" i="16"/>
  <c r="I128" i="16"/>
  <c r="I132" i="16"/>
  <c r="I134" i="16"/>
  <c r="I129" i="16"/>
  <c r="I133" i="16"/>
  <c r="I130" i="16"/>
  <c r="I89" i="16"/>
  <c r="I91" i="16"/>
  <c r="I97" i="16"/>
  <c r="I107" i="16"/>
  <c r="I110" i="16"/>
  <c r="I111" i="16"/>
  <c r="I125" i="16"/>
  <c r="I92" i="16"/>
  <c r="I103" i="16"/>
  <c r="I112" i="16"/>
  <c r="I116" i="16"/>
  <c r="I120" i="16"/>
  <c r="I99" i="16"/>
  <c r="I109" i="16"/>
  <c r="I94" i="16"/>
  <c r="I102" i="16"/>
  <c r="I104" i="16"/>
  <c r="I114" i="16"/>
  <c r="I118" i="16"/>
  <c r="I122" i="16"/>
  <c r="I72" i="16"/>
  <c r="E78" i="16"/>
  <c r="D83" i="16" s="1"/>
  <c r="H83" i="16" s="1"/>
  <c r="I74" i="16"/>
  <c r="I77" i="16"/>
  <c r="G216" i="16"/>
  <c r="G217" i="16" s="1"/>
  <c r="G151" i="16"/>
  <c r="I49" i="16"/>
  <c r="I65" i="16"/>
  <c r="I51" i="16"/>
  <c r="I47" i="16"/>
  <c r="H82" i="16" l="1"/>
  <c r="E217" i="16"/>
  <c r="E220" i="16" s="1"/>
  <c r="I216" i="16"/>
  <c r="I201" i="16"/>
  <c r="I150" i="16"/>
  <c r="I78" i="16"/>
  <c r="E83" i="16" s="1"/>
  <c r="I135" i="16"/>
  <c r="G220" i="16"/>
  <c r="I69" i="16"/>
  <c r="E82" i="16" s="1"/>
  <c r="I83" i="16" l="1"/>
  <c r="I82" i="16"/>
  <c r="I217" i="16"/>
  <c r="I151" i="16"/>
  <c r="I220" i="16" l="1"/>
  <c r="F1162" i="13" s="1"/>
  <c r="G24" i="16"/>
  <c r="E24" i="16"/>
  <c r="E42" i="16" s="1"/>
  <c r="D81" i="16" s="1"/>
  <c r="I9" i="16"/>
  <c r="I8" i="16"/>
  <c r="H56" i="14"/>
  <c r="A56" i="14"/>
  <c r="H23" i="14"/>
  <c r="A35" i="14"/>
  <c r="A37" i="14"/>
  <c r="A38" i="14"/>
  <c r="A39" i="14"/>
  <c r="A41" i="14"/>
  <c r="A42" i="14"/>
  <c r="A43" i="14"/>
  <c r="A44" i="14"/>
  <c r="E18" i="14"/>
  <c r="H34" i="14"/>
  <c r="H33" i="14"/>
  <c r="H64" i="14"/>
  <c r="H63" i="14"/>
  <c r="H62" i="14"/>
  <c r="H61" i="14"/>
  <c r="A60" i="14"/>
  <c r="H59" i="14"/>
  <c r="H58" i="14"/>
  <c r="H57" i="14"/>
  <c r="H55" i="14"/>
  <c r="H54" i="14"/>
  <c r="H53" i="14"/>
  <c r="H48" i="14"/>
  <c r="H47" i="14"/>
  <c r="H46" i="14"/>
  <c r="H45" i="14"/>
  <c r="H32" i="14"/>
  <c r="H31" i="14"/>
  <c r="H30" i="14"/>
  <c r="H29" i="14"/>
  <c r="H28" i="14"/>
  <c r="H27" i="14"/>
  <c r="H26" i="14"/>
  <c r="H25" i="14"/>
  <c r="H24" i="14"/>
  <c r="H22" i="14"/>
  <c r="H21" i="14"/>
  <c r="H20" i="14"/>
  <c r="H19" i="14"/>
  <c r="H18" i="14"/>
  <c r="H17" i="14"/>
  <c r="H16" i="14"/>
  <c r="H10" i="14"/>
  <c r="H9" i="14"/>
  <c r="H8" i="14"/>
  <c r="H7" i="14"/>
  <c r="A7" i="14"/>
  <c r="A8" i="14" s="1"/>
  <c r="H6" i="14"/>
  <c r="I11" i="16" l="1"/>
  <c r="I24" i="16"/>
  <c r="I42" i="16" s="1"/>
  <c r="E81" i="16" s="1"/>
  <c r="G42" i="16"/>
  <c r="F81" i="16" s="1"/>
  <c r="G81" i="16" s="1"/>
  <c r="G84" i="16" s="1"/>
  <c r="H11" i="14"/>
  <c r="H65" i="14"/>
  <c r="H49" i="14"/>
  <c r="F1164" i="13" s="1"/>
  <c r="A9" i="14"/>
  <c r="A10" i="14" s="1"/>
  <c r="BA1176" i="13"/>
  <c r="BA885" i="13"/>
  <c r="BA787" i="13"/>
  <c r="BA551" i="13"/>
  <c r="BA544" i="13"/>
  <c r="BA535" i="13"/>
  <c r="BA202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28" i="13"/>
  <c r="M28" i="13" s="1"/>
  <c r="I28" i="13"/>
  <c r="K28" i="13"/>
  <c r="O28" i="13"/>
  <c r="Q28" i="13"/>
  <c r="V28" i="13"/>
  <c r="G33" i="13"/>
  <c r="M33" i="13" s="1"/>
  <c r="I33" i="13"/>
  <c r="K33" i="13"/>
  <c r="O33" i="13"/>
  <c r="Q33" i="13"/>
  <c r="V33" i="13"/>
  <c r="G37" i="13"/>
  <c r="M37" i="13" s="1"/>
  <c r="I37" i="13"/>
  <c r="K37" i="13"/>
  <c r="O37" i="13"/>
  <c r="Q37" i="13"/>
  <c r="V37" i="13"/>
  <c r="G41" i="13"/>
  <c r="M41" i="13" s="1"/>
  <c r="I41" i="13"/>
  <c r="K41" i="13"/>
  <c r="O41" i="13"/>
  <c r="Q41" i="13"/>
  <c r="V41" i="13"/>
  <c r="G48" i="13"/>
  <c r="M48" i="13" s="1"/>
  <c r="I48" i="13"/>
  <c r="K48" i="13"/>
  <c r="O48" i="13"/>
  <c r="Q48" i="13"/>
  <c r="V48" i="13"/>
  <c r="G54" i="13"/>
  <c r="M54" i="13" s="1"/>
  <c r="I54" i="13"/>
  <c r="K54" i="13"/>
  <c r="O54" i="13"/>
  <c r="Q54" i="13"/>
  <c r="V54" i="13"/>
  <c r="G80" i="13"/>
  <c r="M80" i="13" s="1"/>
  <c r="I80" i="13"/>
  <c r="K80" i="13"/>
  <c r="O80" i="13"/>
  <c r="Q80" i="13"/>
  <c r="V80" i="13"/>
  <c r="G90" i="13"/>
  <c r="M90" i="13" s="1"/>
  <c r="I90" i="13"/>
  <c r="K90" i="13"/>
  <c r="O90" i="13"/>
  <c r="Q90" i="13"/>
  <c r="V90" i="13"/>
  <c r="G95" i="13"/>
  <c r="M95" i="13" s="1"/>
  <c r="I95" i="13"/>
  <c r="K95" i="13"/>
  <c r="O95" i="13"/>
  <c r="Q95" i="13"/>
  <c r="V95" i="13"/>
  <c r="G105" i="13"/>
  <c r="M105" i="13" s="1"/>
  <c r="I105" i="13"/>
  <c r="K105" i="13"/>
  <c r="O105" i="13"/>
  <c r="Q105" i="13"/>
  <c r="V105" i="13"/>
  <c r="G113" i="13"/>
  <c r="M113" i="13" s="1"/>
  <c r="I113" i="13"/>
  <c r="K113" i="13"/>
  <c r="O113" i="13"/>
  <c r="Q113" i="13"/>
  <c r="V113" i="13"/>
  <c r="G117" i="13"/>
  <c r="M117" i="13" s="1"/>
  <c r="I117" i="13"/>
  <c r="K117" i="13"/>
  <c r="O117" i="13"/>
  <c r="Q117" i="13"/>
  <c r="V117" i="13"/>
  <c r="G122" i="13"/>
  <c r="I122" i="13"/>
  <c r="K122" i="13"/>
  <c r="O122" i="13"/>
  <c r="Q122" i="13"/>
  <c r="V122" i="13"/>
  <c r="G129" i="13"/>
  <c r="M129" i="13" s="1"/>
  <c r="I129" i="13"/>
  <c r="K129" i="13"/>
  <c r="O129" i="13"/>
  <c r="Q129" i="13"/>
  <c r="V129" i="13"/>
  <c r="G135" i="13"/>
  <c r="M135" i="13" s="1"/>
  <c r="I135" i="13"/>
  <c r="K135" i="13"/>
  <c r="O135" i="13"/>
  <c r="Q135" i="13"/>
  <c r="V135" i="13"/>
  <c r="G141" i="13"/>
  <c r="M141" i="13" s="1"/>
  <c r="I141" i="13"/>
  <c r="K141" i="13"/>
  <c r="O141" i="13"/>
  <c r="Q141" i="13"/>
  <c r="V141" i="13"/>
  <c r="G145" i="13"/>
  <c r="M145" i="13" s="1"/>
  <c r="I145" i="13"/>
  <c r="K145" i="13"/>
  <c r="O145" i="13"/>
  <c r="Q145" i="13"/>
  <c r="V145" i="13"/>
  <c r="G149" i="13"/>
  <c r="M149" i="13" s="1"/>
  <c r="I149" i="13"/>
  <c r="K149" i="13"/>
  <c r="O149" i="13"/>
  <c r="Q149" i="13"/>
  <c r="V149" i="13"/>
  <c r="G153" i="13"/>
  <c r="M153" i="13" s="1"/>
  <c r="I153" i="13"/>
  <c r="K153" i="13"/>
  <c r="O153" i="13"/>
  <c r="Q153" i="13"/>
  <c r="V153" i="13"/>
  <c r="G157" i="13"/>
  <c r="M157" i="13" s="1"/>
  <c r="I157" i="13"/>
  <c r="K157" i="13"/>
  <c r="O157" i="13"/>
  <c r="Q157" i="13"/>
  <c r="V157" i="13"/>
  <c r="G161" i="13"/>
  <c r="M161" i="13" s="1"/>
  <c r="I161" i="13"/>
  <c r="K161" i="13"/>
  <c r="O161" i="13"/>
  <c r="Q161" i="13"/>
  <c r="V161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6" i="13"/>
  <c r="M176" i="13" s="1"/>
  <c r="I176" i="13"/>
  <c r="K176" i="13"/>
  <c r="O176" i="13"/>
  <c r="Q176" i="13"/>
  <c r="V176" i="13"/>
  <c r="G201" i="13"/>
  <c r="M201" i="13" s="1"/>
  <c r="I201" i="13"/>
  <c r="K201" i="13"/>
  <c r="O201" i="13"/>
  <c r="Q201" i="13"/>
  <c r="V201" i="13"/>
  <c r="G207" i="13"/>
  <c r="M207" i="13" s="1"/>
  <c r="I207" i="13"/>
  <c r="K207" i="13"/>
  <c r="O207" i="13"/>
  <c r="Q207" i="13"/>
  <c r="V207" i="13"/>
  <c r="G215" i="13"/>
  <c r="M215" i="13" s="1"/>
  <c r="I215" i="13"/>
  <c r="K215" i="13"/>
  <c r="O215" i="13"/>
  <c r="Q215" i="13"/>
  <c r="V215" i="13"/>
  <c r="G220" i="13"/>
  <c r="M220" i="13" s="1"/>
  <c r="I220" i="13"/>
  <c r="K220" i="13"/>
  <c r="O220" i="13"/>
  <c r="Q220" i="13"/>
  <c r="V220" i="13"/>
  <c r="G277" i="13"/>
  <c r="M277" i="13" s="1"/>
  <c r="I277" i="13"/>
  <c r="K277" i="13"/>
  <c r="O277" i="13"/>
  <c r="Q277" i="13"/>
  <c r="V277" i="13"/>
  <c r="G322" i="13"/>
  <c r="M322" i="13" s="1"/>
  <c r="I322" i="13"/>
  <c r="K322" i="13"/>
  <c r="O322" i="13"/>
  <c r="Q322" i="13"/>
  <c r="V322" i="13"/>
  <c r="G360" i="13"/>
  <c r="M360" i="13" s="1"/>
  <c r="I360" i="13"/>
  <c r="K360" i="13"/>
  <c r="O360" i="13"/>
  <c r="Q360" i="13"/>
  <c r="V360" i="13"/>
  <c r="G369" i="13"/>
  <c r="M369" i="13" s="1"/>
  <c r="I369" i="13"/>
  <c r="K369" i="13"/>
  <c r="O369" i="13"/>
  <c r="Q369" i="13"/>
  <c r="V369" i="13"/>
  <c r="G377" i="13"/>
  <c r="I377" i="13"/>
  <c r="K377" i="13"/>
  <c r="O377" i="13"/>
  <c r="Q377" i="13"/>
  <c r="V377" i="13"/>
  <c r="G387" i="13"/>
  <c r="M387" i="13" s="1"/>
  <c r="I387" i="13"/>
  <c r="K387" i="13"/>
  <c r="O387" i="13"/>
  <c r="Q387" i="13"/>
  <c r="V387" i="13"/>
  <c r="G398" i="13"/>
  <c r="M398" i="13" s="1"/>
  <c r="I398" i="13"/>
  <c r="K398" i="13"/>
  <c r="O398" i="13"/>
  <c r="Q398" i="13"/>
  <c r="V398" i="13"/>
  <c r="G405" i="13"/>
  <c r="M405" i="13" s="1"/>
  <c r="I405" i="13"/>
  <c r="K405" i="13"/>
  <c r="O405" i="13"/>
  <c r="Q405" i="13"/>
  <c r="V405" i="13"/>
  <c r="G418" i="13"/>
  <c r="M418" i="13" s="1"/>
  <c r="M417" i="13" s="1"/>
  <c r="I418" i="13"/>
  <c r="I417" i="13" s="1"/>
  <c r="K418" i="13"/>
  <c r="K417" i="13" s="1"/>
  <c r="O418" i="13"/>
  <c r="O417" i="13" s="1"/>
  <c r="Q418" i="13"/>
  <c r="Q417" i="13" s="1"/>
  <c r="V418" i="13"/>
  <c r="V417" i="13" s="1"/>
  <c r="G423" i="13"/>
  <c r="M423" i="13" s="1"/>
  <c r="I423" i="13"/>
  <c r="K423" i="13"/>
  <c r="O423" i="13"/>
  <c r="Q423" i="13"/>
  <c r="V423" i="13"/>
  <c r="G436" i="13"/>
  <c r="M436" i="13" s="1"/>
  <c r="I436" i="13"/>
  <c r="K436" i="13"/>
  <c r="O436" i="13"/>
  <c r="Q436" i="13"/>
  <c r="V436" i="13"/>
  <c r="G448" i="13"/>
  <c r="M448" i="13" s="1"/>
  <c r="I448" i="13"/>
  <c r="K448" i="13"/>
  <c r="O448" i="13"/>
  <c r="Q448" i="13"/>
  <c r="V448" i="13"/>
  <c r="G460" i="13"/>
  <c r="M460" i="13" s="1"/>
  <c r="I460" i="13"/>
  <c r="K460" i="13"/>
  <c r="O460" i="13"/>
  <c r="Q460" i="13"/>
  <c r="V460" i="13"/>
  <c r="G472" i="13"/>
  <c r="M472" i="13" s="1"/>
  <c r="I472" i="13"/>
  <c r="K472" i="13"/>
  <c r="O472" i="13"/>
  <c r="Q472" i="13"/>
  <c r="V472" i="13"/>
  <c r="G484" i="13"/>
  <c r="M484" i="13" s="1"/>
  <c r="I484" i="13"/>
  <c r="K484" i="13"/>
  <c r="O484" i="13"/>
  <c r="Q484" i="13"/>
  <c r="V484" i="13"/>
  <c r="G488" i="13"/>
  <c r="M488" i="13" s="1"/>
  <c r="I488" i="13"/>
  <c r="K488" i="13"/>
  <c r="O488" i="13"/>
  <c r="Q488" i="13"/>
  <c r="V488" i="13"/>
  <c r="G490" i="13"/>
  <c r="M490" i="13" s="1"/>
  <c r="I490" i="13"/>
  <c r="K490" i="13"/>
  <c r="O490" i="13"/>
  <c r="Q490" i="13"/>
  <c r="V490" i="13"/>
  <c r="G493" i="13"/>
  <c r="I493" i="13"/>
  <c r="K493" i="13"/>
  <c r="O493" i="13"/>
  <c r="Q493" i="13"/>
  <c r="V493" i="13"/>
  <c r="G534" i="13"/>
  <c r="M534" i="13" s="1"/>
  <c r="I534" i="13"/>
  <c r="K534" i="13"/>
  <c r="O534" i="13"/>
  <c r="Q534" i="13"/>
  <c r="V534" i="13"/>
  <c r="G543" i="13"/>
  <c r="M543" i="13" s="1"/>
  <c r="I543" i="13"/>
  <c r="K543" i="13"/>
  <c r="O543" i="13"/>
  <c r="Q543" i="13"/>
  <c r="V543" i="13"/>
  <c r="G550" i="13"/>
  <c r="M550" i="13" s="1"/>
  <c r="I550" i="13"/>
  <c r="K550" i="13"/>
  <c r="O550" i="13"/>
  <c r="Q550" i="13"/>
  <c r="V550" i="13"/>
  <c r="G556" i="13"/>
  <c r="M556" i="13" s="1"/>
  <c r="I556" i="13"/>
  <c r="K556" i="13"/>
  <c r="O556" i="13"/>
  <c r="Q556" i="13"/>
  <c r="V556" i="13"/>
  <c r="G561" i="13"/>
  <c r="M561" i="13" s="1"/>
  <c r="I561" i="13"/>
  <c r="K561" i="13"/>
  <c r="O561" i="13"/>
  <c r="Q561" i="13"/>
  <c r="V561" i="13"/>
  <c r="G572" i="13"/>
  <c r="M572" i="13" s="1"/>
  <c r="I572" i="13"/>
  <c r="K572" i="13"/>
  <c r="O572" i="13"/>
  <c r="Q572" i="13"/>
  <c r="V572" i="13"/>
  <c r="G577" i="13"/>
  <c r="M577" i="13" s="1"/>
  <c r="I577" i="13"/>
  <c r="K577" i="13"/>
  <c r="O577" i="13"/>
  <c r="Q577" i="13"/>
  <c r="V577" i="13"/>
  <c r="G581" i="13"/>
  <c r="M581" i="13" s="1"/>
  <c r="I581" i="13"/>
  <c r="K581" i="13"/>
  <c r="O581" i="13"/>
  <c r="Q581" i="13"/>
  <c r="V581" i="13"/>
  <c r="G588" i="13"/>
  <c r="M588" i="13" s="1"/>
  <c r="I588" i="13"/>
  <c r="K588" i="13"/>
  <c r="O588" i="13"/>
  <c r="Q588" i="13"/>
  <c r="V588" i="13"/>
  <c r="G594" i="13"/>
  <c r="M594" i="13" s="1"/>
  <c r="I594" i="13"/>
  <c r="K594" i="13"/>
  <c r="O594" i="13"/>
  <c r="Q594" i="13"/>
  <c r="V594" i="13"/>
  <c r="G598" i="13"/>
  <c r="M598" i="13" s="1"/>
  <c r="I598" i="13"/>
  <c r="K598" i="13"/>
  <c r="O598" i="13"/>
  <c r="Q598" i="13"/>
  <c r="V598" i="13"/>
  <c r="G621" i="13"/>
  <c r="M621" i="13" s="1"/>
  <c r="I621" i="13"/>
  <c r="K621" i="13"/>
  <c r="O621" i="13"/>
  <c r="Q621" i="13"/>
  <c r="V621" i="13"/>
  <c r="G642" i="13"/>
  <c r="M642" i="13" s="1"/>
  <c r="I642" i="13"/>
  <c r="K642" i="13"/>
  <c r="O642" i="13"/>
  <c r="Q642" i="13"/>
  <c r="V642" i="13"/>
  <c r="G650" i="13"/>
  <c r="M650" i="13" s="1"/>
  <c r="I650" i="13"/>
  <c r="K650" i="13"/>
  <c r="O650" i="13"/>
  <c r="Q650" i="13"/>
  <c r="V650" i="13"/>
  <c r="G655" i="13"/>
  <c r="M655" i="13" s="1"/>
  <c r="I655" i="13"/>
  <c r="K655" i="13"/>
  <c r="O655" i="13"/>
  <c r="Q655" i="13"/>
  <c r="V655" i="13"/>
  <c r="G660" i="13"/>
  <c r="M660" i="13" s="1"/>
  <c r="I660" i="13"/>
  <c r="K660" i="13"/>
  <c r="O660" i="13"/>
  <c r="Q660" i="13"/>
  <c r="V660" i="13"/>
  <c r="G665" i="13"/>
  <c r="M665" i="13" s="1"/>
  <c r="I665" i="13"/>
  <c r="K665" i="13"/>
  <c r="O665" i="13"/>
  <c r="Q665" i="13"/>
  <c r="V665" i="13"/>
  <c r="G723" i="13"/>
  <c r="M723" i="13" s="1"/>
  <c r="I723" i="13"/>
  <c r="K723" i="13"/>
  <c r="O723" i="13"/>
  <c r="Q723" i="13"/>
  <c r="V723" i="13"/>
  <c r="G728" i="13"/>
  <c r="M728" i="13" s="1"/>
  <c r="I728" i="13"/>
  <c r="K728" i="13"/>
  <c r="O728" i="13"/>
  <c r="Q728" i="13"/>
  <c r="V728" i="13"/>
  <c r="G732" i="13"/>
  <c r="M732" i="13" s="1"/>
  <c r="I732" i="13"/>
  <c r="K732" i="13"/>
  <c r="O732" i="13"/>
  <c r="Q732" i="13"/>
  <c r="V732" i="13"/>
  <c r="G744" i="13"/>
  <c r="M744" i="13" s="1"/>
  <c r="I744" i="13"/>
  <c r="K744" i="13"/>
  <c r="O744" i="13"/>
  <c r="Q744" i="13"/>
  <c r="V744" i="13"/>
  <c r="G753" i="13"/>
  <c r="M753" i="13" s="1"/>
  <c r="I753" i="13"/>
  <c r="K753" i="13"/>
  <c r="O753" i="13"/>
  <c r="Q753" i="13"/>
  <c r="V753" i="13"/>
  <c r="G758" i="13"/>
  <c r="M758" i="13" s="1"/>
  <c r="I758" i="13"/>
  <c r="K758" i="13"/>
  <c r="O758" i="13"/>
  <c r="Q758" i="13"/>
  <c r="V758" i="13"/>
  <c r="G763" i="13"/>
  <c r="M763" i="13" s="1"/>
  <c r="I763" i="13"/>
  <c r="K763" i="13"/>
  <c r="O763" i="13"/>
  <c r="Q763" i="13"/>
  <c r="V763" i="13"/>
  <c r="G768" i="13"/>
  <c r="M768" i="13" s="1"/>
  <c r="I768" i="13"/>
  <c r="K768" i="13"/>
  <c r="O768" i="13"/>
  <c r="Q768" i="13"/>
  <c r="V768" i="13"/>
  <c r="G771" i="13"/>
  <c r="M771" i="13" s="1"/>
  <c r="M770" i="13" s="1"/>
  <c r="I771" i="13"/>
  <c r="I770" i="13" s="1"/>
  <c r="K771" i="13"/>
  <c r="K770" i="13" s="1"/>
  <c r="O771" i="13"/>
  <c r="O770" i="13" s="1"/>
  <c r="Q771" i="13"/>
  <c r="Q770" i="13" s="1"/>
  <c r="V771" i="13"/>
  <c r="V770" i="13" s="1"/>
  <c r="G779" i="13"/>
  <c r="M779" i="13" s="1"/>
  <c r="I779" i="13"/>
  <c r="K779" i="13"/>
  <c r="O779" i="13"/>
  <c r="Q779" i="13"/>
  <c r="V779" i="13"/>
  <c r="G781" i="13"/>
  <c r="M781" i="13" s="1"/>
  <c r="I781" i="13"/>
  <c r="K781" i="13"/>
  <c r="O781" i="13"/>
  <c r="Q781" i="13"/>
  <c r="V781" i="13"/>
  <c r="G783" i="13"/>
  <c r="M783" i="13" s="1"/>
  <c r="I783" i="13"/>
  <c r="K783" i="13"/>
  <c r="O783" i="13"/>
  <c r="Q783" i="13"/>
  <c r="V783" i="13"/>
  <c r="G786" i="13"/>
  <c r="G785" i="13" s="1"/>
  <c r="I61" i="1" s="1"/>
  <c r="I786" i="13"/>
  <c r="I785" i="13" s="1"/>
  <c r="K786" i="13"/>
  <c r="K785" i="13" s="1"/>
  <c r="O786" i="13"/>
  <c r="O785" i="13" s="1"/>
  <c r="Q786" i="13"/>
  <c r="Q785" i="13" s="1"/>
  <c r="V786" i="13"/>
  <c r="V785" i="13" s="1"/>
  <c r="G797" i="13"/>
  <c r="M797" i="13" s="1"/>
  <c r="I797" i="13"/>
  <c r="K797" i="13"/>
  <c r="O797" i="13"/>
  <c r="Q797" i="13"/>
  <c r="V797" i="13"/>
  <c r="G799" i="13"/>
  <c r="M799" i="13" s="1"/>
  <c r="I799" i="13"/>
  <c r="K799" i="13"/>
  <c r="O799" i="13"/>
  <c r="Q799" i="13"/>
  <c r="V799" i="13"/>
  <c r="G801" i="13"/>
  <c r="M801" i="13" s="1"/>
  <c r="I801" i="13"/>
  <c r="K801" i="13"/>
  <c r="O801" i="13"/>
  <c r="Q801" i="13"/>
  <c r="V801" i="13"/>
  <c r="G803" i="13"/>
  <c r="M803" i="13" s="1"/>
  <c r="I803" i="13"/>
  <c r="K803" i="13"/>
  <c r="O803" i="13"/>
  <c r="Q803" i="13"/>
  <c r="V803" i="13"/>
  <c r="G805" i="13"/>
  <c r="M805" i="13" s="1"/>
  <c r="I805" i="13"/>
  <c r="K805" i="13"/>
  <c r="O805" i="13"/>
  <c r="Q805" i="13"/>
  <c r="V805" i="13"/>
  <c r="G807" i="13"/>
  <c r="M807" i="13" s="1"/>
  <c r="I807" i="13"/>
  <c r="K807" i="13"/>
  <c r="O807" i="13"/>
  <c r="Q807" i="13"/>
  <c r="V807" i="13"/>
  <c r="G809" i="13"/>
  <c r="M809" i="13" s="1"/>
  <c r="I809" i="13"/>
  <c r="K809" i="13"/>
  <c r="O809" i="13"/>
  <c r="Q809" i="13"/>
  <c r="V809" i="13"/>
  <c r="G811" i="13"/>
  <c r="M811" i="13" s="1"/>
  <c r="I811" i="13"/>
  <c r="K811" i="13"/>
  <c r="O811" i="13"/>
  <c r="Q811" i="13"/>
  <c r="V811" i="13"/>
  <c r="G813" i="13"/>
  <c r="M813" i="13" s="1"/>
  <c r="I813" i="13"/>
  <c r="K813" i="13"/>
  <c r="O813" i="13"/>
  <c r="Q813" i="13"/>
  <c r="V813" i="13"/>
  <c r="G815" i="13"/>
  <c r="M815" i="13" s="1"/>
  <c r="I815" i="13"/>
  <c r="K815" i="13"/>
  <c r="O815" i="13"/>
  <c r="Q815" i="13"/>
  <c r="V815" i="13"/>
  <c r="G817" i="13"/>
  <c r="M817" i="13" s="1"/>
  <c r="I817" i="13"/>
  <c r="K817" i="13"/>
  <c r="O817" i="13"/>
  <c r="Q817" i="13"/>
  <c r="V817" i="13"/>
  <c r="G819" i="13"/>
  <c r="M819" i="13" s="1"/>
  <c r="I819" i="13"/>
  <c r="K819" i="13"/>
  <c r="O819" i="13"/>
  <c r="Q819" i="13"/>
  <c r="V819" i="13"/>
  <c r="G823" i="13"/>
  <c r="M823" i="13" s="1"/>
  <c r="I823" i="13"/>
  <c r="K823" i="13"/>
  <c r="O823" i="13"/>
  <c r="Q823" i="13"/>
  <c r="V823" i="13"/>
  <c r="G825" i="13"/>
  <c r="M825" i="13" s="1"/>
  <c r="I825" i="13"/>
  <c r="K825" i="13"/>
  <c r="O825" i="13"/>
  <c r="Q825" i="13"/>
  <c r="V825" i="13"/>
  <c r="G828" i="13"/>
  <c r="I828" i="13"/>
  <c r="K828" i="13"/>
  <c r="O828" i="13"/>
  <c r="Q828" i="13"/>
  <c r="V828" i="13"/>
  <c r="G833" i="13"/>
  <c r="M833" i="13" s="1"/>
  <c r="I833" i="13"/>
  <c r="K833" i="13"/>
  <c r="O833" i="13"/>
  <c r="Q833" i="13"/>
  <c r="V833" i="13"/>
  <c r="G840" i="13"/>
  <c r="M840" i="13" s="1"/>
  <c r="I840" i="13"/>
  <c r="K840" i="13"/>
  <c r="O840" i="13"/>
  <c r="Q840" i="13"/>
  <c r="V840" i="13"/>
  <c r="G845" i="13"/>
  <c r="M845" i="13" s="1"/>
  <c r="I845" i="13"/>
  <c r="K845" i="13"/>
  <c r="O845" i="13"/>
  <c r="Q845" i="13"/>
  <c r="V845" i="13"/>
  <c r="G853" i="13"/>
  <c r="M853" i="13" s="1"/>
  <c r="I853" i="13"/>
  <c r="K853" i="13"/>
  <c r="O853" i="13"/>
  <c r="Q853" i="13"/>
  <c r="V853" i="13"/>
  <c r="G865" i="13"/>
  <c r="M865" i="13" s="1"/>
  <c r="I865" i="13"/>
  <c r="K865" i="13"/>
  <c r="O865" i="13"/>
  <c r="Q865" i="13"/>
  <c r="V865" i="13"/>
  <c r="G872" i="13"/>
  <c r="M872" i="13" s="1"/>
  <c r="I872" i="13"/>
  <c r="K872" i="13"/>
  <c r="O872" i="13"/>
  <c r="Q872" i="13"/>
  <c r="V872" i="13"/>
  <c r="G877" i="13"/>
  <c r="M877" i="13" s="1"/>
  <c r="I877" i="13"/>
  <c r="K877" i="13"/>
  <c r="O877" i="13"/>
  <c r="O871" i="13" s="1"/>
  <c r="Q877" i="13"/>
  <c r="V877" i="13"/>
  <c r="G884" i="13"/>
  <c r="I884" i="13"/>
  <c r="K884" i="13"/>
  <c r="O884" i="13"/>
  <c r="Q884" i="13"/>
  <c r="V884" i="13"/>
  <c r="G892" i="13"/>
  <c r="M892" i="13" s="1"/>
  <c r="I892" i="13"/>
  <c r="K892" i="13"/>
  <c r="O892" i="13"/>
  <c r="Q892" i="13"/>
  <c r="V892" i="13"/>
  <c r="G899" i="13"/>
  <c r="M899" i="13" s="1"/>
  <c r="I899" i="13"/>
  <c r="K899" i="13"/>
  <c r="O899" i="13"/>
  <c r="Q899" i="13"/>
  <c r="V899" i="13"/>
  <c r="G904" i="13"/>
  <c r="M904" i="13" s="1"/>
  <c r="I904" i="13"/>
  <c r="K904" i="13"/>
  <c r="O904" i="13"/>
  <c r="Q904" i="13"/>
  <c r="V904" i="13"/>
  <c r="G909" i="13"/>
  <c r="M909" i="13" s="1"/>
  <c r="I909" i="13"/>
  <c r="K909" i="13"/>
  <c r="O909" i="13"/>
  <c r="Q909" i="13"/>
  <c r="V909" i="13"/>
  <c r="G1036" i="13"/>
  <c r="M1036" i="13" s="1"/>
  <c r="I1036" i="13"/>
  <c r="K1036" i="13"/>
  <c r="O1036" i="13"/>
  <c r="Q1036" i="13"/>
  <c r="V1036" i="13"/>
  <c r="G1041" i="13"/>
  <c r="M1041" i="13" s="1"/>
  <c r="I1041" i="13"/>
  <c r="K1041" i="13"/>
  <c r="O1041" i="13"/>
  <c r="Q1041" i="13"/>
  <c r="V1041" i="13"/>
  <c r="G1045" i="13"/>
  <c r="M1045" i="13" s="1"/>
  <c r="I1045" i="13"/>
  <c r="K1045" i="13"/>
  <c r="O1045" i="13"/>
  <c r="Q1045" i="13"/>
  <c r="V1045" i="13"/>
  <c r="G1051" i="13"/>
  <c r="I1051" i="13"/>
  <c r="K1051" i="13"/>
  <c r="O1051" i="13"/>
  <c r="Q1051" i="13"/>
  <c r="V1051" i="13"/>
  <c r="G1137" i="13"/>
  <c r="M1137" i="13" s="1"/>
  <c r="I1137" i="13"/>
  <c r="K1137" i="13"/>
  <c r="O1137" i="13"/>
  <c r="Q1137" i="13"/>
  <c r="V1137" i="13"/>
  <c r="G1159" i="13"/>
  <c r="M1159" i="13" s="1"/>
  <c r="M1158" i="13" s="1"/>
  <c r="I1159" i="13"/>
  <c r="I1158" i="13" s="1"/>
  <c r="K1159" i="13"/>
  <c r="K1158" i="13" s="1"/>
  <c r="O1159" i="13"/>
  <c r="O1158" i="13" s="1"/>
  <c r="Q1159" i="13"/>
  <c r="Q1158" i="13" s="1"/>
  <c r="V1159" i="13"/>
  <c r="V1158" i="13" s="1"/>
  <c r="I1162" i="13"/>
  <c r="K1162" i="13"/>
  <c r="O1162" i="13"/>
  <c r="Q1162" i="13"/>
  <c r="V1162" i="13"/>
  <c r="I1164" i="13"/>
  <c r="K1164" i="13"/>
  <c r="O1164" i="13"/>
  <c r="Q1164" i="13"/>
  <c r="V1164" i="13"/>
  <c r="I1166" i="13"/>
  <c r="K1166" i="13"/>
  <c r="O1166" i="13"/>
  <c r="Q1166" i="13"/>
  <c r="V1166" i="13"/>
  <c r="G1168" i="13"/>
  <c r="M1168" i="13" s="1"/>
  <c r="I1168" i="13"/>
  <c r="K1168" i="13"/>
  <c r="O1168" i="13"/>
  <c r="Q1168" i="13"/>
  <c r="V1168" i="13"/>
  <c r="G1170" i="13"/>
  <c r="M1170" i="13" s="1"/>
  <c r="I1170" i="13"/>
  <c r="K1170" i="13"/>
  <c r="O1170" i="13"/>
  <c r="Q1170" i="13"/>
  <c r="V1170" i="13"/>
  <c r="G1173" i="13"/>
  <c r="I1173" i="13"/>
  <c r="K1173" i="13"/>
  <c r="O1173" i="13"/>
  <c r="Q1173" i="13"/>
  <c r="V1173" i="13"/>
  <c r="G1182" i="13"/>
  <c r="M1182" i="13" s="1"/>
  <c r="I1182" i="13"/>
  <c r="K1182" i="13"/>
  <c r="O1182" i="13"/>
  <c r="Q1182" i="13"/>
  <c r="V1182" i="13"/>
  <c r="G1188" i="13"/>
  <c r="M1188" i="13" s="1"/>
  <c r="I1188" i="13"/>
  <c r="K1188" i="13"/>
  <c r="O1188" i="13"/>
  <c r="Q1188" i="13"/>
  <c r="V1188" i="13"/>
  <c r="G1193" i="13"/>
  <c r="M1193" i="13" s="1"/>
  <c r="I1193" i="13"/>
  <c r="K1193" i="13"/>
  <c r="O1193" i="13"/>
  <c r="Q1193" i="13"/>
  <c r="V1193" i="13"/>
  <c r="G1199" i="13"/>
  <c r="M1199" i="13" s="1"/>
  <c r="I1199" i="13"/>
  <c r="K1199" i="13"/>
  <c r="O1199" i="13"/>
  <c r="Q1199" i="13"/>
  <c r="V1199" i="13"/>
  <c r="G1204" i="13"/>
  <c r="M1204" i="13" s="1"/>
  <c r="I1204" i="13"/>
  <c r="K1204" i="13"/>
  <c r="O1204" i="13"/>
  <c r="Q1204" i="13"/>
  <c r="V1204" i="13"/>
  <c r="BA20" i="12"/>
  <c r="BA16" i="12"/>
  <c r="BA13" i="12"/>
  <c r="BA10" i="12"/>
  <c r="G9" i="12"/>
  <c r="M9" i="12" s="1"/>
  <c r="I9" i="12"/>
  <c r="I8" i="12" s="1"/>
  <c r="K9" i="12"/>
  <c r="O9" i="12"/>
  <c r="Q9" i="12"/>
  <c r="Q8" i="12" s="1"/>
  <c r="V9" i="12"/>
  <c r="G12" i="12"/>
  <c r="I12" i="12"/>
  <c r="K12" i="12"/>
  <c r="K8" i="12" s="1"/>
  <c r="O12" i="12"/>
  <c r="Q12" i="12"/>
  <c r="V12" i="12"/>
  <c r="V8" i="12" s="1"/>
  <c r="G15" i="12"/>
  <c r="I15" i="12"/>
  <c r="K15" i="12"/>
  <c r="O15" i="12"/>
  <c r="Q15" i="12"/>
  <c r="V15" i="12"/>
  <c r="G19" i="12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V18" i="12" s="1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AE32" i="12"/>
  <c r="F40" i="1" s="1"/>
  <c r="F1166" i="13" l="1"/>
  <c r="G1166" i="13" s="1"/>
  <c r="M1166" i="13" s="1"/>
  <c r="H81" i="16"/>
  <c r="I81" i="16"/>
  <c r="I84" i="16" s="1"/>
  <c r="G6" i="16" s="1"/>
  <c r="E84" i="16"/>
  <c r="V883" i="13"/>
  <c r="I871" i="13"/>
  <c r="O778" i="13"/>
  <c r="F41" i="1"/>
  <c r="K1172" i="13"/>
  <c r="G1158" i="13"/>
  <c r="I68" i="1" s="1"/>
  <c r="V1050" i="13"/>
  <c r="G883" i="13"/>
  <c r="I65" i="1" s="1"/>
  <c r="Q871" i="13"/>
  <c r="V827" i="13"/>
  <c r="M786" i="13"/>
  <c r="M785" i="13" s="1"/>
  <c r="G1050" i="13"/>
  <c r="I67" i="1" s="1"/>
  <c r="G376" i="13"/>
  <c r="I55" i="1" s="1"/>
  <c r="M9" i="13"/>
  <c r="M8" i="13" s="1"/>
  <c r="Q1161" i="13"/>
  <c r="K1161" i="13"/>
  <c r="H70" i="14"/>
  <c r="A16" i="14"/>
  <c r="I492" i="13"/>
  <c r="O492" i="13"/>
  <c r="K121" i="13"/>
  <c r="I51" i="1"/>
  <c r="V898" i="13"/>
  <c r="V27" i="13"/>
  <c r="M15" i="12"/>
  <c r="AF32" i="12"/>
  <c r="G18" i="12"/>
  <c r="I72" i="1" s="1"/>
  <c r="M19" i="12"/>
  <c r="M18" i="12" s="1"/>
  <c r="I1161" i="13"/>
  <c r="Q492" i="13"/>
  <c r="V200" i="13"/>
  <c r="V1172" i="13"/>
  <c r="V1161" i="13"/>
  <c r="K492" i="13"/>
  <c r="O422" i="13"/>
  <c r="Q376" i="13"/>
  <c r="I376" i="13"/>
  <c r="O376" i="13"/>
  <c r="V121" i="13"/>
  <c r="O18" i="12"/>
  <c r="G8" i="12"/>
  <c r="G1172" i="13"/>
  <c r="I70" i="1" s="1"/>
  <c r="Q1050" i="13"/>
  <c r="I1050" i="13"/>
  <c r="O1050" i="13"/>
  <c r="O898" i="13"/>
  <c r="Q883" i="13"/>
  <c r="I883" i="13"/>
  <c r="O883" i="13"/>
  <c r="V871" i="13"/>
  <c r="Q827" i="13"/>
  <c r="I827" i="13"/>
  <c r="K778" i="13"/>
  <c r="Q778" i="13"/>
  <c r="I778" i="13"/>
  <c r="G770" i="13"/>
  <c r="I59" i="1" s="1"/>
  <c r="V492" i="13"/>
  <c r="K422" i="13"/>
  <c r="Q422" i="13"/>
  <c r="I422" i="13"/>
  <c r="G417" i="13"/>
  <c r="I56" i="1" s="1"/>
  <c r="K376" i="13"/>
  <c r="O200" i="13"/>
  <c r="G121" i="13"/>
  <c r="I53" i="1" s="1"/>
  <c r="O27" i="13"/>
  <c r="K871" i="13"/>
  <c r="K18" i="12"/>
  <c r="Q18" i="12"/>
  <c r="I18" i="12"/>
  <c r="O8" i="12"/>
  <c r="Q1172" i="13"/>
  <c r="I1172" i="13"/>
  <c r="O1172" i="13"/>
  <c r="O1161" i="13"/>
  <c r="K1050" i="13"/>
  <c r="K898" i="13"/>
  <c r="Q898" i="13"/>
  <c r="I898" i="13"/>
  <c r="K883" i="13"/>
  <c r="V778" i="13"/>
  <c r="G492" i="13"/>
  <c r="I58" i="1" s="1"/>
  <c r="V422" i="13"/>
  <c r="V376" i="13"/>
  <c r="K200" i="13"/>
  <c r="Q200" i="13"/>
  <c r="I200" i="13"/>
  <c r="Q121" i="13"/>
  <c r="I121" i="13"/>
  <c r="O121" i="13"/>
  <c r="K27" i="13"/>
  <c r="Q27" i="13"/>
  <c r="I27" i="13"/>
  <c r="M898" i="13"/>
  <c r="M871" i="13"/>
  <c r="G898" i="13"/>
  <c r="I66" i="1" s="1"/>
  <c r="G871" i="13"/>
  <c r="I64" i="1" s="1"/>
  <c r="O827" i="13"/>
  <c r="K827" i="13"/>
  <c r="G827" i="13"/>
  <c r="I63" i="1" s="1"/>
  <c r="K796" i="13"/>
  <c r="Q796" i="13"/>
  <c r="M796" i="13"/>
  <c r="I796" i="13"/>
  <c r="M200" i="13"/>
  <c r="M27" i="13"/>
  <c r="M1173" i="13"/>
  <c r="M1172" i="13" s="1"/>
  <c r="M1051" i="13"/>
  <c r="M1050" i="13" s="1"/>
  <c r="M884" i="13"/>
  <c r="M883" i="13" s="1"/>
  <c r="M828" i="13"/>
  <c r="M827" i="13" s="1"/>
  <c r="V796" i="13"/>
  <c r="O796" i="13"/>
  <c r="M778" i="13"/>
  <c r="M422" i="13"/>
  <c r="G796" i="13"/>
  <c r="I62" i="1" s="1"/>
  <c r="G778" i="13"/>
  <c r="I60" i="1" s="1"/>
  <c r="G422" i="13"/>
  <c r="I57" i="1" s="1"/>
  <c r="G200" i="13"/>
  <c r="I54" i="1" s="1"/>
  <c r="G27" i="13"/>
  <c r="I52" i="1" s="1"/>
  <c r="M493" i="13"/>
  <c r="M492" i="13" s="1"/>
  <c r="M377" i="13"/>
  <c r="M376" i="13" s="1"/>
  <c r="M122" i="13"/>
  <c r="M121" i="13" s="1"/>
  <c r="M12" i="12"/>
  <c r="M8" i="12" s="1"/>
  <c r="J28" i="1"/>
  <c r="J26" i="1"/>
  <c r="G38" i="1"/>
  <c r="F38" i="1"/>
  <c r="H32" i="1"/>
  <c r="J23" i="1"/>
  <c r="J24" i="1"/>
  <c r="J25" i="1"/>
  <c r="J27" i="1"/>
  <c r="E24" i="1"/>
  <c r="E26" i="1"/>
  <c r="G7" i="16" l="1"/>
  <c r="G10" i="16" s="1"/>
  <c r="G15" i="16" s="1"/>
  <c r="I7" i="16"/>
  <c r="I10" i="16" s="1"/>
  <c r="I15" i="16" s="1"/>
  <c r="G1164" i="13"/>
  <c r="I20" i="1"/>
  <c r="I17" i="1"/>
  <c r="A17" i="14"/>
  <c r="I71" i="1"/>
  <c r="G32" i="12"/>
  <c r="I16" i="1"/>
  <c r="G40" i="1"/>
  <c r="H40" i="1" s="1"/>
  <c r="I40" i="1" s="1"/>
  <c r="G41" i="1"/>
  <c r="H41" i="1" s="1"/>
  <c r="I41" i="1" s="1"/>
  <c r="I19" i="16" l="1"/>
  <c r="G1162" i="13" s="1"/>
  <c r="M1164" i="13"/>
  <c r="I19" i="1"/>
  <c r="A18" i="14"/>
  <c r="M1162" i="13" l="1"/>
  <c r="AE1210" i="13"/>
  <c r="AF1210" i="13"/>
  <c r="G39" i="1" s="1"/>
  <c r="G1161" i="13"/>
  <c r="I69" i="1" s="1"/>
  <c r="I73" i="1" s="1"/>
  <c r="M1161" i="13"/>
  <c r="A19" i="14"/>
  <c r="A20" i="14" s="1"/>
  <c r="F42" i="1" l="1"/>
  <c r="F43" i="1"/>
  <c r="F39" i="1"/>
  <c r="F44" i="1" s="1"/>
  <c r="G23" i="1" s="1"/>
  <c r="A23" i="1" s="1"/>
  <c r="A24" i="1" s="1"/>
  <c r="G24" i="1" s="1"/>
  <c r="G42" i="1"/>
  <c r="G43" i="1"/>
  <c r="I18" i="1"/>
  <c r="I21" i="1" s="1"/>
  <c r="J57" i="1"/>
  <c r="J71" i="1"/>
  <c r="J52" i="1"/>
  <c r="J66" i="1"/>
  <c r="J72" i="1"/>
  <c r="J62" i="1"/>
  <c r="J59" i="1"/>
  <c r="J68" i="1"/>
  <c r="J55" i="1"/>
  <c r="J58" i="1"/>
  <c r="J70" i="1"/>
  <c r="J69" i="1"/>
  <c r="J51" i="1"/>
  <c r="G1210" i="13"/>
  <c r="J53" i="1"/>
  <c r="J56" i="1"/>
  <c r="J63" i="1"/>
  <c r="J64" i="1"/>
  <c r="J67" i="1"/>
  <c r="J65" i="1"/>
  <c r="J60" i="1"/>
  <c r="J61" i="1"/>
  <c r="J54" i="1"/>
  <c r="G44" i="1"/>
  <c r="A21" i="14"/>
  <c r="A22" i="14" s="1"/>
  <c r="A23" i="14" s="1"/>
  <c r="H42" i="1" l="1"/>
  <c r="I42" i="1" s="1"/>
  <c r="H39" i="1"/>
  <c r="H44" i="1" s="1"/>
  <c r="H43" i="1"/>
  <c r="I43" i="1" s="1"/>
  <c r="J73" i="1"/>
  <c r="G25" i="1"/>
  <c r="A25" i="1" s="1"/>
  <c r="A26" i="1" s="1"/>
  <c r="G26" i="1" s="1"/>
  <c r="A27" i="1" s="1"/>
  <c r="A29" i="1" s="1"/>
  <c r="G29" i="1" s="1"/>
  <c r="G27" i="1" s="1"/>
  <c r="G28" i="1"/>
  <c r="A24" i="14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45" i="14" s="1"/>
  <c r="A46" i="14" s="1"/>
  <c r="A47" i="14" s="1"/>
  <c r="A48" i="14" s="1"/>
  <c r="I39" i="1" l="1"/>
  <c r="I44" i="1" s="1"/>
  <c r="J41" i="1" s="1"/>
  <c r="A53" i="14"/>
  <c r="J40" i="1" l="1"/>
  <c r="J39" i="1"/>
  <c r="J44" i="1" s="1"/>
  <c r="J43" i="1"/>
  <c r="J42" i="1"/>
  <c r="A54" i="14"/>
  <c r="A55" i="14" s="1"/>
  <c r="A57" i="14" l="1"/>
  <c r="A58" i="14" s="1"/>
  <c r="A59" i="14" l="1"/>
  <c r="A61" i="14" l="1"/>
  <c r="A62" i="14" l="1"/>
  <c r="A63" i="14" l="1"/>
  <c r="A64" i="14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<sst xmlns="http://schemas.openxmlformats.org/spreadsheetml/2006/main" count="4855" uniqueCount="1432">
  <si>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</si>
  <si>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</si>
  <si>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</si>
  <si>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</si>
  <si>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</si>
  <si>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</si>
  <si>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</si>
  <si>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</si>
  <si>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</si>
  <si>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</si>
  <si>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</si>
  <si>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</si>
  <si>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</si>
  <si>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</si>
  <si>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</si>
  <si>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</si>
  <si>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</si>
  <si>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</si>
  <si>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</si>
  <si>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</si>
  <si>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</si>
  <si>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</si>
  <si>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</si>
  <si>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</si>
  <si>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</si>
  <si>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</si>
  <si>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</si>
  <si>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</si>
  <si>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</si>
  <si>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</si>
  <si>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</si>
  <si>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</si>
  <si>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</si>
  <si>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</si>
  <si>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</si>
  <si>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</si>
  <si>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</si>
  <si>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</si>
  <si>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</si>
  <si>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</si>
  <si>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</si>
  <si>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IMAG/N016</t>
  </si>
  <si>
    <t>KOMUNITNÍ CENTRUM VÁLEČNÝCH VETERÁNŮ UNIVERZITY OBRANY  II, DOBROVSKÉHO 27c, BRNO</t>
  </si>
  <si>
    <t>Stavba</t>
  </si>
  <si>
    <t>00</t>
  </si>
  <si>
    <t>VEDLEJŠÍ A OSTATNÍ NÁKLADY</t>
  </si>
  <si>
    <t>SO01</t>
  </si>
  <si>
    <t>KOMUNITNÍ CENTRUM VÁLEČNÝCH VETERÁNŮ</t>
  </si>
  <si>
    <t>Celkem za stavbu</t>
  </si>
  <si>
    <t>CZK</t>
  </si>
  <si>
    <t>Rekapitulace dílů</t>
  </si>
  <si>
    <t>Typ dílu</t>
  </si>
  <si>
    <t>Poznámka</t>
  </si>
  <si>
    <t>3</t>
  </si>
  <si>
    <t>Svislé a kompletní konstrukce</t>
  </si>
  <si>
    <t>399</t>
  </si>
  <si>
    <t>Sádrokartonové 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</si>
  <si>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</si>
  <si>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</si>
  <si>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</si>
  <si>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</si>
  <si>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</si>
  <si>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</si>
  <si>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</si>
  <si>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</si>
  <si>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</si>
  <si>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</si>
  <si>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</si>
  <si>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</si>
  <si>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994</t>
  </si>
  <si>
    <t>Požární ochrana</t>
  </si>
  <si>
    <t>711</t>
  </si>
  <si>
    <t>Izolace proti vodě</t>
  </si>
  <si>
    <t>766_DV</t>
  </si>
  <si>
    <t>Dveře vč. přesunu hmot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</si>
  <si>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</si>
  <si>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</si>
  <si>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</si>
  <si>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</si>
  <si>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</si>
  <si>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</si>
  <si>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</si>
  <si>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</si>
  <si>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784</t>
  </si>
  <si>
    <t>Malby</t>
  </si>
  <si>
    <t>799</t>
  </si>
  <si>
    <t>Ostatní</t>
  </si>
  <si>
    <t>M-SPD</t>
  </si>
  <si>
    <t>Samostatné části PD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</si>
  <si>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</si>
  <si>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</si>
  <si>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</si>
  <si>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</si>
  <si>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</si>
  <si>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</si>
  <si>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</si>
  <si>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</si>
  <si>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</si>
  <si>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</si>
  <si>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</si>
  <si>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</si>
  <si>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</si>
  <si>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</si>
  <si>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</si>
  <si>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</si>
  <si>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</si>
  <si>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</si>
  <si>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</si>
  <si>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</si>
  <si>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</si>
  <si>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</si>
  <si>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</si>
  <si>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</si>
  <si>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</si>
  <si>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</si>
  <si>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</si>
  <si>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</si>
  <si>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</si>
  <si>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</si>
  <si>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</si>
  <si>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</si>
  <si>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</si>
  <si>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</si>
  <si>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</si>
  <si>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 xml:space="preserve">sada  </t>
  </si>
  <si>
    <t>RTS 17/ I</t>
  </si>
  <si>
    <t>Indiv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</si>
  <si>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</si>
  <si>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</si>
  <si>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</si>
  <si>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</si>
  <si>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</si>
  <si>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</si>
  <si>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</si>
  <si>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</si>
  <si>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</si>
  <si>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</si>
  <si>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</si>
  <si>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</si>
  <si>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</si>
  <si>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</si>
  <si>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</si>
  <si>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</si>
  <si>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</si>
  <si>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</si>
  <si>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</si>
  <si>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</si>
  <si>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</si>
  <si>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</si>
  <si>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</si>
  <si>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END</t>
  </si>
  <si>
    <t>Položkový soupis prací a dodávek</t>
  </si>
  <si>
    <t>Poznámka - NENACEŇOVAT !!!</t>
  </si>
  <si>
    <t>Vlastní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</si>
  <si>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</si>
  <si>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</si>
  <si>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</si>
  <si>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</si>
  <si>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</si>
  <si>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</si>
  <si>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</si>
  <si>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</si>
  <si>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</si>
  <si>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</si>
  <si>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</si>
  <si>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</si>
  <si>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</si>
  <si>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</si>
  <si>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</si>
  <si>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</si>
  <si>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</si>
  <si>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</si>
  <si>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317121151R00</t>
  </si>
  <si>
    <t>Montáž ŽB překladů dodatečně do připravených rýh o světlosti otvoru do 1050 mm</t>
  </si>
  <si>
    <t>kus</t>
  </si>
  <si>
    <t>801-4</t>
  </si>
  <si>
    <t>z pomocného pracovního lešení o výšce podlahy do 1900 mm a pro zatížení do 1,5 kPa,</t>
  </si>
  <si>
    <t>SPI</t>
  </si>
  <si>
    <t xml:space="preserve">D.1.1_02 : </t>
  </si>
  <si>
    <t>1</t>
  </si>
  <si>
    <t>317121047RT2</t>
  </si>
  <si>
    <t>Překlady porobetonové nenosné délky 1240, šířky 100 mm, výšky 249 mm</t>
  </si>
  <si>
    <t>801-1</t>
  </si>
  <si>
    <t xml:space="preserve">D.1.1_10 : </t>
  </si>
  <si>
    <t>18</t>
  </si>
  <si>
    <t>317121047RT4</t>
  </si>
  <si>
    <t>Překlady porobetonové nenosné délky 1240, šířky 150 mm, výšky 249 mm</t>
  </si>
  <si>
    <t>340271510R00</t>
  </si>
  <si>
    <t>Zazdívka otvorů příček z pórobetonových tvárnic plochy od 0,25 m2 do 1 m2, tloušťka zdiva 100 mm</t>
  </si>
  <si>
    <t>m3</t>
  </si>
  <si>
    <t xml:space="preserve">vč. provázání se stávajícím zdivem : </t>
  </si>
  <si>
    <t xml:space="preserve">D.1.1_04 : </t>
  </si>
  <si>
    <t xml:space="preserve">117 : </t>
  </si>
  <si>
    <t>1,0*1,0*0,1*1,15*2</t>
  </si>
  <si>
    <t>340271610R00</t>
  </si>
  <si>
    <t>Zazdívka otvorů příček z pórobetonových tvárnic plochy od 1 m2  do 4 m2, tloušťka zdiva 100 mm</t>
  </si>
  <si>
    <t>2,08*((1,1+1,04+0,9+1,92+1,02+1,04*2)+0,45)*0,1*1,15</t>
  </si>
  <si>
    <t>342255024R00</t>
  </si>
  <si>
    <t>Příčky z cihel a tvárnic nepálených příčky z příčkovek pórobetonových tloušťky 100 mm</t>
  </si>
  <si>
    <t>m2</t>
  </si>
  <si>
    <t>včetně pomocného lešení</t>
  </si>
  <si>
    <t xml:space="preserve">119-124 : </t>
  </si>
  <si>
    <t>2,8*(1,5+0,7+1,6*2)</t>
  </si>
  <si>
    <t>-0,7*2,0*2</t>
  </si>
  <si>
    <t xml:space="preserve">125-128 : </t>
  </si>
  <si>
    <t>2,8*(2,0+1,4+1,6+2,8+0,92+2,02)</t>
  </si>
  <si>
    <t>-(0,8*2,0*2+0,7*2,0*2)</t>
  </si>
  <si>
    <t xml:space="preserve">129 : </t>
  </si>
  <si>
    <t>2,8*(3,22+1,39)</t>
  </si>
  <si>
    <t>-0,7*2,0</t>
  </si>
  <si>
    <t xml:space="preserve">131-134 : </t>
  </si>
  <si>
    <t>2,8*(1,9*2+1,98*2)</t>
  </si>
  <si>
    <t xml:space="preserve">135 : </t>
  </si>
  <si>
    <t>2,8*(1,2+3,07)</t>
  </si>
  <si>
    <t xml:space="preserve">138-147 : </t>
  </si>
  <si>
    <t>2,8*(3,7*4+1,3+10,94+0,8*2+0,45+1,0*2+1,58*2)</t>
  </si>
  <si>
    <t>-(0,9*2,0+0,8*2,0*5+0,7*2,0*2)</t>
  </si>
  <si>
    <t xml:space="preserve">106-115 : </t>
  </si>
  <si>
    <t>2,8*5,0*9</t>
  </si>
  <si>
    <t xml:space="preserve">104-105 : </t>
  </si>
  <si>
    <t>2,8*(3,35+2,52)</t>
  </si>
  <si>
    <t>342255028R00</t>
  </si>
  <si>
    <t>Příčky z cihel a tvárnic nepálených příčky z příčkovek pórobetonových tloušťky 150 mm</t>
  </si>
  <si>
    <t>2,8*4,28</t>
  </si>
  <si>
    <t xml:space="preserve">142-147 : </t>
  </si>
  <si>
    <t>2,8*(3,58+0,15+2,48+2,3)</t>
  </si>
  <si>
    <t>342948111R00</t>
  </si>
  <si>
    <t>Kotvení příček ke konstrukcím kotvami na hmoždinky</t>
  </si>
  <si>
    <t>m</t>
  </si>
  <si>
    <t>Včetně dodávky kotev i spojovacího materiálu.</t>
  </si>
  <si>
    <t>2,8*43</t>
  </si>
  <si>
    <t>346275115R00</t>
  </si>
  <si>
    <t>Přizdívky a obezdívky z desek pórobetonových tloušťky 150 mm</t>
  </si>
  <si>
    <t>s pomocným lešením o výšce podlahy do 1900 mm a pro zatížení do 1,5 kPa.</t>
  </si>
  <si>
    <t xml:space="preserve">120-122 : </t>
  </si>
  <si>
    <t>1,25*(0,9*3)</t>
  </si>
  <si>
    <t xml:space="preserve">144,147 : </t>
  </si>
  <si>
    <t>1,25*0,9*2</t>
  </si>
  <si>
    <t xml:space="preserve">131, 133 : </t>
  </si>
  <si>
    <t>1,25*0,98*2</t>
  </si>
  <si>
    <t>310239411CP</t>
  </si>
  <si>
    <t>Dozdívky CPP vč. provázání se stávajícím zdivem, s použitím suché maltové směsi</t>
  </si>
  <si>
    <t>1,15*(1,04*2,08-0,84*2,0+1,0*2,08-0,8*2,0+1,04*2,08-0,7*2,0)*0,15</t>
  </si>
  <si>
    <t>1,15*(1,02*2,08*4+1,92*2,08*9+1,1*2,08+0,9*2,08+1,04*2,08*2-0,8*2,0*24)*0,15</t>
  </si>
  <si>
    <t>-2,08*((1,1+1,04+0,9+1,92+1,02+1,04*2)+0,45)*0,1*1,15</t>
  </si>
  <si>
    <t>346244351Rcc</t>
  </si>
  <si>
    <t>Podezdívka sprchových koutů plochy do 1m2, s použitím suché maltové směsi</t>
  </si>
  <si>
    <t xml:space="preserve">ks    </t>
  </si>
  <si>
    <t>4</t>
  </si>
  <si>
    <t>59321251R</t>
  </si>
  <si>
    <t>překlad příčkový železobetonový; RZP; plný; l = 119,0 cm; š = 10,0 cm; h = 14,0 cm</t>
  </si>
  <si>
    <t>SPCM</t>
  </si>
  <si>
    <t>POL3_</t>
  </si>
  <si>
    <t>1*1,01</t>
  </si>
  <si>
    <t>342261211RT3</t>
  </si>
  <si>
    <t>Příčky z desek sádrokartonových dvojité opláštění, jednoduchá konstrukce CW 50  tloušťka příčky 100 mm, desky impregnované, tloušťky 12,5 mm, tloušťka izolace 50 mm, požární odolnost EI 60</t>
  </si>
  <si>
    <t>zřízení nosné konstrukce příčky, vložení tepelné izolace tl. do 5 cm, dodávka a montáž desek, přebroušení a tmelení spár a úprava rohů</t>
  </si>
  <si>
    <t xml:space="preserve">120-121 : </t>
  </si>
  <si>
    <t>2,8*(1,5+2,0)</t>
  </si>
  <si>
    <t>342261212RT1</t>
  </si>
  <si>
    <t>Příčky z desek sádrokartonových dvojité opláštění, jednoduchá konstrukce CW 75 tloušťka příčky 125 mm, tloušťka sádrokartonových desek 12,5 mm, standard, tloušťka izolace 50 mm</t>
  </si>
  <si>
    <t xml:space="preserve">128-130 : </t>
  </si>
  <si>
    <t>2,8*2,0</t>
  </si>
  <si>
    <t>342261212RT3</t>
  </si>
  <si>
    <t>Příčky z desek sádrokartonových dvojité opláštění, jednoduchá konstrukce CW 75 tloušťka příčky 125 mm, desky impregnované, tloušťky12,5 mm, tloušťka izolace 50 mm</t>
  </si>
  <si>
    <t xml:space="preserve">126,127-129,130 : </t>
  </si>
  <si>
    <t>2,8*3,0</t>
  </si>
  <si>
    <t>342263310R00</t>
  </si>
  <si>
    <t>Úpravy, doplňkové práce a příplatky pro sádrokartonové a sádrovláknité příčky Úpravy  příček pro osazení zařizovacích předmět_x000D_
 úprava pro osazení umývadla</t>
  </si>
  <si>
    <t>2</t>
  </si>
  <si>
    <t>342263360R00</t>
  </si>
  <si>
    <t>Úpravy, doplňkové práce a příplatky pro sádrokartonové a sádrovláknité příčky Úpravy  příček pro osazení zařizovacích předmět_x000D_
 úprava pro osazení baterie</t>
  </si>
  <si>
    <t>RTS 14/ I</t>
  </si>
  <si>
    <t>RTS 12/ I</t>
  </si>
  <si>
    <t>7</t>
  </si>
  <si>
    <t>342264051RT1</t>
  </si>
  <si>
    <t>Podhledy na kovové konstrukci opláštěné deskami sádrokartonovými nosná konstrukce z profilů CD s přímým uchycením 1x deska, tloušťky 12,5 mm, standard</t>
  </si>
  <si>
    <t>28,7+127,5+20,0+14,6*10+14,1+12,6+22,6+10,4+10,4+23,4+3,3+13,3+4,5+3,1</t>
  </si>
  <si>
    <t>342264051RT3</t>
  </si>
  <si>
    <t>Podhledy na kovové konstrukci opláštěné deskami sádrokartonovými nosná konstrukce z profilů CD s přímým uchycením 1x deska, tloušťky 12,5 mm, impregnovaná</t>
  </si>
  <si>
    <t>10,6+1,2+1,2+1,4+3,0+2,3+3,5+3,7+1,8+4,2+3,6+3,6+3,4+6,4+1,3+1,3</t>
  </si>
  <si>
    <t>342264098RT1</t>
  </si>
  <si>
    <t>Příplatky k podhledům sádrokartonovým příplatek k podhledu sádrokartonovému za plochu do 2 m2</t>
  </si>
  <si>
    <t>1,2+1,2+1,4+1,8+1,3+1,3</t>
  </si>
  <si>
    <t>342264098RT2</t>
  </si>
  <si>
    <t>Příplatky k podhledům sádrokartonovým Příplatek k podhledu sádrokart. za plochu do 10 m2</t>
  </si>
  <si>
    <t>3,3+4,5</t>
  </si>
  <si>
    <t>3,0+2,3+3,5+3,7+4,2+3,6+3,6+3,4+4,1</t>
  </si>
  <si>
    <t>342264098RT3</t>
  </si>
  <si>
    <t>Příplatky k podhledům sádrokartonovým příplatek k podhledu sádrokartonovému za plochu přes 5 do 10 m2</t>
  </si>
  <si>
    <t>6,4</t>
  </si>
  <si>
    <t>339111434AKUI</t>
  </si>
  <si>
    <t>SDK příčka 125mm 2x opláštěná GKBI - akustická</t>
  </si>
  <si>
    <t xml:space="preserve">131-132 : </t>
  </si>
  <si>
    <t>339111434AKUN</t>
  </si>
  <si>
    <t>SDK příčka 125mm 2x opláštěná GKB - akustická</t>
  </si>
  <si>
    <t xml:space="preserve">130-132 : </t>
  </si>
  <si>
    <t>2,8*5,0</t>
  </si>
  <si>
    <t xml:space="preserve">132-134 : </t>
  </si>
  <si>
    <t xml:space="preserve">134-136 : 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</si>
  <si>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</si>
  <si>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</si>
  <si>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</si>
  <si>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 xml:space="preserve">103,104, 118, 128, 137, 138, 140, : </t>
  </si>
  <si>
    <t>8,7+6,7+8,9+6,7+49,2+7,3+5,8</t>
  </si>
  <si>
    <t>612403399RT2</t>
  </si>
  <si>
    <t>Hrubá výplň rýh ve stěnách, jakoukoliv maltou maltou ze suchých směsí_x000D_
 jakékoliv šířky</t>
  </si>
  <si>
    <t>jakékoliv šířky rýhy,</t>
  </si>
  <si>
    <t xml:space="preserve">po vybouravých příčkách : </t>
  </si>
  <si>
    <t>2,8*0,1*32*1,15</t>
  </si>
  <si>
    <t>2,8*0,15*1,15</t>
  </si>
  <si>
    <t>2,8*0,18*4*1,15</t>
  </si>
  <si>
    <t>612421637R00</t>
  </si>
  <si>
    <t>Omítky vnitřní stěn vápenné nebo vápenocementové v podlaží i ve schodišti štukové</t>
  </si>
  <si>
    <t xml:space="preserve">obklad za omítku : </t>
  </si>
  <si>
    <t>2,0*(1,2+3,44)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</si>
  <si>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</si>
  <si>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</si>
  <si>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</si>
  <si>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na stávajícím zdivu : </t>
  </si>
  <si>
    <t xml:space="preserve">plocha oken neodečtena - obklad parapetu  aostění : </t>
  </si>
  <si>
    <t xml:space="preserve">119, 120, 121-127, 129, 131, 133, 135,143, 144, 146, 147 : </t>
  </si>
  <si>
    <t xml:space="preserve">119 : </t>
  </si>
  <si>
    <t xml:space="preserve">Z : </t>
  </si>
  <si>
    <t>2,4*(1,65*2+1,6+4,28)</t>
  </si>
  <si>
    <t xml:space="preserve">120 : </t>
  </si>
  <si>
    <t>2,4*1,5</t>
  </si>
  <si>
    <t xml:space="preserve">122 : </t>
  </si>
  <si>
    <t>2,4*(1,6+0,9)</t>
  </si>
  <si>
    <t xml:space="preserve">123 : </t>
  </si>
  <si>
    <t>2,4*1,9</t>
  </si>
  <si>
    <t xml:space="preserve">124 : </t>
  </si>
  <si>
    <t>2,4*(1,6+1,28)</t>
  </si>
  <si>
    <t>0,3*(2,0*2+1,1)</t>
  </si>
  <si>
    <t>-0,8*2,0</t>
  </si>
  <si>
    <t xml:space="preserve">125 : </t>
  </si>
  <si>
    <t>2,4*(0,9)</t>
  </si>
  <si>
    <t xml:space="preserve">126 : </t>
  </si>
  <si>
    <t>2,4*(1,402)</t>
  </si>
  <si>
    <t>2,4*3,22</t>
  </si>
  <si>
    <t xml:space="preserve">131 : </t>
  </si>
  <si>
    <t>2,4*1,88</t>
  </si>
  <si>
    <t xml:space="preserve">133 : </t>
  </si>
  <si>
    <t>2,4*(3,07-1,1+1,1)</t>
  </si>
  <si>
    <t xml:space="preserve">143 : </t>
  </si>
  <si>
    <t>2,4*(0,9+1,0)</t>
  </si>
  <si>
    <t xml:space="preserve">144 : </t>
  </si>
  <si>
    <t>2,4*1,48</t>
  </si>
  <si>
    <t xml:space="preserve">146 : </t>
  </si>
  <si>
    <t>2,4*(0,9+2,3)</t>
  </si>
  <si>
    <t xml:space="preserve">147 : </t>
  </si>
  <si>
    <t xml:space="preserve">105 - za linkou : </t>
  </si>
  <si>
    <t>0,6*(0,6+2,25)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</si>
  <si>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</si>
  <si>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</si>
  <si>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</si>
  <si>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 xml:space="preserve">na porobetonových tvárnicích : </t>
  </si>
  <si>
    <t>2,7*(1,5+0,7+1,6*2)</t>
  </si>
  <si>
    <t>2,7*(2,0+1,4+1,6+2,8+0,92+2,02)</t>
  </si>
  <si>
    <t>2,7*(3,22+1,39)</t>
  </si>
  <si>
    <t>2,7*(1,9*2+1,98*2)</t>
  </si>
  <si>
    <t>2,7*(1,2+3,07)</t>
  </si>
  <si>
    <t>2,7*(3,7*4+1,3+10,94+0,8*2+0,45+1,0*2+1,58*2)</t>
  </si>
  <si>
    <t>2,7*5,0*9</t>
  </si>
  <si>
    <t>2,7*(3,35+2,52)</t>
  </si>
  <si>
    <t>2,7*4,28</t>
  </si>
  <si>
    <t>2,7*(3,58+0,15+2,48+2,3)</t>
  </si>
  <si>
    <t xml:space="preserve">oboustranně : </t>
  </si>
  <si>
    <t>321,663</t>
  </si>
  <si>
    <t xml:space="preserve">obklad : </t>
  </si>
  <si>
    <t xml:space="preserve">podrobný rozpis výměr - viz položka  781415013RTE : </t>
  </si>
  <si>
    <t>-296,5408</t>
  </si>
  <si>
    <t xml:space="preserve">výměra viz položka - 612451121R00 : </t>
  </si>
  <si>
    <t>93,7328</t>
  </si>
  <si>
    <t xml:space="preserve">obklad na SDK : </t>
  </si>
  <si>
    <t>26,656</t>
  </si>
  <si>
    <t xml:space="preserve">na stávajícím zdivu : </t>
  </si>
  <si>
    <t xml:space="preserve">výměra - viz polžka 96193070T10 : </t>
  </si>
  <si>
    <t>769,33364</t>
  </si>
  <si>
    <t>612481211RT2</t>
  </si>
  <si>
    <t>Vyztužení vnitřních stěn sklotextilní síťovinou s dodávkou síťoviny a stěrkového tmelu</t>
  </si>
  <si>
    <t xml:space="preserve">cca 10% plochy : </t>
  </si>
  <si>
    <t>2,0*(1,2+3,44)/100*10</t>
  </si>
  <si>
    <t>612401291XX</t>
  </si>
  <si>
    <t>Omítka malých ploch vnitřních stěn na dozdívkách, s použitím suché maltové směsi, vč. perlinky a tmele</t>
  </si>
  <si>
    <t xml:space="preserve">m2    </t>
  </si>
  <si>
    <t>POL1_1</t>
  </si>
  <si>
    <t>1,15*(1,04*2,08-0,84*2,0+1,0*2,08-0,8*2,0+1,04*2,08-0,7*2,0)*2</t>
  </si>
  <si>
    <t>1,15*(1,02*2,08*4+1,92*2,08*9+1,1*2,08+0,9*2,08+1,04*2,08*2-0,8*2,0*24)*2</t>
  </si>
  <si>
    <t>-2,08*((1,1+1,04+0,9+1,92+1,02+1,04))*2</t>
  </si>
  <si>
    <t>1,0*1,0*1,15</t>
  </si>
  <si>
    <t>613473115Rss</t>
  </si>
  <si>
    <t>Příplatek za zabudované rohovníky</t>
  </si>
  <si>
    <t xml:space="preserve">VÝMĚRA - VIZ POLOŽKA 612481211RT2 : </t>
  </si>
  <si>
    <t>467,174</t>
  </si>
  <si>
    <t>631312141R00</t>
  </si>
  <si>
    <t>Doplnění mazanin betonem prostým rýh v dosavadních mazaninách</t>
  </si>
  <si>
    <t>prostým betonem (s dodáním hmot) bez potěru,</t>
  </si>
  <si>
    <t>0,1*0,1*1,15*(4,55+1,1*5)</t>
  </si>
  <si>
    <t>0,1*0,1*1,15*(5,0*8+0,6*2*4)</t>
  </si>
  <si>
    <t>0,1*0,1*1,15*(5,0*9+0,6*2*5)</t>
  </si>
  <si>
    <t>0,1*0,12*1,15*(5,0*3+4,0*2)</t>
  </si>
  <si>
    <t>0,1*0,18*1,15*0,18*5,0*2</t>
  </si>
  <si>
    <t>632415115RT3</t>
  </si>
  <si>
    <t>Potěr ze suchých směsí cementový samonivelační rychleschnoucí, tloušťky 15 mm, ruční zpracování</t>
  </si>
  <si>
    <t>s rozprostřením a uhlazením</t>
  </si>
  <si>
    <t xml:space="preserve">podrobný rozpis výměr - viz položka  952901111R00 : </t>
  </si>
  <si>
    <t xml:space="preserve">P03.1 - dlažba bez HI : </t>
  </si>
  <si>
    <t>65,4</t>
  </si>
  <si>
    <t xml:space="preserve">P03.2 - dlažba s HI : </t>
  </si>
  <si>
    <t>60,2</t>
  </si>
  <si>
    <t xml:space="preserve">P04 - koberec : </t>
  </si>
  <si>
    <t>66,8</t>
  </si>
  <si>
    <t>632415125RT3</t>
  </si>
  <si>
    <t>Potěr ze suchých směsí cementový samonivelační rychleschnoucí, tloušťky 25 mm, ruční zpracování</t>
  </si>
  <si>
    <t xml:space="preserve">P02 - PVC : </t>
  </si>
  <si>
    <t>273,5</t>
  </si>
  <si>
    <t>63101210RT2</t>
  </si>
  <si>
    <t>Penetrace podkladu vč dodávky penetrace</t>
  </si>
  <si>
    <t>Kalkul</t>
  </si>
  <si>
    <t>941955002R00</t>
  </si>
  <si>
    <t>Lešení lehké pracovní pomocné pomocné, o výšce lešeňové podlahy přes 1,2 do 1,9 m</t>
  </si>
  <si>
    <t>800-3</t>
  </si>
  <si>
    <t xml:space="preserve">výměra viz položka 952901111R00 : </t>
  </si>
  <si>
    <t>593,4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</si>
  <si>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</si>
  <si>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</si>
  <si>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28,7+6,7+3,3+5,8+13,3+4,5+3,1</t>
  </si>
  <si>
    <t>10,6+1,2+1,2+1,4+3,0+2,3+3,5+3,7+1,8+4,2+3,6+3,6+3,6+3,4+6,4+1,3+4,1+1,3</t>
  </si>
  <si>
    <t>8,7+6,7+20,0+14,6*10+14,1+12,6+8,9+49,2+7,3</t>
  </si>
  <si>
    <t>23,4+10,4+10,4+22,6</t>
  </si>
  <si>
    <t xml:space="preserve">P01 - stávající teraso : </t>
  </si>
  <si>
    <t>127,5</t>
  </si>
  <si>
    <t>783903811R00</t>
  </si>
  <si>
    <t>Ostatní práce odmaštění chemickými rozpuštědly</t>
  </si>
  <si>
    <t>800-783</t>
  </si>
  <si>
    <t>POL1_7</t>
  </si>
  <si>
    <t>633811111U00</t>
  </si>
  <si>
    <t>Broušení podlah beton -2mm</t>
  </si>
  <si>
    <t>URS</t>
  </si>
  <si>
    <t>URS 12/ I</t>
  </si>
  <si>
    <t>952902021U00</t>
  </si>
  <si>
    <t>Zametení hladká podlaha</t>
  </si>
  <si>
    <t>952902031U00</t>
  </si>
  <si>
    <t>Omytí hladká podlaha</t>
  </si>
  <si>
    <t>95-O</t>
  </si>
  <si>
    <t>Ochrana stávajících vnitřních prostor, výplní otvorů, vybavení atd..., folií</t>
  </si>
  <si>
    <t>593,4*2</t>
  </si>
  <si>
    <t>95-01</t>
  </si>
  <si>
    <t>Zednické výpomoci pro řemesla ( nezahrnuté v rozpočtech profesí ), 1% z HSV</t>
  </si>
  <si>
    <t>POL99_3</t>
  </si>
  <si>
    <t>95-02</t>
  </si>
  <si>
    <t>Práce malého rozsahu, nevyrozpočtovatelné detaily, 1,5% z HSV</t>
  </si>
  <si>
    <t>919735122R00</t>
  </si>
  <si>
    <t>Řezání stávajících krytů nebo podkladů betonových, hloubky přes 50 do 100 mm</t>
  </si>
  <si>
    <t>822-1</t>
  </si>
  <si>
    <t>včetně spotřeby vody</t>
  </si>
  <si>
    <t xml:space="preserve">š. 100mm : </t>
  </si>
  <si>
    <t>(1,5+0,7+1,6*2)*1,15*2</t>
  </si>
  <si>
    <t>(2,0+1,4+1,6+2,8+0,92+2,02)*1,15*2</t>
  </si>
  <si>
    <t>(3,22+1,39)*1,15*2</t>
  </si>
  <si>
    <t>(1,9*2+1,98*2)*1,15*2</t>
  </si>
  <si>
    <t>(1,2+3,07)*1,15*2</t>
  </si>
  <si>
    <t>(3,7*4+1,3+10,94+0,8*2+0,45+1,0*2+1,58*2)*1,15*2</t>
  </si>
  <si>
    <t>5,0*9*1,15*2</t>
  </si>
  <si>
    <t>(3,35+2,52)*1,15*2</t>
  </si>
  <si>
    <t>(1,5+2,0)*1,15*2</t>
  </si>
  <si>
    <t xml:space="preserve">š. 125mm : </t>
  </si>
  <si>
    <t>2,0*1,15*2</t>
  </si>
  <si>
    <t>3,0*1,15*2</t>
  </si>
  <si>
    <t>5,0*1,15*2</t>
  </si>
  <si>
    <t xml:space="preserve">š 150mm : </t>
  </si>
  <si>
    <t>4,28*1,15*2</t>
  </si>
  <si>
    <t>(3,58+0,15+2,48+2,3)*1,15*2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</si>
  <si>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</si>
  <si>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</si>
  <si>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</si>
  <si>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</si>
  <si>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cihelného zdiva kalkulovat vč. omítek, obkladů, překladů, věnců atd.. : </t>
  </si>
  <si>
    <t>2,8*(4,55+1,1*5)</t>
  </si>
  <si>
    <t>-0,65*2,0*5</t>
  </si>
  <si>
    <t>2,8*(5,0*8+0,6*2*4)</t>
  </si>
  <si>
    <t>2,8*(5,0*9+0,6*2*5)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</si>
  <si>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</si>
  <si>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</si>
  <si>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2,8*(5,0*3+4,0*2)</t>
  </si>
  <si>
    <t>-(0,6*2,0+0,8*2,0)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</si>
  <si>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</si>
  <si>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</si>
  <si>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</si>
  <si>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2,8*0,18*5,0*2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</si>
  <si>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</si>
  <si>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</si>
  <si>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</si>
  <si>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40</t>
  </si>
  <si>
    <t>968072455R00</t>
  </si>
  <si>
    <t>Vybourání a vyjmutí kovových rámů a rolet rámů dveřních zárubní, plochy do 2 m2</t>
  </si>
  <si>
    <t>Včetně pomocného lešení o výšce podlahy do 1900 mm a pro zatížení do 1,5 kPa  (150 kg/m2).</t>
  </si>
  <si>
    <t>0,65*2,0*5</t>
  </si>
  <si>
    <t>0,6*2,0</t>
  </si>
  <si>
    <t>0,8*2,0*28</t>
  </si>
  <si>
    <t>0,7*2,0</t>
  </si>
  <si>
    <t>0,835*2,0</t>
  </si>
  <si>
    <t>0,84*2,0*3</t>
  </si>
  <si>
    <t>0,82*2,0</t>
  </si>
  <si>
    <t>970031160R00</t>
  </si>
  <si>
    <t>Jádrové vrtání, kruhové prostupy v cihelném zdivu jádrové vrtání, do D 160 mm</t>
  </si>
  <si>
    <t xml:space="preserve">vč zapravení : </t>
  </si>
  <si>
    <t>0,4*7</t>
  </si>
  <si>
    <t>970231150R00</t>
  </si>
  <si>
    <t>Řezání cihelného zdiva hloubka řezu 150 mm</t>
  </si>
  <si>
    <t>2,1*2</t>
  </si>
  <si>
    <t>971033621R00</t>
  </si>
  <si>
    <t>Vybourání otvorů ve zdivu cihelném z jakýchkoliv cihel pálených_x000D_
 na jakoukoliv maltu vápenou nebo vápenocementovou, plochy do 4 m2, tloušťky do 100 mm</t>
  </si>
  <si>
    <t>základovém nebo nadzákladovém,</t>
  </si>
  <si>
    <t>1,15*(1,04*2,08-0,84*2,0+1,0*2,08-0,8*2,0+1,04*2,08-0,7*2,0)</t>
  </si>
  <si>
    <t>1,15*(1,02*2,08*4+1,92*2,08*9+1,1*2,08+0,9*2,08+1,04*2,08*2-0,8*2,0*24)</t>
  </si>
  <si>
    <t>971033631R00</t>
  </si>
  <si>
    <t>Vybourání otvorů ve zdivu cihelném z jakýchkoliv cihel pálených_x000D_
 na jakoukoliv maltu vápenou nebo vápenocementovou, plochy do 4 m2, tloušťky do 150 mm</t>
  </si>
  <si>
    <t>2,1*1,0</t>
  </si>
  <si>
    <t>974031664R00</t>
  </si>
  <si>
    <t>Vysekání rýh v jakémkoliv zdivu cihelném pro vtahování nosníků do zdí, před vybouráním otvorů_x000D_
 do hloubky 150 mm, při výšce nosníku do 150 mm</t>
  </si>
  <si>
    <t>1,19</t>
  </si>
  <si>
    <t>974042553R00</t>
  </si>
  <si>
    <t>Vysekání rýh v betonové a jiné monolitické dlažbě do hloubky 100 mm, šířky do 100 mm</t>
  </si>
  <si>
    <t>s betonovým podkladem,</t>
  </si>
  <si>
    <t>(1,5+0,7+1,6*2)*1,15</t>
  </si>
  <si>
    <t>(2,0+1,4+1,6+2,8+0,92+2,02)*1,15</t>
  </si>
  <si>
    <t>(3,22+1,39)*1,15</t>
  </si>
  <si>
    <t>(1,9*2+1,98*2)*1,15</t>
  </si>
  <si>
    <t>(1,2+3,07)*1,15</t>
  </si>
  <si>
    <t>(3,7*4+1,3+10,94+0,8*2+0,45+1,0*2+1,58*2)*1,15</t>
  </si>
  <si>
    <t>5,0*9*1,15</t>
  </si>
  <si>
    <t>(3,35+2,52)*1,15</t>
  </si>
  <si>
    <t>(1,5+2,0)*1,15</t>
  </si>
  <si>
    <t>974042554R00</t>
  </si>
  <si>
    <t>Vysekání rýh v betonové a jiné monolitické dlažbě do hloubky 100 mm, šířky do 150 mm</t>
  </si>
  <si>
    <t>2,0*1,15</t>
  </si>
  <si>
    <t>3,0*1,15</t>
  </si>
  <si>
    <t>5,0*1,15</t>
  </si>
  <si>
    <t>4,28*1,15</t>
  </si>
  <si>
    <t>(3,58+0,15+2,48+2,3)*1,15</t>
  </si>
  <si>
    <t>978013191R00</t>
  </si>
  <si>
    <t>Otlučení omítek vápenných nebo vápenocementových vnitřních stěn, v rozsahu do 100 %</t>
  </si>
  <si>
    <t xml:space="preserve">obklad za obklad : </t>
  </si>
  <si>
    <t>-2,0*(2,73*2+1,43*2+5,0*2)</t>
  </si>
  <si>
    <t>-2,0*(3,12+2,55+5,79+5,0-1,2)</t>
  </si>
  <si>
    <t>-2,0*(5,79-3,44+2,55+3,12-0,84)</t>
  </si>
  <si>
    <t>775511800R00</t>
  </si>
  <si>
    <t>Demontáž podlah vlysových lepených včetně lišt</t>
  </si>
  <si>
    <t>800-775</t>
  </si>
  <si>
    <t>465,9</t>
  </si>
  <si>
    <t>776511820R00</t>
  </si>
  <si>
    <t>Odstranění povlakových podlah z nášlapné plochy lepených, s podložkou, z ploch přes 20 m2</t>
  </si>
  <si>
    <t>465,9*1,5</t>
  </si>
  <si>
    <t>96_01_01</t>
  </si>
  <si>
    <t>Demontáž stávajících rozvodů PSV vč. odvozu a likvidace</t>
  </si>
  <si>
    <t>Svislé přemístění ze 2. NP, nebo 1. PP, vodorovné vnitrostaveništní přemístění do 30 m, odvoz na skládku do 10 km. Bez poplatku za skládku.</t>
  </si>
  <si>
    <t>96193070T10</t>
  </si>
  <si>
    <t>Otlučení omítek vnitřních vápenných stěn do 100%, Otlučení pouze štukové vrstvy</t>
  </si>
  <si>
    <t xml:space="preserve">101 : </t>
  </si>
  <si>
    <t>2,7*(5,0*2+5,46*2)</t>
  </si>
  <si>
    <t>-(2,22*2,08+2,22*2,08+2,22*2,36*2)</t>
  </si>
  <si>
    <t xml:space="preserve">102 : </t>
  </si>
  <si>
    <t>2,7*(5,38+0,38+0,29*2+51,99*2)</t>
  </si>
  <si>
    <t>-(0,9*2,0+1,04*2,08+3,0*2,08+1,04*2,08+1,02*2,08*4+1,04*2,08+1,04*2,08+0,9*2,08+2,22*2,08*2+1,1*2,08+1,92*2,08*9)</t>
  </si>
  <si>
    <t xml:space="preserve">103 : </t>
  </si>
  <si>
    <t>2,7*(1,78*2+5,0*2)</t>
  </si>
  <si>
    <t>-(1,5*1,61+1,04*2,08)</t>
  </si>
  <si>
    <t xml:space="preserve">104 : </t>
  </si>
  <si>
    <t>2,7*(2,65+2,52)</t>
  </si>
  <si>
    <t>-(1,02*2,08)</t>
  </si>
  <si>
    <t xml:space="preserve">105 : </t>
  </si>
  <si>
    <t>2,7*(5,0+2,225+5,46+2,84)</t>
  </si>
  <si>
    <t>-(1,02*2,08+1,5*1,61*2)</t>
  </si>
  <si>
    <t>-0,6*(0,6+2,25)</t>
  </si>
  <si>
    <t xml:space="preserve">106-117 : </t>
  </si>
  <si>
    <t>2,7*(2,52*2+2,82*2+2,92*2+2,9*2*8+2,92*2+5,0*6)</t>
  </si>
  <si>
    <t>-(1,0*1,0+1,02*2,08+1,02*2,08+1,92*2,08*5+1,5*1,61*12)</t>
  </si>
  <si>
    <t xml:space="preserve">118 : </t>
  </si>
  <si>
    <t>-(1,04*2,08+1,5*1,6)</t>
  </si>
  <si>
    <t xml:space="preserve">128, 130,132, 134, 137, 138-142, 145 : </t>
  </si>
  <si>
    <t xml:space="preserve">128 : </t>
  </si>
  <si>
    <t>2,7*3,34</t>
  </si>
  <si>
    <t>-1,5*0,75</t>
  </si>
  <si>
    <t xml:space="preserve">130 : </t>
  </si>
  <si>
    <t>2,7*(5,44+2,13)</t>
  </si>
  <si>
    <t>-(0,9*2,08+1,5*0,75+1,5*1,61)</t>
  </si>
  <si>
    <t xml:space="preserve">132 : </t>
  </si>
  <si>
    <t>2,7*(2,87+0,9)</t>
  </si>
  <si>
    <t>-(0,8*2,0+1,5*1,61)</t>
  </si>
  <si>
    <t xml:space="preserve">134 : </t>
  </si>
  <si>
    <t>2,7*(2,88+0,9)</t>
  </si>
  <si>
    <t xml:space="preserve">136 : </t>
  </si>
  <si>
    <t>2,7*(5,88+0,9+1,81+3,88)</t>
  </si>
  <si>
    <t>-(0,8*2,0+1,5*1,61*2)</t>
  </si>
  <si>
    <t xml:space="preserve">137 : </t>
  </si>
  <si>
    <t>2,7*(5,0+9,84*2)</t>
  </si>
  <si>
    <t>-(1,5*1,61*3+1,92*2,08+0,9*2,08)</t>
  </si>
  <si>
    <t xml:space="preserve">138 : </t>
  </si>
  <si>
    <t>2,7*(1,96-0,92)</t>
  </si>
  <si>
    <t xml:space="preserve">139 : </t>
  </si>
  <si>
    <t>2,7*0,9</t>
  </si>
  <si>
    <t>-0,9*2,08</t>
  </si>
  <si>
    <t xml:space="preserve">140 : </t>
  </si>
  <si>
    <t>2,7*1,58</t>
  </si>
  <si>
    <t xml:space="preserve">141 : </t>
  </si>
  <si>
    <t>2,7*(10,94+1,2)</t>
  </si>
  <si>
    <t>-(0,9*2,0+1,5*0,75*2+1,5*1,61*2)</t>
  </si>
  <si>
    <t xml:space="preserve">145 : </t>
  </si>
  <si>
    <t>2,7*1,25</t>
  </si>
  <si>
    <t xml:space="preserve">nezměřitelné 5% : </t>
  </si>
  <si>
    <t>732,6987/100*5</t>
  </si>
  <si>
    <t>96293070S11</t>
  </si>
  <si>
    <t>Otlučení omítek vnitřních vápenných stropů do 100%, Otlučení pouze štukové vrstvy</t>
  </si>
  <si>
    <t>965_07.1</t>
  </si>
  <si>
    <t>Demontáž vnitřních výplní otvorů vč. parapetů, zárubní, - odvoz a likvidace</t>
  </si>
  <si>
    <t>2,22*2,08*2+3,0*2,08*2</t>
  </si>
  <si>
    <t>965048150XX</t>
  </si>
  <si>
    <t>Dočištění povrchu po vybourání nášlapných vrstev - tmel. lepidlo</t>
  </si>
  <si>
    <t>978059521RXX</t>
  </si>
  <si>
    <t>Odsekání vnitřních obkladů stěn vč, podkladních vrstev</t>
  </si>
  <si>
    <t>2,0*(2,73*2+1,43*2+5,0*2)</t>
  </si>
  <si>
    <t>2,0*(3,12+2,55+5,79+5,0-1,2)</t>
  </si>
  <si>
    <t>2,0*(5,79-3,44+2,55+3,12-0,84)</t>
  </si>
  <si>
    <t>725290010RA0</t>
  </si>
  <si>
    <t>Demontáž zařizovacích předmětů klozetu včetně splachovací nádrže</t>
  </si>
  <si>
    <t>AP-PSV</t>
  </si>
  <si>
    <t>POL2_</t>
  </si>
  <si>
    <t>5</t>
  </si>
  <si>
    <t>725290020RA0</t>
  </si>
  <si>
    <t>Demontáž zařizovacích předmětů umyvadla včetně baterie a konzol</t>
  </si>
  <si>
    <t>32</t>
  </si>
  <si>
    <t>72529003SA0</t>
  </si>
  <si>
    <t>Demontáž sprchového stání, včetně baterie a obezdění</t>
  </si>
  <si>
    <t>Součtová</t>
  </si>
  <si>
    <t>10</t>
  </si>
  <si>
    <t>99-01</t>
  </si>
  <si>
    <t>Bourací práce nezměřitelné, 0,5% z HSV</t>
  </si>
  <si>
    <t>999281105R00</t>
  </si>
  <si>
    <t>Přesun hmot pro opravy a údržbu objektů pro opravy a údržbu dosavadních objektů včetně vnějších plášťů_x000D_
 výšky do 6 m</t>
  </si>
  <si>
    <t>t</t>
  </si>
  <si>
    <t>POL7_</t>
  </si>
  <si>
    <t>oborů 801, 803, 811 a 812</t>
  </si>
  <si>
    <t xml:space="preserve">Hmotnosti z položek s pořadovými čísly: : </t>
  </si>
  <si>
    <t xml:space="preserve">2,3,4,5,6,7,8,9,10,11,12,13,14,15,16,17,18,19,20,24,25,26,27,28,29,30,31,32,33,34,35,36,37,38,39,48, : </t>
  </si>
  <si>
    <t xml:space="preserve">49,50,52,55,56, : </t>
  </si>
  <si>
    <t>Součet: : 80,69781</t>
  </si>
  <si>
    <t>994-1</t>
  </si>
  <si>
    <t>D + M hasící přístroj s hasící schopností dle PBŘ</t>
  </si>
  <si>
    <t>ks</t>
  </si>
  <si>
    <t>994-T</t>
  </si>
  <si>
    <t>D + M Výstražné a bezpečnostní tabulky - dle PBŘ</t>
  </si>
  <si>
    <t>994-U</t>
  </si>
  <si>
    <t>D + M protipožárních ucpávek</t>
  </si>
  <si>
    <t>711210020RAA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</si>
  <si>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</si>
  <si>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</si>
  <si>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cca 30% plochy : </t>
  </si>
  <si>
    <t>296,5408/100*30</t>
  </si>
  <si>
    <t>01T/L</t>
  </si>
  <si>
    <t>02T/P</t>
  </si>
  <si>
    <t>03T/L</t>
  </si>
  <si>
    <t>D + M dveře 1kř plné vč. zárubně a kování 700/1970 + mřížka, kompletně dle výkresu - D.1.1_08</t>
  </si>
  <si>
    <t>04T/P</t>
  </si>
  <si>
    <t>05T/P</t>
  </si>
  <si>
    <t>06T/L</t>
  </si>
  <si>
    <t>07T/P</t>
  </si>
  <si>
    <t>D + M dveře 1kř plné vč. zárubně a kování 900/1970, kompletně dle výkresu - D.1.1_08</t>
  </si>
  <si>
    <t>08T/L</t>
  </si>
  <si>
    <t>D + M dveře 1kř plné vč. zárubně a kování 800/1970 + mřížka, kompletně dle výkresu - D.1.1_08</t>
  </si>
  <si>
    <t>09T/P</t>
  </si>
  <si>
    <t>D + M dveře 1kř plné vč. zárubně a kování 800/1970, kompletně dle výkresu - D.1.1_08</t>
  </si>
  <si>
    <t>10T/L</t>
  </si>
  <si>
    <t>11T/L</t>
  </si>
  <si>
    <t>12T/P</t>
  </si>
  <si>
    <t>P/1</t>
  </si>
  <si>
    <t>D + M plastová  prosklená stěna 3000/2080mm vč. 2kř. dveří, kompletně dle výkresu - D.1.1_08</t>
  </si>
  <si>
    <t>P/2</t>
  </si>
  <si>
    <t>D + M plastová  prosklená stěna 2220/2080mm vč. 2kř. dveří, kompletně dle výkresu - D.1.1_08</t>
  </si>
  <si>
    <t>771479001R00</t>
  </si>
  <si>
    <t>Řezání dlaždic keramických pro soklíky</t>
  </si>
  <si>
    <t>800-771</t>
  </si>
  <si>
    <t xml:space="preserve">128, 140, 141, 142, 145 : </t>
  </si>
  <si>
    <t>2,0*2+3,34*2+1,58*2+3,7*2+10,94*2+1,2*2+3,58*2+1,25*4+2,48*2</t>
  </si>
  <si>
    <t>771579791R00</t>
  </si>
  <si>
    <t>Příplatky k položkám montáže podlah keramických příplatek za plochu podlah keramických do 5 m2 jednotlivě</t>
  </si>
  <si>
    <t>3,3+4,5+3,1</t>
  </si>
  <si>
    <t>1,2+1,2+1,4+3,0+2,3+3,5+3,7+1,8+4,2+3,6+3,6+3,6+3,4+1,3+4,1+1,3</t>
  </si>
  <si>
    <t>771130111R00</t>
  </si>
  <si>
    <t>Obklad soklíků rovných do tmele výšky do 100 mm</t>
  </si>
  <si>
    <t>771575107RX</t>
  </si>
  <si>
    <t>Montáž podlah keram., včetně dodávky lepidla , penetrace a spárovací hmoty - parametry dle Skladeb podlah</t>
  </si>
  <si>
    <t>597623000.ST</t>
  </si>
  <si>
    <t>Dlaždice - Dle SKLADEB PODLAH</t>
  </si>
  <si>
    <t>65,4*1,15</t>
  </si>
  <si>
    <t>60,2*1,15</t>
  </si>
  <si>
    <t xml:space="preserve">sokl : </t>
  </si>
  <si>
    <t>62,64/100*6*1,15</t>
  </si>
  <si>
    <t>998771201R00</t>
  </si>
  <si>
    <t>Přesun hmot pro podlahy z dlaždic v objektech výšky do 6 m</t>
  </si>
  <si>
    <t>50 m vodorovně</t>
  </si>
  <si>
    <t xml:space="preserve">Ceny z položek s pořadovými čísly: : </t>
  </si>
  <si>
    <t xml:space="preserve">92,93,94,95,96, : </t>
  </si>
  <si>
    <t>Součet: : 1036,56300</t>
  </si>
  <si>
    <t>77324009T</t>
  </si>
  <si>
    <t>Očištěníí terasových podlah</t>
  </si>
  <si>
    <t>998773201R00</t>
  </si>
  <si>
    <t>Přesun hmot pro podlahy teracové v objektech výšky do 6 m</t>
  </si>
  <si>
    <t>800-773</t>
  </si>
  <si>
    <t xml:space="preserve">98, : </t>
  </si>
  <si>
    <t>Součet: : 159,37500</t>
  </si>
  <si>
    <t>776520010RAB</t>
  </si>
  <si>
    <t>Podlahy povlakové z PVC bez vyrovnání podkladu, podlahovina heterogenní protiskluzná, tl. 2,0 mm, z pásů, včetně soklíku</t>
  </si>
  <si>
    <t>lepení a dodávka podlahoviny z PVC, bez podkladu. Svaření podlahoviny. Dodávka a lepení podlahových soklíků z měkčeného PVC. Pastování a vyleštění podlah.</t>
  </si>
  <si>
    <t>bez vyrovnání podkladu</t>
  </si>
  <si>
    <t>776570020RAB</t>
  </si>
  <si>
    <t>Podlahy povlakové textilní Podlaha povlaková textilní lepená, soklík</t>
  </si>
  <si>
    <t>771578011R00</t>
  </si>
  <si>
    <t>Zvláštní úpravy spár spára podlaha-stěna silikonem</t>
  </si>
  <si>
    <t xml:space="preserve">1m2=0,5mb : </t>
  </si>
  <si>
    <t>296,5408*0,5</t>
  </si>
  <si>
    <t>781491001RT1</t>
  </si>
  <si>
    <t>Lišty k obkladům bez dodávky materiálu</t>
  </si>
  <si>
    <t xml:space="preserve">1m2=2mb : </t>
  </si>
  <si>
    <t>296,5408*2</t>
  </si>
  <si>
    <t>781415013RTE</t>
  </si>
  <si>
    <t>Montáž obkladů stěn, porovin., do tmele, rozměr obkladu dle PD, vč. tmele a spár.hmoty</t>
  </si>
  <si>
    <t>RTS 13/ I</t>
  </si>
  <si>
    <t xml:space="preserve">P : </t>
  </si>
  <si>
    <t>2,4*(2,28+0,7*2+1,5)</t>
  </si>
  <si>
    <t xml:space="preserve">S : </t>
  </si>
  <si>
    <t>2,4*2,1</t>
  </si>
  <si>
    <t>2,4*0,9</t>
  </si>
  <si>
    <t>2,4*(1,5+0,9)</t>
  </si>
  <si>
    <t xml:space="preserve">121 : </t>
  </si>
  <si>
    <t>2,4*(0,9+1,5)</t>
  </si>
  <si>
    <t>2,4*(1,9+1,6*2)</t>
  </si>
  <si>
    <t>2,4*(0,32+0,9+3,0*2)</t>
  </si>
  <si>
    <t>-(0,7*2,0*2+0,8*2,0)</t>
  </si>
  <si>
    <t>2,4*(0,6+1,9+0,1+0,92*2+2,02)</t>
  </si>
  <si>
    <t>2,4*0,9*2</t>
  </si>
  <si>
    <t xml:space="preserve">127 : </t>
  </si>
  <si>
    <t>2,4*(0,9+2,02*2)</t>
  </si>
  <si>
    <t>2,4*(1,29+3,22)</t>
  </si>
  <si>
    <t>2,4*1,29</t>
  </si>
  <si>
    <t>2,4*(1,9+1,88)</t>
  </si>
  <si>
    <t>2,4*(1,9)</t>
  </si>
  <si>
    <t>2,4*(1,1+3,07+1,1)</t>
  </si>
  <si>
    <t>2,4*(2,3+0,8*2+0,8*2+1,0+0,45*2+1,3+1,58*2+1,0*2+1,0*2)</t>
  </si>
  <si>
    <t>-(0,7*2,0*2)</t>
  </si>
  <si>
    <t>2,4*(1,48+0,9*2)</t>
  </si>
  <si>
    <t>2,4*(2,48+1,58+2,3)</t>
  </si>
  <si>
    <t>0,6*(0,6+2,52)</t>
  </si>
  <si>
    <t>5976010XXQ</t>
  </si>
  <si>
    <t>Lišta  pro obklady</t>
  </si>
  <si>
    <t>296,5408*2*1,15</t>
  </si>
  <si>
    <t>59781356S.ST</t>
  </si>
  <si>
    <t>Obkládačka - dle popisu - viz PD</t>
  </si>
  <si>
    <t>296,5408*1,15</t>
  </si>
  <si>
    <t>998781201R00</t>
  </si>
  <si>
    <t>Přesun hmot pro obklady keramické v objektech výšky do 6 m</t>
  </si>
  <si>
    <t xml:space="preserve">102,103,104,105,106, : </t>
  </si>
  <si>
    <t>Součet: : 2912,71270</t>
  </si>
  <si>
    <t>784450020RA0</t>
  </si>
  <si>
    <t>Malby z malířských směsí disperzní, penetrace jednonásobná, malba dvojnásobná, bílá</t>
  </si>
  <si>
    <t>784450025RA0</t>
  </si>
  <si>
    <t>Malby z malířských směsí disperzní na SDK, penetrace jednonásobná, malba dvojnásobná, bílá</t>
  </si>
  <si>
    <t>2,7*2*(1,5+2,0)</t>
  </si>
  <si>
    <t>2,7*2*2,0</t>
  </si>
  <si>
    <t>2,7*2*3,0</t>
  </si>
  <si>
    <t>2,7*2*5,0</t>
  </si>
  <si>
    <t>-26,656</t>
  </si>
  <si>
    <t>K/01</t>
  </si>
  <si>
    <t>D + M kuchyňská linka, kompletně dle výkresu -  D.1.1_09</t>
  </si>
  <si>
    <t>rozp</t>
  </si>
  <si>
    <t>02</t>
  </si>
  <si>
    <t>Silnoproudá elektroinstalace</t>
  </si>
  <si>
    <t>03</t>
  </si>
  <si>
    <t>Slaboproudá Elektroinstalace</t>
  </si>
  <si>
    <t>04</t>
  </si>
  <si>
    <t>EZS</t>
  </si>
  <si>
    <t>05</t>
  </si>
  <si>
    <t>Vzduchotechnika</t>
  </si>
  <si>
    <t>06</t>
  </si>
  <si>
    <t>Zdravotechnika</t>
  </si>
  <si>
    <t>979086112R00</t>
  </si>
  <si>
    <t>Nakládání nebo překládání suti a vybouraných hmot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</si>
  <si>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</si>
  <si>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</si>
  <si>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</si>
  <si>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</si>
  <si>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</si>
  <si>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</si>
  <si>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48,49,50,52,53,54,55,56,57,58,59,60,61,62,64,65,67,68, : </t>
  </si>
  <si>
    <t>Součet: : 113,23223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</si>
  <si>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</si>
  <si>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</si>
  <si>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</si>
  <si>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</si>
  <si>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</si>
  <si>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1019,09009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</si>
  <si>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</si>
  <si>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</si>
  <si>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</si>
  <si>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</si>
  <si>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</si>
  <si>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226,46446</t>
  </si>
  <si>
    <t>979999999R00</t>
  </si>
  <si>
    <t>Poplatek za skládku suti s 10 % příměsí - DUFONEV Brno</t>
  </si>
  <si>
    <t>Dodávka a montáž elektrické zabezpečovací signalizace (EZS - příprava)</t>
  </si>
  <si>
    <t>Popis položky</t>
  </si>
  <si>
    <t>Počet</t>
  </si>
  <si>
    <t>Cena za MJ</t>
  </si>
  <si>
    <t>Cena</t>
  </si>
  <si>
    <t>U/UTP 4 pár, cat.5e LSOH</t>
  </si>
  <si>
    <t>CYKY 2Ax1.5</t>
  </si>
  <si>
    <t>Trubka ohebná, průměr 16mm</t>
  </si>
  <si>
    <t>Kabelová příchytka (vč. šroubu do betonu)</t>
  </si>
  <si>
    <t>Elektroinstalační lišta 40x20mm NH</t>
  </si>
  <si>
    <t>Celkem:</t>
  </si>
  <si>
    <t>-kabelový štítek, označení konce kabelu</t>
  </si>
  <si>
    <t>-štítek samolepící, popiska prvku (malá)</t>
  </si>
  <si>
    <t>Propojovací kabeláž</t>
  </si>
  <si>
    <t>kpl</t>
  </si>
  <si>
    <t>Trubka ohebná, průměr 32mm</t>
  </si>
  <si>
    <t>Trubka ohebná, průměr 20mm</t>
  </si>
  <si>
    <t>Drobný elektroinstalační materiál</t>
  </si>
  <si>
    <t>Výkony pro dokončení</t>
  </si>
  <si>
    <t>revize zařízení (SV)</t>
  </si>
  <si>
    <t>hod</t>
  </si>
  <si>
    <t>výkresová dokumentace (SV)</t>
  </si>
  <si>
    <t>zaškolení obsluhy (SV)</t>
  </si>
  <si>
    <t>oživení, odzkoušení, nastavení zařízení (SV)</t>
  </si>
  <si>
    <t>Dodávka a montáž společná televizní anténa (STA)</t>
  </si>
  <si>
    <t>Rozbočovače, slučovače</t>
  </si>
  <si>
    <t>koncová zásuvka 1 dB</t>
  </si>
  <si>
    <t>KU 68/1  KRABICE UNIVERZÁLNÍ</t>
  </si>
  <si>
    <t>Koax 7,25mm, CU, 22,5dB/100m/2400Mhz, 75ohm - NH</t>
  </si>
  <si>
    <t>Protipožární ucpávky</t>
  </si>
  <si>
    <t xml:space="preserve">Výkony pro dokončení </t>
  </si>
  <si>
    <t>Celkem bez DPH:</t>
  </si>
  <si>
    <t>Přesun páteřní trasy z lišty do žlabu</t>
  </si>
  <si>
    <t>Přesun podružných tras SLP v chodbě z lišt do žlabu</t>
  </si>
  <si>
    <t>Demontáž a zpětná montáž RACKu</t>
  </si>
  <si>
    <t>Zapravení a stavební přípomoc</t>
  </si>
  <si>
    <t>Demontáž a zpětná montáž Wi-Fi AP</t>
  </si>
  <si>
    <t>Kabelový žlab - drátěný "M2-R/G"</t>
  </si>
  <si>
    <t>Dodávka a montáž strukturované kabeláže (SK) - páteřní rozvody AKIS</t>
  </si>
  <si>
    <t>sada</t>
  </si>
  <si>
    <t xml:space="preserve"> - kabelový štítek, označení konce kabelu - 2ks</t>
  </si>
  <si>
    <t xml:space="preserve"> - štítek samolepící, popiska prvku (malá) - 2ks</t>
  </si>
  <si>
    <t xml:space="preserve"> - Zásuvka 2 x RJ45 UTP Cat.6 - 1ks</t>
  </si>
  <si>
    <t xml:space="preserve"> - elektroinstalační lišta - 8m</t>
  </si>
  <si>
    <t xml:space="preserve"> - Drobný elektroinstalační materiál</t>
  </si>
  <si>
    <t xml:space="preserve"> - překládka stávající UTP - 12m</t>
  </si>
  <si>
    <t xml:space="preserve"> - U/UTP 4 pár, cat.5E - 12m (náhrada poškozených kabelů - doplnění)</t>
  </si>
  <si>
    <t>Rozvody uvnitř jednotek (pokoj/kancelář)</t>
  </si>
  <si>
    <t xml:space="preserve"> - 1rámeček  - 1ks</t>
  </si>
  <si>
    <t>U/UTP 4 pár, cat.5E (náhrada poškozených kabelů - doplnění)</t>
  </si>
  <si>
    <t>Patch kabel, UTP 0,5-2m, cat 5e</t>
  </si>
  <si>
    <t>Zásuvka 2 x RJ45 UTP Cat.6 - povrchová montáž</t>
  </si>
  <si>
    <t xml:space="preserve"> - Krabice do parapetního žlabu</t>
  </si>
  <si>
    <t>KO 125  KRABICE ODBOČNÁ</t>
  </si>
  <si>
    <t>Identifikace</t>
  </si>
  <si>
    <t>S p e c i f i k a c e   p o l o ž k y</t>
  </si>
  <si>
    <t>Měrná</t>
  </si>
  <si>
    <t>Cena dodávka</t>
  </si>
  <si>
    <t>Cena montáž</t>
  </si>
  <si>
    <t>pozice</t>
  </si>
  <si>
    <t>prodejce</t>
  </si>
  <si>
    <t>( p o p i s )</t>
  </si>
  <si>
    <t>jednotka</t>
  </si>
  <si>
    <t>jednotek</t>
  </si>
  <si>
    <t>(Kč)</t>
  </si>
  <si>
    <t>Zařízení č. 1 -  Větrání sociální zázemí</t>
  </si>
  <si>
    <t>1.01</t>
  </si>
  <si>
    <t>TD 500/150-160 SILENT T IP44 ultra tichý ventilátor s doběhem</t>
  </si>
  <si>
    <t>1.02</t>
  </si>
  <si>
    <t>KK 100 talířový ventil odvodní kovový</t>
  </si>
  <si>
    <t>1.03</t>
  </si>
  <si>
    <t>RSKW 160 těsná zpětná klapka</t>
  </si>
  <si>
    <t>1.04</t>
  </si>
  <si>
    <t xml:space="preserve">Potrubní prvky </t>
  </si>
  <si>
    <t>OLG 90° 100 oblouk lisovaný s těsněním</t>
  </si>
  <si>
    <t>OBJ 90° 160/160 odbočka jednostranná</t>
  </si>
  <si>
    <t>OBJ 90° 160/100 odbočka jednostranná</t>
  </si>
  <si>
    <t>OBJ 90° 125/100 odbočka jednostranná</t>
  </si>
  <si>
    <t>OBJ 90° 100/100 odbočka jednostranná</t>
  </si>
  <si>
    <t>PROL 160/100 přechod osový krátký</t>
  </si>
  <si>
    <t>PROL 160/125 přechod osový krátký</t>
  </si>
  <si>
    <t>PROL 125/100 přechod osový krátký</t>
  </si>
  <si>
    <t>Kruhové ocel. potrubí sk. I do průměru vč. montážního a spojovacího materiálu:</t>
  </si>
  <si>
    <t>Spiro potrubí 100</t>
  </si>
  <si>
    <t>bm</t>
  </si>
  <si>
    <t>Spiro potrubí 125</t>
  </si>
  <si>
    <t>Spiro potrubí 160</t>
  </si>
  <si>
    <t>SEMIFLEX 100/3 PROFI ohebná Al hadice</t>
  </si>
  <si>
    <t>SONOFLEX MI 160 ohebná Al hadice</t>
  </si>
  <si>
    <t>Zařízení č. 2 - Větrání sociální zázemí</t>
  </si>
  <si>
    <t>2.01</t>
  </si>
  <si>
    <t>2.02</t>
  </si>
  <si>
    <t>KK 125 talířový ventil odvodní kovový</t>
  </si>
  <si>
    <t>2.03</t>
  </si>
  <si>
    <t>2.04</t>
  </si>
  <si>
    <t>OLG 90° 160 oblouk lisovaný s těsněním</t>
  </si>
  <si>
    <t>OBJ 90° 160/125 odbočka jednostranná</t>
  </si>
  <si>
    <t xml:space="preserve">SEMIFLEX 125/3 PROFI ohebná Al hadice </t>
  </si>
  <si>
    <t>Zařízení č. 3 -  Větrání sociální zázemí</t>
  </si>
  <si>
    <t>3.01</t>
  </si>
  <si>
    <t>3.02</t>
  </si>
  <si>
    <t>3.03</t>
  </si>
  <si>
    <t>3.04</t>
  </si>
  <si>
    <t>3.05</t>
  </si>
  <si>
    <t>RSK 160 zpětná klapka</t>
  </si>
  <si>
    <t>3.06</t>
  </si>
  <si>
    <t>Zařízení č. 4 - Větrání sociální zázemí</t>
  </si>
  <si>
    <t>4.01</t>
  </si>
  <si>
    <t>4.02</t>
  </si>
  <si>
    <t>4.03</t>
  </si>
  <si>
    <t>4.04</t>
  </si>
  <si>
    <t>Zařízení č. 5 - Větrání sociální zázemí</t>
  </si>
  <si>
    <t>5.01</t>
  </si>
  <si>
    <t>TD 350/125 SILENT T IP44 ultra tichý ventilátor s doběhem</t>
  </si>
  <si>
    <t>5.02</t>
  </si>
  <si>
    <t>5.03</t>
  </si>
  <si>
    <t>RSKW 125 těsná zpětná klapka</t>
  </si>
  <si>
    <t>5.04</t>
  </si>
  <si>
    <t>OLG 90° 125 oblouk lisovaný s těsněním</t>
  </si>
  <si>
    <t>SONOFLEX MI 127 ohebná Al hadice</t>
  </si>
  <si>
    <t>Zařízení č. 6 - Větrání sociální zázemí</t>
  </si>
  <si>
    <t>6.01</t>
  </si>
  <si>
    <t>6.02</t>
  </si>
  <si>
    <t>6.03</t>
  </si>
  <si>
    <t>6.04</t>
  </si>
  <si>
    <t>Zařízení č. 7 - Větrání sociální zázemí</t>
  </si>
  <si>
    <t>7.01</t>
  </si>
  <si>
    <t>7.02</t>
  </si>
  <si>
    <t>7.03</t>
  </si>
  <si>
    <t>7.04</t>
  </si>
  <si>
    <t>Zařízení č. 8 - Větrání sociální zázemí</t>
  </si>
  <si>
    <t>8.01</t>
  </si>
  <si>
    <t>8.02</t>
  </si>
  <si>
    <t>8.03</t>
  </si>
  <si>
    <t>8.04</t>
  </si>
  <si>
    <t>Doplňkový materiál</t>
  </si>
  <si>
    <t>Montážní, těsnící a spojovací materiál</t>
  </si>
  <si>
    <t>Doprava, přesuny</t>
  </si>
  <si>
    <t>IKČ, zaregulování, spuštění jednotky, propojení klapek, Oživení VRF</t>
  </si>
  <si>
    <t>Cena celkem bez DPH :</t>
  </si>
  <si>
    <t>Mj</t>
  </si>
  <si>
    <t>Materiál</t>
  </si>
  <si>
    <t>Materiál celkem</t>
  </si>
  <si>
    <t>Montáž celkem</t>
  </si>
  <si>
    <t>ROZVÁDĚČ "RS*1.L"</t>
  </si>
  <si>
    <t/>
  </si>
  <si>
    <t>BF-U-3/72-C Rozvodnice pod omítku, bílé dveře, N/PE svork</t>
  </si>
  <si>
    <t>MSO-63-3 63 A 3-pólový</t>
  </si>
  <si>
    <t xml:space="preserve">SVODIČE BLESKOVÝCH PROUDŮ A PŘEPĚTÍ- typ 1+2
</t>
  </si>
  <si>
    <t>SPC12,5/3+1 4-pólový svodič, 12,5 kA (10/350), Itotal 50 kA (10/350)</t>
  </si>
  <si>
    <t>kd</t>
  </si>
  <si>
    <t>JISTIČ 1-PÓLOVÝ,CHARAKT."B"</t>
  </si>
  <si>
    <t>LTN-6B-1 -6A</t>
  </si>
  <si>
    <t>LTN-10B-1 -10A</t>
  </si>
  <si>
    <t>LTN-16B-1 -16A</t>
  </si>
  <si>
    <t>JISTIČ 1-PÓLOVÝ,CHARAKT."C"</t>
  </si>
  <si>
    <t>LTN-16C-1 -16A</t>
  </si>
  <si>
    <t>JISTIČ 3-PÓLOVÝ CHARAKT."B"</t>
  </si>
  <si>
    <t>LTN-16B-3 -16A</t>
  </si>
  <si>
    <t>LTN-20B-3 -20A</t>
  </si>
  <si>
    <t>PROUD.CHRÁNIČ 2-PÓLOVÝ</t>
  </si>
  <si>
    <t>LFN-40-2-030AC -40A,30mA</t>
  </si>
  <si>
    <t>EME1P32 Měřič spotřeby,1-fáz,přímý,32A</t>
  </si>
  <si>
    <t>Nfi-KS 7P Rozbočovací můstky pro N.fi vodiče (7 vodičů)</t>
  </si>
  <si>
    <t>ROZVÁDĚČ "RS*1.L" - celkem</t>
  </si>
  <si>
    <t>ROZVÁDĚČ "RS*1.P"</t>
  </si>
  <si>
    <t>LTN-2B-1 -2A</t>
  </si>
  <si>
    <t>LTN-32B-3 -32A</t>
  </si>
  <si>
    <t>PROUDOVÝ CHRÁNIČ  2-PÓLOVÝ s NADPROUD, OCHRANOU PORUCHOVÝ PROUD 30mA</t>
  </si>
  <si>
    <t>OLI-16B-1N-030A -16A</t>
  </si>
  <si>
    <t>Z-R230/4S Instalační relé 230V AC, 4 zap. kont.</t>
  </si>
  <si>
    <t>Z-SCH230/1/25-20 Instalační stykač, 230V~, 25A, 2zap. kont.</t>
  </si>
  <si>
    <t>Z-S230/SS Impulsní relé, tlačítko, 230 V~, 2zap. kont.</t>
  </si>
  <si>
    <t>Z-SDM/2K-WO Spínací hodiny digitální,2kanál,týdenní,2přep.kont</t>
  </si>
  <si>
    <t>ROZVÁDĚČ "RS*1.P" - celkem</t>
  </si>
  <si>
    <t>ROZVÁDĚČ "R*1xx"</t>
  </si>
  <si>
    <t>MINI-6-ST, Rozvodnice na omítku, bílé plast.dveře</t>
  </si>
  <si>
    <t>LFN-25-2-030AC -25A,30mA</t>
  </si>
  <si>
    <t>ROZVÁDĚČ "R*1xx" - celkem</t>
  </si>
  <si>
    <t>ROZVÁDĚČE</t>
  </si>
  <si>
    <t>ROZVÁDĚČE - celkem</t>
  </si>
  <si>
    <t>Elektromontáže</t>
  </si>
  <si>
    <t>ELEKTROINSTALACE-LEVÁ ČÁST</t>
  </si>
  <si>
    <t>KRABICE PŘÍSTROJOVÁ p. om.</t>
  </si>
  <si>
    <t>KP67/2 70x45</t>
  </si>
  <si>
    <t>KRABICE ODBOČNÁ, bez SVORKOVNICE</t>
  </si>
  <si>
    <t>8106 KRABICE</t>
  </si>
  <si>
    <t>KO 125 E/EQ02 KRABICE ODB. s EQ SVORKOVNICÍ</t>
  </si>
  <si>
    <t>SVORKOVNICE KRABICOVÁ</t>
  </si>
  <si>
    <t>273-105 5x1-2,5mm2</t>
  </si>
  <si>
    <t>LIŠTA ELEKTROINSTALAČNÍ VČ. DÍLŮ A PŘÍSLUŠENSTVÍ</t>
  </si>
  <si>
    <t>EKD100x40 hranatá</t>
  </si>
  <si>
    <t>LHD17x17 hranatá</t>
  </si>
  <si>
    <t>VODIČ JEDNOŽILOVÝ OHEBNÝ</t>
  </si>
  <si>
    <t>H07V-K 4(CYA) mm2 , pevně</t>
  </si>
  <si>
    <t>KABEL SILOVÝ,IZOLACE PVC</t>
  </si>
  <si>
    <t>CYKY-O 3x1.5 mm2 , pevně</t>
  </si>
  <si>
    <t>CYKY-J 3x1.5 mm2 , pevně</t>
  </si>
  <si>
    <t>CYKY-J 3x2.5 mm2 , pevně</t>
  </si>
  <si>
    <t>CYKY-J 5x1.5 mm2 , pevně</t>
  </si>
  <si>
    <t>UKONČENÍ Cu KABELŮ  DO</t>
  </si>
  <si>
    <t xml:space="preserve"> 4x10 mm2</t>
  </si>
  <si>
    <t xml:space="preserve"> 5x4 mm2</t>
  </si>
  <si>
    <t>5518A-2999 B 2p+PE, bílá, IP44</t>
  </si>
  <si>
    <t>POHYBOVÉ SPÍNAČE STROPNÍ</t>
  </si>
  <si>
    <t>Hutermann 741-strop. do podhl.</t>
  </si>
  <si>
    <t>SUPER-MULTIFUNKČNÍ RELÉ - do instal. krabice pro ventilátor</t>
  </si>
  <si>
    <t>SMR-T 3-vodičové, 9 funkcí, čas 0.01s-10dnů, výstup 10-160VA, cívka AC 230 V, bez NULY</t>
  </si>
  <si>
    <t>MONTÁŽ ROZVODNIC</t>
  </si>
  <si>
    <t xml:space="preserve"> do  20 kg</t>
  </si>
  <si>
    <t xml:space="preserve"> do 100 kg</t>
  </si>
  <si>
    <t>SVÍTIDLA</t>
  </si>
  <si>
    <t>BRS3KO375V2/ND Svítidlo BRS, 6x16 LED, 3000 K,  kryt opál PMMA, IP40, prům. 375mm, 500mA, ozn."A"</t>
  </si>
  <si>
    <t>BRSB3KO300V1/ND Svítidlo BRSB, 4x12 LED, 3000 K,  kryt opál PMMA, IP44, prům. 285mm, 350mA, ozn.:"F"</t>
  </si>
  <si>
    <t>OZAWECL3SA Nouzové sv. ECONOMIC LED SA, 3 hod, IP65, univ. piktogram, ozn.:"N"</t>
  </si>
  <si>
    <t>SVÍTIDLA - celkem</t>
  </si>
  <si>
    <t>HODINOVÉ ZÚČTOVACÍ SAZBY</t>
  </si>
  <si>
    <t xml:space="preserve"> Demontaz stavajiciho zarizeni</t>
  </si>
  <si>
    <t xml:space="preserve"> Uprava stavajiciho zarizeni</t>
  </si>
  <si>
    <t xml:space="preserve"> Uprava stavajiciho rozvadece</t>
  </si>
  <si>
    <t xml:space="preserve"> Vyhledani pripojovaciho mista</t>
  </si>
  <si>
    <t xml:space="preserve"> Napojeni na stavajici zarizeni</t>
  </si>
  <si>
    <t xml:space="preserve"> Zabezpeceni pracoviste</t>
  </si>
  <si>
    <t xml:space="preserve"> Nespecifikované montáže</t>
  </si>
  <si>
    <t>KOORDINACE POSTUPU PRACI</t>
  </si>
  <si>
    <t xml:space="preserve"> S ostatnimi profesemi</t>
  </si>
  <si>
    <t>PROVEDENI REVIZNICH ZKOUSEK dle ČSN 331500</t>
  </si>
  <si>
    <t xml:space="preserve"> Revizni technik</t>
  </si>
  <si>
    <t xml:space="preserve"> Spoluprace s reviz.technikem</t>
  </si>
  <si>
    <t>HODINOVÉ ZÚČTOVACÍ SAZBY - celkem</t>
  </si>
  <si>
    <t>ELEKTROINSTALACE-LEVÁ ČÁST - celkem</t>
  </si>
  <si>
    <t>ELEKTROINSTALACE-PRAVÁ ČÁST</t>
  </si>
  <si>
    <t xml:space="preserve"> 5x10 mm2</t>
  </si>
  <si>
    <t>Hutermann Buble, nástěnné</t>
  </si>
  <si>
    <t>16</t>
  </si>
  <si>
    <t xml:space="preserve"> Spoluprace s reviz. technikem</t>
  </si>
  <si>
    <t>ELEKTROINSTALACE-PRAVÁ ČÁST - celkem</t>
  </si>
  <si>
    <t>Podružný materiál</t>
  </si>
  <si>
    <t>Elektromontáže - celkem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</si>
  <si>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</si>
  <si>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</si>
  <si>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</si>
  <si>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</si>
  <si>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</si>
  <si>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</si>
  <si>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</si>
  <si>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</si>
  <si>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</si>
  <si>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</si>
  <si>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</si>
  <si>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</si>
  <si>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</si>
  <si>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Hodnota A</t>
  </si>
  <si>
    <t>Hodnota B</t>
  </si>
  <si>
    <t>Základní náklady</t>
  </si>
  <si>
    <t>Rekapitulace</t>
  </si>
  <si>
    <t>Rozpočet - Silnoproudá elektroinstalace</t>
  </si>
  <si>
    <t>Součet</t>
  </si>
  <si>
    <t>Rozpočet - Vzduchotechnika</t>
  </si>
  <si>
    <t>Rozpočet -EZS, SK, STA</t>
  </si>
  <si>
    <t>6</t>
  </si>
  <si>
    <t>Úpravy povrchu, podlahy</t>
  </si>
  <si>
    <t>346244361RT2</t>
  </si>
  <si>
    <t>Zazdívka rýh, potrubí, kapes cihlami tl. 6,5 cm, s použitím suché maltové směsi</t>
  </si>
  <si>
    <t>411387531R00</t>
  </si>
  <si>
    <t>Zabetonování otvorů 0,25 m2 ve stropech a klenbách</t>
  </si>
  <si>
    <t>612401191RT2</t>
  </si>
  <si>
    <t>Omítka malých ploch vnitřních stěn do 0,09 m2, vápennou štukovou omítkou</t>
  </si>
  <si>
    <t>612403386R00</t>
  </si>
  <si>
    <t>Hrubá výplň rýh ve stěnách do 10x10cm maltou z SMS</t>
  </si>
  <si>
    <t>612403388R00</t>
  </si>
  <si>
    <t>Hrubá výplň rýh ve stěnách do 15x15cm maltou z SMS</t>
  </si>
  <si>
    <t>900      RT2</t>
  </si>
  <si>
    <t>HZS - nezměřitelné stavební práce a přípomoci při rekonstrukci, Práce v tarifní třídě 5</t>
  </si>
  <si>
    <t>h</t>
  </si>
  <si>
    <t>Prav.M</t>
  </si>
  <si>
    <t>POL10_</t>
  </si>
  <si>
    <t>941955001R00</t>
  </si>
  <si>
    <t>Lešení lehké pomocné, výška podlahy do 1,2 m</t>
  </si>
  <si>
    <t>97</t>
  </si>
  <si>
    <t>Prorážení otvorů</t>
  </si>
  <si>
    <t>971033341R00</t>
  </si>
  <si>
    <t>Vybourání otv. zeď cihel. pl.0,09 m2, tl.30cm, MVC</t>
  </si>
  <si>
    <t>972054241R00</t>
  </si>
  <si>
    <t>Vybourání otv. stropy ŽB pl. 0,09 m2, tl. 15 cm</t>
  </si>
  <si>
    <t>974100020RA0</t>
  </si>
  <si>
    <t>Vysekání rýh ve zdivu z cihel, 10 x 10 cm</t>
  </si>
  <si>
    <t>974100030RA0</t>
  </si>
  <si>
    <t>Vysekání rýh ve zdivu z cihel, 15 x 15 cm</t>
  </si>
  <si>
    <t>900      RT1</t>
  </si>
  <si>
    <t>HZS - nezměřitelné bourací práce při rekonstrukci, Práce v tarifní třídě 4</t>
  </si>
  <si>
    <t>Přesun hmot pro opravy a údržbu do výšky 6 m</t>
  </si>
  <si>
    <t>713</t>
  </si>
  <si>
    <t>Izolace tepelné</t>
  </si>
  <si>
    <t>713571111RT2</t>
  </si>
  <si>
    <t>Požárně ochranná manžeta hl. 60 mm, EI 90, D 50 mm, PROMASTOP®-U</t>
  </si>
  <si>
    <t>713571113RT2</t>
  </si>
  <si>
    <t>Požárně ochranná manžeta hl. 60 mm, EI 90, D 75 mm, PROMASTOP®-U</t>
  </si>
  <si>
    <t>713571115RT2</t>
  </si>
  <si>
    <t>Požárně ochranná manžeta hl. 60mm, EI 90, D 110 mm, PROMASTOP®-U</t>
  </si>
  <si>
    <t>998713101R00</t>
  </si>
  <si>
    <t>Přesun hmot pro izolace tepelné, výšky do 6 m</t>
  </si>
  <si>
    <t>721</t>
  </si>
  <si>
    <t>Vnitřní kanalizace</t>
  </si>
  <si>
    <t>721140912R00</t>
  </si>
  <si>
    <t>Oprava - propojení dosavadního potrubí DN 50</t>
  </si>
  <si>
    <t>721140913R00</t>
  </si>
  <si>
    <t>Oprava - propojení dosavadního potrubí DN 70</t>
  </si>
  <si>
    <t>721140915R00</t>
  </si>
  <si>
    <t>Oprava - propojení dosavadního potrubí DN 100</t>
  </si>
  <si>
    <t>721140935R00</t>
  </si>
  <si>
    <t>Oprava - přechod z plastových trub na litinu DN100</t>
  </si>
  <si>
    <t>721170955R00</t>
  </si>
  <si>
    <t>Oprava-vsazení odbočky, potrubí PVC hrdlové D 110</t>
  </si>
  <si>
    <t>721170956R00</t>
  </si>
  <si>
    <t>Oprava-vsazení odbočky, potrubí PVC hrdlové D 125</t>
  </si>
  <si>
    <t>721176101R00</t>
  </si>
  <si>
    <t>Potrubí HT připojovací D 32 x 1,8 mm</t>
  </si>
  <si>
    <t>1.NP. : 3,5</t>
  </si>
  <si>
    <t>721176102R00</t>
  </si>
  <si>
    <t>Potrubí HT připojovací D 40 x 1,8 mm</t>
  </si>
  <si>
    <t>1.NP. : 6,5</t>
  </si>
  <si>
    <t>721176103R00</t>
  </si>
  <si>
    <t>Potrubí HT připojovací D 50 x 1,8 mm</t>
  </si>
  <si>
    <t>1.PP. : 7,5</t>
  </si>
  <si>
    <t>1.NP. : 9,5</t>
  </si>
  <si>
    <t>721176104R00</t>
  </si>
  <si>
    <t>Potrubí HT připojovací D 75 x 1,9 mm</t>
  </si>
  <si>
    <t>1.PP. : 13,5</t>
  </si>
  <si>
    <t>1.NP. : 0</t>
  </si>
  <si>
    <t>721176105R00</t>
  </si>
  <si>
    <t>Potrubí HT připojovací D 110 x 2,7 mm</t>
  </si>
  <si>
    <t>1.NP. : 7,5</t>
  </si>
  <si>
    <t>721176113R00</t>
  </si>
  <si>
    <t>Potrubí HT odpadní svislé D 50 x 1,8 mm</t>
  </si>
  <si>
    <t>1.PP. : 1,5</t>
  </si>
  <si>
    <t>721176114R00</t>
  </si>
  <si>
    <t>Potrubí HT odpadní svislé D 75 x 1,9 mm</t>
  </si>
  <si>
    <t>1.PP. : 4,5</t>
  </si>
  <si>
    <t>721176115R00</t>
  </si>
  <si>
    <t>Potrubí HT odpadní svislé D 110 x 2,7 mm</t>
  </si>
  <si>
    <t>1.PP. : 2,5</t>
  </si>
  <si>
    <t>1.NP. : 1,5</t>
  </si>
  <si>
    <t>721194103R00</t>
  </si>
  <si>
    <t>Vyvedení odpadních výpustek D 32 x 1,8</t>
  </si>
  <si>
    <t>721194104R00</t>
  </si>
  <si>
    <t>Vyvedení odpadních výpustek D 40 x 1,8</t>
  </si>
  <si>
    <t>U : 10</t>
  </si>
  <si>
    <t>P : 3</t>
  </si>
  <si>
    <t>721194105R00</t>
  </si>
  <si>
    <t>Vyvedení odpadních výpustek D 50 x 1,8</t>
  </si>
  <si>
    <t>D : 1</t>
  </si>
  <si>
    <t>S : 4</t>
  </si>
  <si>
    <t>721194107R00</t>
  </si>
  <si>
    <t>Vyvedení odpadních výpustek D 75 x 1,9</t>
  </si>
  <si>
    <t>VP : 6</t>
  </si>
  <si>
    <t>721194109R00</t>
  </si>
  <si>
    <t>Vyvedení odpadních výpustek D 110 x 2,3</t>
  </si>
  <si>
    <t>K : 9</t>
  </si>
  <si>
    <t>721213234R00</t>
  </si>
  <si>
    <t>Žlab odtokový KLASIK,ke zdi,děrov.rošt, dl. 800mm</t>
  </si>
  <si>
    <t>721290111R00</t>
  </si>
  <si>
    <t>Zkouška těsnosti kanalizace vodou DN 125</t>
  </si>
  <si>
    <t>3,5+6,5+17,0+3,5+7,5+5,0+4,5+4,0</t>
  </si>
  <si>
    <t>998721101R00</t>
  </si>
  <si>
    <t>Přesun hmot pro vnitřní kanalizaci, výšky do 6 m</t>
  </si>
  <si>
    <t>722</t>
  </si>
  <si>
    <t>Vnitřní vodovod</t>
  </si>
  <si>
    <t>722131931R00</t>
  </si>
  <si>
    <t>Oprava-propojení dosavadního potrubí závit. DN 15</t>
  </si>
  <si>
    <t>722131932R00</t>
  </si>
  <si>
    <t>Oprava-propojení dosavadního potrubí závit. DN 20</t>
  </si>
  <si>
    <t>722131933R00</t>
  </si>
  <si>
    <t>Oprava-propojení dosavadního potrubí závit. DN 25</t>
  </si>
  <si>
    <t>722172310R00</t>
  </si>
  <si>
    <t>Potrubí z PPR, studená, D 16x2,2 mm, vč.zed.výpom.</t>
  </si>
  <si>
    <t>1.PP. : 5,0</t>
  </si>
  <si>
    <t>1.NP. : 26,0</t>
  </si>
  <si>
    <t>722172311R00</t>
  </si>
  <si>
    <t>Potrubí z PPR, studená, D 20x2,8 mm, vč.zed.výpom.</t>
  </si>
  <si>
    <t>1.PP. : 2,0</t>
  </si>
  <si>
    <t>1.NP. : 12,0</t>
  </si>
  <si>
    <t>722172312R00</t>
  </si>
  <si>
    <t>Potrubí z PPR, studená, D 25x3,5 mm, vč.zed.výpom.</t>
  </si>
  <si>
    <t>1.PP. : 4,0</t>
  </si>
  <si>
    <t>1.NP. : 15,0</t>
  </si>
  <si>
    <t>722172313R00</t>
  </si>
  <si>
    <t>Potrubí z PPR, studená, D 32x4,4 mm, vč.zed.výpom.</t>
  </si>
  <si>
    <t>1.NP. : 6,0</t>
  </si>
  <si>
    <t>722172330R00</t>
  </si>
  <si>
    <t>Potrubí z PPR, teplá, D 16x2,7 mm, vč. zed. výpom.</t>
  </si>
  <si>
    <t>1.NP. : 30,0</t>
  </si>
  <si>
    <t>722172331R00</t>
  </si>
  <si>
    <t>Potrubí z PPR, teplá, D 20x3,4 mm, vč. zed. výpom.</t>
  </si>
  <si>
    <t>1.PP. : 1,0</t>
  </si>
  <si>
    <t>1.NP. : 9,0</t>
  </si>
  <si>
    <t>722172332R00</t>
  </si>
  <si>
    <t>Potrubí z PPR, teplá, D 25x4,2 mm, vč. zed. výpom.</t>
  </si>
  <si>
    <t>722181211RT6</t>
  </si>
  <si>
    <t>Izolace návleková MIRELON PRO tl. stěny 6 mm, vnitřní průměr 18 mm</t>
  </si>
  <si>
    <t>722181211RT7</t>
  </si>
  <si>
    <t>Izolace návleková MIRELON PRO tl. stěny 6 mm, vnitřní průměr 22 mm</t>
  </si>
  <si>
    <t>722181211RT9</t>
  </si>
  <si>
    <t>Izolace návleková MIRELON PRO tl. stěny 6 mm, vnitřní průměr 28 mm</t>
  </si>
  <si>
    <t>722181213RT6</t>
  </si>
  <si>
    <t>Izolace návleková MIRELON PRO tl. stěny 13 mm, vnitřní průměr 18 mm</t>
  </si>
  <si>
    <t>722181213RT7</t>
  </si>
  <si>
    <t>Izolace návleková MIRELON PRO tl. stěny 13 mm, vnitřní průměr 22 mm</t>
  </si>
  <si>
    <t>722181213RT9</t>
  </si>
  <si>
    <t>Izolace návleková MIRELON PRO tl. stěny 13 mm, vnitřní průměr 28 mm</t>
  </si>
  <si>
    <t>722181213RU2</t>
  </si>
  <si>
    <t>Izolace návleková MIRELON PRO tl. stěny 13 mm, vnitřní průměr 35 mm</t>
  </si>
  <si>
    <t>722181214RT6</t>
  </si>
  <si>
    <t>Izolace návleková MIRELON PRO tl. stěny 20 mm, vnitřní průměr 18 mm</t>
  </si>
  <si>
    <t>722181214RT7</t>
  </si>
  <si>
    <t>Izolace návleková MIRELON PRO tl. stěny 20 mm, vnitřní průměr 22 mm</t>
  </si>
  <si>
    <t>722181215RT9</t>
  </si>
  <si>
    <t>Izolace návleková  MIRELON PRO tl. stěny 25 mm, vnitřní průměr 28 mm</t>
  </si>
  <si>
    <t>722190401R00</t>
  </si>
  <si>
    <t>Vyvedení a upevnění výpustek DN 15</t>
  </si>
  <si>
    <t>U : 10*2</t>
  </si>
  <si>
    <t>D : 1*2</t>
  </si>
  <si>
    <t>S : (4+6)*2</t>
  </si>
  <si>
    <t>722190402R00</t>
  </si>
  <si>
    <t>Vyvedení a upevnění výpustek DN 20</t>
  </si>
  <si>
    <t>722190901R00</t>
  </si>
  <si>
    <t>Uzavření/otevření vodovodního potrubí při opravě</t>
  </si>
  <si>
    <t>722202212R00</t>
  </si>
  <si>
    <t>722202221R00</t>
  </si>
  <si>
    <t>722237121R00</t>
  </si>
  <si>
    <t>1.PP. : 3</t>
  </si>
  <si>
    <t>1.NP. : 1</t>
  </si>
  <si>
    <t>722237122R00</t>
  </si>
  <si>
    <t>1.PP. : 6</t>
  </si>
  <si>
    <t>1.NP. : 5</t>
  </si>
  <si>
    <t>722237123R00</t>
  </si>
  <si>
    <t>1.PP. : 2</t>
  </si>
  <si>
    <t>722280106R00</t>
  </si>
  <si>
    <t>Tlaková zkouška vodovodního potrubí DN 32</t>
  </si>
  <si>
    <t>SV : 31,0+14,0+19,0+8,0</t>
  </si>
  <si>
    <t>TV : 30,0+10,0+10,0</t>
  </si>
  <si>
    <t>722290234R00</t>
  </si>
  <si>
    <t>Proplach a dezinfekce vodovod.potrubí DN 80</t>
  </si>
  <si>
    <t>734213115R00</t>
  </si>
  <si>
    <t>734253114R00</t>
  </si>
  <si>
    <t>900      RT3</t>
  </si>
  <si>
    <t>HZS - nezměřitelné práce při přepojování potrubí, Práce v tarifní třídě 6</t>
  </si>
  <si>
    <t>998722101R00</t>
  </si>
  <si>
    <t>Přesun hmot pro vnitřní vodovod, výšky do 6 m</t>
  </si>
  <si>
    <t>724</t>
  </si>
  <si>
    <t>Strojní vybavení</t>
  </si>
  <si>
    <t>732339102R00</t>
  </si>
  <si>
    <t>Montáž nádoby expanzní tlakové 25 l.</t>
  </si>
  <si>
    <t>soubor</t>
  </si>
  <si>
    <t>48466603R</t>
  </si>
  <si>
    <t>Nádoba expanzní vodárenská s vakem DD 18/10</t>
  </si>
  <si>
    <t>900013969000020376T</t>
  </si>
  <si>
    <t>Příslušenství k nádobám Reflex - Flowjet průtočná armatura</t>
  </si>
  <si>
    <t>KS</t>
  </si>
  <si>
    <t>7610300</t>
  </si>
  <si>
    <t>25757156</t>
  </si>
  <si>
    <t>998724102R00</t>
  </si>
  <si>
    <t>Přesun hmot pro strojní vybavení, výšky do 12 m</t>
  </si>
  <si>
    <t>725</t>
  </si>
  <si>
    <t>Zařizovací předměty</t>
  </si>
  <si>
    <t>725119306R00</t>
  </si>
  <si>
    <t>Montáž klozetu závěsného</t>
  </si>
  <si>
    <t>725119401R00</t>
  </si>
  <si>
    <t>Montáž předstěnových systémů pro zazdění</t>
  </si>
  <si>
    <t>725129201R00</t>
  </si>
  <si>
    <t>Montáž pisoárového záchodku bez nádrže</t>
  </si>
  <si>
    <t>725219401R00</t>
  </si>
  <si>
    <t>Montáž umyvadel na šrouby do zdiva</t>
  </si>
  <si>
    <t>725249101R00</t>
  </si>
  <si>
    <t>Montáž sprchových boxů</t>
  </si>
  <si>
    <t>725249102R00</t>
  </si>
  <si>
    <t>Montáž sprchových mís a vaniček</t>
  </si>
  <si>
    <t>725249103R00</t>
  </si>
  <si>
    <t>Montáž sprchových koutů</t>
  </si>
  <si>
    <t>725319101R00</t>
  </si>
  <si>
    <t>Montáž dřezů jednoduchých  - dopojení, bez dodávky dřezu (součást.kuch.linky)</t>
  </si>
  <si>
    <t>725334301R00</t>
  </si>
  <si>
    <t>Nálevka se sifonem PP HL21, DN 32</t>
  </si>
  <si>
    <t>725530151R00</t>
  </si>
  <si>
    <t>Ventil pojistný TE 1847 DN 20</t>
  </si>
  <si>
    <t>725539105R00</t>
  </si>
  <si>
    <t>Montáž elektr.ohřívačů, ostatní typy  160 l</t>
  </si>
  <si>
    <t>725814101R00</t>
  </si>
  <si>
    <t>725829301R00</t>
  </si>
  <si>
    <t>Montáž baterie umyv.a dřezové stojánkové</t>
  </si>
  <si>
    <t>725849200R00</t>
  </si>
  <si>
    <t>Montáž baterií sprchových, nastavitelná výška</t>
  </si>
  <si>
    <t>725849302R00</t>
  </si>
  <si>
    <t>Montáž držáku sprchy</t>
  </si>
  <si>
    <t>725534111MTZ</t>
  </si>
  <si>
    <t>Montáž ohřívače elektr. průtok. 5 litrů</t>
  </si>
  <si>
    <t>28696750R</t>
  </si>
  <si>
    <t>Modul-WC ovl.zepředu Kombifix Eco UP320, h=108 mm</t>
  </si>
  <si>
    <t>5413223525R</t>
  </si>
  <si>
    <t>Ohřívač elektrický závěsný ležatý tlakový ELOV 150</t>
  </si>
  <si>
    <t>54132294R5</t>
  </si>
  <si>
    <t>Ohřívač vody el. zásobníkový tlakový TO 5 IN</t>
  </si>
  <si>
    <t>551070101R</t>
  </si>
  <si>
    <t>Ovládací tlačítko bílé, pro předstěnové instalační systémy</t>
  </si>
  <si>
    <t>551450004R</t>
  </si>
  <si>
    <t>Baterie umyvadlová stojánková s výpustí PN21, POLAR NEW</t>
  </si>
  <si>
    <t>551450090R</t>
  </si>
  <si>
    <t>Baterie sprch směš nástěnná bez přísl.  PL80B</t>
  </si>
  <si>
    <t>55145015R</t>
  </si>
  <si>
    <t>Baterie dřezová směšov stojánk s otáč ústím  PL15</t>
  </si>
  <si>
    <t>55145352R</t>
  </si>
  <si>
    <t>Set sprchový hadice, růžice, držák 901.00</t>
  </si>
  <si>
    <t>55161596R</t>
  </si>
  <si>
    <t>Sifon ke sprchové vaničce J 3417 AA chrom</t>
  </si>
  <si>
    <t>55423054.AR</t>
  </si>
  <si>
    <t>Mísa akrylátová 110x90x15 bílá</t>
  </si>
  <si>
    <t>55484201.AR</t>
  </si>
  <si>
    <t xml:space="preserve">Box sprchov s roh vstupem 90x90 </t>
  </si>
  <si>
    <t>55484471.120</t>
  </si>
  <si>
    <t xml:space="preserve">Dveře sprchové třídilné 110cm, sklo čiré </t>
  </si>
  <si>
    <t>64214330R</t>
  </si>
  <si>
    <t>Umyvadlo LYRA Plus bílé s otv. pro bat. 550x450 mm</t>
  </si>
  <si>
    <t>64240062R</t>
  </si>
  <si>
    <t>Mísa klozetová závěsná LYRA Plus bílá  hl. 530 mm</t>
  </si>
  <si>
    <t>64251335R</t>
  </si>
  <si>
    <t>Pisoár keram. SLP19RZ Golem s integ nap zdrojem</t>
  </si>
  <si>
    <t>998725101R00</t>
  </si>
  <si>
    <t>Přesun hmot pro zařizovací předměty, výšky do 6 m</t>
  </si>
  <si>
    <t>767</t>
  </si>
  <si>
    <t>Konstrukce zámečnické</t>
  </si>
  <si>
    <t>767995101R00</t>
  </si>
  <si>
    <t>Výroba a montáž kov. atypických konstr. do 5 kg</t>
  </si>
  <si>
    <t>kg</t>
  </si>
  <si>
    <t>31179125R</t>
  </si>
  <si>
    <t>Tyč závitová M8, DIN 975, poz.</t>
  </si>
  <si>
    <t>55399994R</t>
  </si>
  <si>
    <t>Kotvy, úhelníky apod.atypické výrobky</t>
  </si>
  <si>
    <t>55399999R</t>
  </si>
  <si>
    <t>Ocelové výrobky - kotvy a spojky-atypické prvky</t>
  </si>
  <si>
    <t>554000</t>
  </si>
  <si>
    <t>Pz podpůrný žlab d16/2m</t>
  </si>
  <si>
    <t>554001</t>
  </si>
  <si>
    <t>Pz podpůrný žlab d20/2m</t>
  </si>
  <si>
    <t>554002</t>
  </si>
  <si>
    <t>Pz podpůrný žlab d25/2m</t>
  </si>
  <si>
    <t>554003</t>
  </si>
  <si>
    <t>Pz podpůrný žlab d32/2m</t>
  </si>
  <si>
    <t>998767101R00</t>
  </si>
  <si>
    <t>Přesun hmot pro zámečnické konstr., výšky do 6 m</t>
  </si>
  <si>
    <t>005121 R</t>
  </si>
  <si>
    <t>Zařízení staveniště</t>
  </si>
  <si>
    <t>Soubor</t>
  </si>
  <si>
    <t>POL99_2</t>
  </si>
  <si>
    <t>005124010R</t>
  </si>
  <si>
    <t>Koordinační činnost</t>
  </si>
  <si>
    <t>005231010R</t>
  </si>
  <si>
    <t>Revize</t>
  </si>
  <si>
    <t>Rozpočet - ZTI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</si>
  <si>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</si>
  <si>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</si>
  <si>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</si>
  <si>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</si>
  <si>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</si>
  <si>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</si>
  <si>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</si>
  <si>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</si>
  <si>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</si>
  <si>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</si>
  <si>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</si>
  <si>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 xml:space="preserve">Ve všech listech tohoto souboru můžete měnit pouze buňky s modrým pozadím. Jedná se o tyto údaje : </t>
  </si>
  <si>
    <t xml:space="preserve"> - údaje o firmě</t>
  </si>
  <si>
    <t xml:space="preserve"> - jednotkové ceny položek zadané na maximálně dvě desetinná místa</t>
  </si>
  <si>
    <t>Nevyplněná</t>
  </si>
  <si>
    <t>Vyplněná</t>
  </si>
  <si>
    <t>Správně vyplněné položky "cenové" ztmavnou</t>
  </si>
  <si>
    <t>Průrazy</t>
  </si>
  <si>
    <t>342264101R00</t>
  </si>
  <si>
    <t>Doplňkové práce osazení revizních dvířek do sádrokartonového podhledu, do 0,25 m2</t>
  </si>
  <si>
    <t>s vyřezáním otvoru, osazením rámu s dvířky, prošroubováním a úpravou parotěsné zábrany,</t>
  </si>
  <si>
    <t xml:space="preserve">Z/05 : </t>
  </si>
  <si>
    <t>342267111RT2</t>
  </si>
  <si>
    <t>Obklady konstrukcí sádrokartonovými deskami obklady dřevěných konstrukcí_x000D_
 obklad sloupů a trámů do 500 x500 mm_x000D_
 1x opláštění, dvoustranné, deska protipožární tloušťky 12,5 mm</t>
  </si>
  <si>
    <t xml:space="preserve">Kryt na svislou optickou trasu v koutě SDK 25x25cm na výšku 3m : </t>
  </si>
  <si>
    <t>3,0</t>
  </si>
  <si>
    <t xml:space="preserve">Kastlík pod stropem na uložení kabeláže SLP 40x25cm délka 60m : </t>
  </si>
  <si>
    <t>60,0</t>
  </si>
  <si>
    <t>283490144R</t>
  </si>
  <si>
    <t>Dvířka revizní plná SI 4040 rozměr 400x400 mm</t>
  </si>
  <si>
    <t>125 nerezová fasádní mřížka</t>
  </si>
  <si>
    <t>160 nerezová fasádní mřížka</t>
  </si>
  <si>
    <t xml:space="preserve">PÁČKOVÝ SPÍNAČ </t>
  </si>
  <si>
    <t>SPÍNAČ, PŘEPÍNAČ, ,</t>
  </si>
  <si>
    <t>3557G-A01340 B1 Spínač jednopólový s krytem; řazení 1; d. ,  L; b. jasně bílá</t>
  </si>
  <si>
    <t>3557G-A06340 B1 Přepínač střídavý s krytem; řazení 6; d. ,  L; b. jasně bílá</t>
  </si>
  <si>
    <t>3557G-A05340 B1 Přepínač sériový s krytem; řazení 5; d. ,  L; b. jasně bílá</t>
  </si>
  <si>
    <t>3557G-A52340 B1 Přepínač střídavý s krytem dvojitý; řazení 6+6 (6+1, 5B); d. , b. jasně bílá</t>
  </si>
  <si>
    <t>ZÁSUVKA NN, ,</t>
  </si>
  <si>
    <t>5518G-A02359 B1 Zásuvka jednonásobná, s ochranným kolíkem, s clonkami; řazení 2P+PE; d. , b. jasně bílá</t>
  </si>
  <si>
    <t xml:space="preserve">RÁMEČEK, </t>
  </si>
  <si>
    <t>3901G-A00010 C1 Rámeček pro elektroinstalační přístroje, jednonásobný; d. ; b. krémová</t>
  </si>
  <si>
    <t>OVLÁDAČ, ,  L</t>
  </si>
  <si>
    <t>3557G-A80340 B1 Ovládač zapínací; řazení 1/0; d. ,  L; b. jasně bílá</t>
  </si>
  <si>
    <t>ZÁSUVKA  S VÍČKEM</t>
  </si>
  <si>
    <t>ISSAC4KO3V162/ND1400I3  IS, vestavné do SDK  625, čtverec A, mřížka C, kryt ALDP+ opál,4 zdroje, LED V1, 3000K, 1050mA, ozn.:"B"</t>
  </si>
  <si>
    <t>ISSCC2KV4V160/ND1400I3  IS nízké, 600, obdélník C, mřížka C, kryt ALDP+ omega, 2 zdroje, LED 4000K,  1400mA, ISO3, NONSELV driver 350mA, ozn.:"C"</t>
  </si>
  <si>
    <t>SPMI1000KO3V2CB/ND Downlight  SPMI LED 1000lm V2, 3000K, Ra80, 350mA nestmívatelné, opálový kryt, bílý rámeček 190mm, ozn."E"</t>
  </si>
  <si>
    <t>ZL11LKO3V1/1400ND  Z LED 1500mm, 1x LED DURIS E5 3000K, opálový kryt, přisazené, pro přímé osvětlení, LED teplá bílá, zdroj 1400mA, ozn.:"G"</t>
  </si>
  <si>
    <t>LLL2RLKO3V1/1400ND  LLL, 2x LED ,  1500mm, ALDP + opál, přisazené, 3000K, zdroj 1400mA,ozn.:"D"</t>
  </si>
  <si>
    <t>Kohout kulový,2xvnitřní záv. R250D DN 15</t>
  </si>
  <si>
    <t>Kohout kulový,2xvnitřní záv. R250D DN 20</t>
  </si>
  <si>
    <t>Kohout kulový,2xvnitřní záv. R250D DN 25</t>
  </si>
  <si>
    <t>Nástěnka MZD PP-R D 16xR1/2</t>
  </si>
  <si>
    <t>Komplet nástěnný MZD PP-R D 20xR1/2</t>
  </si>
  <si>
    <t>Ventil automatický odvzdušňov.,VARIA Ni DN 15</t>
  </si>
  <si>
    <t>Ventil pojistný .PV 1234 DN 15 FF x 6,0 bar</t>
  </si>
  <si>
    <t>Ventil rohový s filtrem .KING DN 15 x DN 10</t>
  </si>
  <si>
    <t>D + M dveře 1kř plné vč. zárubně a kování 800/1970 - PO odolnost EI30 DP3, kompletně dle výkresu -  D.1.1.08</t>
  </si>
  <si>
    <t>D + M dveře 1kř plné vč. zárubně a kování 800/1970 - PO odolnost  EI30 DP3, kompletně dle výkresu -  D.1.1.08</t>
  </si>
  <si>
    <t>13T/P</t>
  </si>
  <si>
    <t>D + M dveře 1kř plné vč. zárubně a kování 800/1970  - PO odolnost EI30 DP3, kompletně dle výkresu -  D.1.1.08</t>
  </si>
  <si>
    <t>89a</t>
  </si>
  <si>
    <t>89b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</si>
</sst>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\ &quot;Kč&quot;"/>
    <numFmt numFmtId="166" formatCode="d/mm"/>
    <numFmt numFmtId="167" formatCode="#,##0\ "/>
  </numFmts>
  <fonts count="5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1"/>
      <name val="Arial CE"/>
      <family val="2"/>
      <charset val="238"/>
    </font>
    <font>
      <sz val="9"/>
      <color theme="3" tint="0.39997558519241921"/>
      <name val="Arial CE"/>
      <family val="2"/>
      <charset val="238"/>
    </font>
    <font>
      <sz val="9"/>
      <name val="Times New Roman"/>
      <family val="1"/>
      <charset val="238"/>
    </font>
    <font>
      <sz val="10"/>
      <name val="Arial CE"/>
    </font>
    <font>
      <sz val="10"/>
      <name val="Arial Narrow CE"/>
      <charset val="238"/>
    </font>
    <font>
      <sz val="10"/>
      <name val="Times New Roman"/>
      <family val="1"/>
      <charset val="238"/>
    </font>
    <font>
      <b/>
      <i/>
      <u/>
      <sz val="10"/>
      <name val="Arial Narrow CE"/>
      <charset val="238"/>
    </font>
    <font>
      <b/>
      <u/>
      <sz val="10"/>
      <name val="Arial Narrow CE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9"/>
      <color rgb="FF000000"/>
      <name val="Segoe UI"/>
      <family val="2"/>
      <charset val="238"/>
    </font>
    <font>
      <sz val="9"/>
      <color rgb="FF000000"/>
      <name val="Arial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40">
      <alignment horizontal="center" vertical="center" wrapText="1"/>
    </xf>
    <xf numFmtId="167" fontId="18" fillId="0" borderId="0">
      <alignment vertical="center"/>
    </xf>
    <xf numFmtId="0" fontId="1" fillId="0" borderId="0"/>
    <xf numFmtId="0" fontId="1" fillId="0" borderId="0"/>
  </cellStyleXfs>
  <cellXfs count="43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6" xfId="2" applyFont="1" applyFill="1" applyBorder="1" applyAlignment="1" applyProtection="1">
      <alignment horizontal="centerContinuous" vertical="center" wrapText="1"/>
    </xf>
    <xf numFmtId="0" fontId="0" fillId="2" borderId="0" xfId="0" applyFill="1"/>
    <xf numFmtId="0" fontId="32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5" fillId="2" borderId="0" xfId="0" applyFont="1" applyFill="1"/>
    <xf numFmtId="0" fontId="35" fillId="2" borderId="23" xfId="0" applyFont="1" applyFill="1" applyBorder="1"/>
    <xf numFmtId="0" fontId="35" fillId="2" borderId="14" xfId="0" applyFont="1" applyFill="1" applyBorder="1"/>
    <xf numFmtId="0" fontId="35" fillId="2" borderId="44" xfId="0" applyFont="1" applyFill="1" applyBorder="1"/>
    <xf numFmtId="0" fontId="29" fillId="14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36" fillId="0" borderId="20" xfId="0" applyFont="1" applyBorder="1"/>
    <xf numFmtId="0" fontId="36" fillId="0" borderId="0" xfId="0" applyFont="1"/>
    <xf numFmtId="0" fontId="36" fillId="0" borderId="1" xfId="0" applyFont="1" applyBorder="1"/>
    <xf numFmtId="0" fontId="38" fillId="3" borderId="1" xfId="0" applyFont="1" applyFill="1" applyBorder="1" applyAlignment="1">
      <alignment horizontal="left" vertical="center" indent="1"/>
    </xf>
    <xf numFmtId="0" fontId="36" fillId="3" borderId="0" xfId="0" applyFont="1" applyFill="1" applyBorder="1"/>
    <xf numFmtId="49" fontId="39" fillId="3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Alignment="1">
      <alignment horizontal="left"/>
    </xf>
    <xf numFmtId="0" fontId="36" fillId="3" borderId="1" xfId="0" applyFont="1" applyFill="1" applyBorder="1" applyAlignment="1">
      <alignment horizontal="left" vertical="center" indent="1"/>
    </xf>
    <xf numFmtId="0" fontId="41" fillId="3" borderId="0" xfId="0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 indent="1"/>
    </xf>
    <xf numFmtId="0" fontId="36" fillId="3" borderId="6" xfId="0" applyFont="1" applyFill="1" applyBorder="1"/>
    <xf numFmtId="0" fontId="41" fillId="3" borderId="6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 indent="1"/>
    </xf>
    <xf numFmtId="0" fontId="36" fillId="0" borderId="0" xfId="0" applyFont="1" applyBorder="1"/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0" fontId="36" fillId="0" borderId="2" xfId="0" applyFont="1" applyBorder="1" applyAlignment="1"/>
    <xf numFmtId="0" fontId="41" fillId="0" borderId="1" xfId="0" applyFont="1" applyBorder="1" applyAlignment="1">
      <alignment horizontal="left" vertical="center" indent="1"/>
    </xf>
    <xf numFmtId="0" fontId="41" fillId="0" borderId="9" xfId="0" applyFont="1" applyBorder="1" applyAlignment="1">
      <alignment horizontal="left" vertical="center" indent="1"/>
    </xf>
    <xf numFmtId="0" fontId="41" fillId="0" borderId="6" xfId="0" applyFont="1" applyBorder="1" applyAlignment="1">
      <alignment horizontal="right" vertical="center"/>
    </xf>
    <xf numFmtId="0" fontId="41" fillId="0" borderId="6" xfId="0" applyFont="1" applyBorder="1" applyAlignment="1">
      <alignment horizontal="left" vertical="center"/>
    </xf>
    <xf numFmtId="0" fontId="41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8" xfId="0" applyFont="1" applyBorder="1" applyAlignment="1"/>
    <xf numFmtId="0" fontId="41" fillId="0" borderId="0" xfId="0" applyFont="1" applyFill="1" applyBorder="1" applyAlignment="1">
      <alignment horizontal="left" vertical="center"/>
    </xf>
    <xf numFmtId="0" fontId="36" fillId="0" borderId="0" xfId="0" applyFont="1" applyBorder="1" applyAlignment="1"/>
    <xf numFmtId="0" fontId="36" fillId="0" borderId="9" xfId="0" applyFont="1" applyBorder="1" applyAlignment="1">
      <alignment horizontal="left" indent="1"/>
    </xf>
    <xf numFmtId="0" fontId="41" fillId="0" borderId="6" xfId="0" applyFont="1" applyFill="1" applyBorder="1" applyAlignment="1">
      <alignment horizontal="left" vertical="center"/>
    </xf>
    <xf numFmtId="0" fontId="36" fillId="0" borderId="6" xfId="0" applyFont="1" applyBorder="1" applyAlignment="1"/>
    <xf numFmtId="0" fontId="36" fillId="0" borderId="6" xfId="0" applyFont="1" applyBorder="1" applyAlignment="1">
      <alignment horizontal="right"/>
    </xf>
    <xf numFmtId="0" fontId="41" fillId="4" borderId="6" xfId="0" applyFont="1" applyFill="1" applyBorder="1" applyAlignment="1" applyProtection="1">
      <alignment horizontal="right" vertical="center"/>
      <protection locked="0"/>
    </xf>
    <xf numFmtId="0" fontId="36" fillId="0" borderId="6" xfId="0" applyFont="1" applyBorder="1" applyAlignment="1">
      <alignment horizontal="right" vertical="center"/>
    </xf>
    <xf numFmtId="0" fontId="36" fillId="0" borderId="17" xfId="0" applyFont="1" applyBorder="1" applyAlignment="1">
      <alignment horizontal="left" vertical="top" indent="1"/>
    </xf>
    <xf numFmtId="0" fontId="36" fillId="0" borderId="18" xfId="0" applyFont="1" applyBorder="1" applyAlignment="1">
      <alignment vertical="top"/>
    </xf>
    <xf numFmtId="0" fontId="41" fillId="0" borderId="18" xfId="0" applyFont="1" applyFill="1" applyBorder="1" applyAlignment="1">
      <alignment horizontal="left" vertical="top"/>
    </xf>
    <xf numFmtId="0" fontId="41" fillId="0" borderId="18" xfId="0" applyFont="1" applyBorder="1" applyAlignment="1">
      <alignment vertical="center"/>
    </xf>
    <xf numFmtId="0" fontId="36" fillId="0" borderId="18" xfId="0" applyFont="1" applyBorder="1" applyAlignment="1">
      <alignment horizontal="right" vertical="center"/>
    </xf>
    <xf numFmtId="0" fontId="36" fillId="0" borderId="19" xfId="0" applyFont="1" applyBorder="1" applyAlignment="1"/>
    <xf numFmtId="0" fontId="36" fillId="0" borderId="6" xfId="0" applyFont="1" applyBorder="1" applyAlignment="1">
      <alignment horizontal="left"/>
    </xf>
    <xf numFmtId="49" fontId="36" fillId="0" borderId="1" xfId="0" applyNumberFormat="1" applyFont="1" applyBorder="1"/>
    <xf numFmtId="0" fontId="36" fillId="0" borderId="14" xfId="0" applyFont="1" applyBorder="1" applyAlignment="1">
      <alignment horizontal="left" vertical="center" indent="1"/>
    </xf>
    <xf numFmtId="0" fontId="36" fillId="0" borderId="12" xfId="0" applyFont="1" applyBorder="1" applyAlignment="1">
      <alignment horizontal="left" vertical="center"/>
    </xf>
    <xf numFmtId="0" fontId="36" fillId="0" borderId="12" xfId="0" applyFont="1" applyBorder="1"/>
    <xf numFmtId="0" fontId="41" fillId="0" borderId="14" xfId="0" applyFont="1" applyBorder="1" applyAlignment="1">
      <alignment horizontal="left" vertical="center" indent="1"/>
    </xf>
    <xf numFmtId="0" fontId="41" fillId="0" borderId="12" xfId="0" applyFont="1" applyBorder="1" applyAlignment="1">
      <alignment horizontal="left" vertical="center"/>
    </xf>
    <xf numFmtId="0" fontId="41" fillId="0" borderId="12" xfId="0" applyFont="1" applyBorder="1"/>
    <xf numFmtId="0" fontId="36" fillId="0" borderId="14" xfId="0" applyFont="1" applyBorder="1" applyAlignment="1">
      <alignment horizontal="left" indent="1"/>
    </xf>
    <xf numFmtId="1" fontId="41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left" vertical="center" indent="1"/>
    </xf>
    <xf numFmtId="0" fontId="41" fillId="0" borderId="12" xfId="0" applyFont="1" applyBorder="1" applyAlignment="1">
      <alignment vertical="center"/>
    </xf>
    <xf numFmtId="49" fontId="36" fillId="0" borderId="16" xfId="0" applyNumberFormat="1" applyFont="1" applyBorder="1" applyAlignment="1">
      <alignment horizontal="left" vertical="center"/>
    </xf>
    <xf numFmtId="1" fontId="41" fillId="0" borderId="15" xfId="0" applyNumberFormat="1" applyFont="1" applyBorder="1" applyAlignment="1">
      <alignment horizontal="right" vertical="center"/>
    </xf>
    <xf numFmtId="0" fontId="36" fillId="0" borderId="9" xfId="0" applyFont="1" applyBorder="1" applyAlignment="1">
      <alignment horizontal="left" vertical="center" indent="1"/>
    </xf>
    <xf numFmtId="0" fontId="36" fillId="0" borderId="6" xfId="0" applyFont="1" applyBorder="1" applyAlignment="1">
      <alignment horizontal="left" vertical="center"/>
    </xf>
    <xf numFmtId="0" fontId="36" fillId="0" borderId="6" xfId="0" applyFont="1" applyBorder="1"/>
    <xf numFmtId="1" fontId="41" fillId="0" borderId="10" xfId="0" applyNumberFormat="1" applyFont="1" applyBorder="1" applyAlignment="1">
      <alignment horizontal="right" vertical="center"/>
    </xf>
    <xf numFmtId="0" fontId="36" fillId="0" borderId="6" xfId="0" applyFont="1" applyBorder="1" applyAlignment="1">
      <alignment horizontal="left" vertical="center" indent="1"/>
    </xf>
    <xf numFmtId="49" fontId="36" fillId="0" borderId="8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1" fontId="36" fillId="0" borderId="0" xfId="0" applyNumberFormat="1" applyFont="1" applyBorder="1" applyAlignment="1">
      <alignment horizontal="left" vertical="center"/>
    </xf>
    <xf numFmtId="4" fontId="36" fillId="0" borderId="0" xfId="0" applyNumberFormat="1" applyFont="1" applyBorder="1" applyAlignment="1">
      <alignment horizontal="left" vertical="center"/>
    </xf>
    <xf numFmtId="49" fontId="36" fillId="0" borderId="2" xfId="0" applyNumberFormat="1" applyFont="1" applyBorder="1" applyAlignment="1">
      <alignment horizontal="left" vertical="center"/>
    </xf>
    <xf numFmtId="0" fontId="44" fillId="3" borderId="11" xfId="0" applyFont="1" applyFill="1" applyBorder="1" applyAlignment="1">
      <alignment horizontal="left" vertical="center" indent="1"/>
    </xf>
    <xf numFmtId="0" fontId="45" fillId="3" borderId="7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4" fontId="44" fillId="3" borderId="7" xfId="0" applyNumberFormat="1" applyFont="1" applyFill="1" applyBorder="1" applyAlignment="1">
      <alignment horizontal="left" vertical="center"/>
    </xf>
    <xf numFmtId="49" fontId="36" fillId="3" borderId="13" xfId="0" applyNumberFormat="1" applyFont="1" applyFill="1" applyBorder="1" applyAlignment="1">
      <alignment horizontal="left" vertical="center"/>
    </xf>
    <xf numFmtId="0" fontId="36" fillId="3" borderId="7" xfId="0" applyFont="1" applyFill="1" applyBorder="1"/>
    <xf numFmtId="49" fontId="41" fillId="3" borderId="13" xfId="0" applyNumberFormat="1" applyFont="1" applyFill="1" applyBorder="1" applyAlignment="1">
      <alignment horizontal="left" vertical="center"/>
    </xf>
    <xf numFmtId="0" fontId="36" fillId="0" borderId="2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36" fillId="0" borderId="0" xfId="0" applyFont="1" applyBorder="1" applyAlignment="1">
      <alignment horizontal="center" vertical="center"/>
    </xf>
    <xf numFmtId="0" fontId="41" fillId="0" borderId="6" xfId="0" applyFont="1" applyBorder="1" applyAlignment="1">
      <alignment vertical="top"/>
    </xf>
    <xf numFmtId="14" fontId="41" fillId="0" borderId="6" xfId="0" applyNumberFormat="1" applyFont="1" applyBorder="1" applyAlignment="1">
      <alignment horizontal="center" vertical="top"/>
    </xf>
    <xf numFmtId="0" fontId="41" fillId="0" borderId="1" xfId="0" applyFont="1" applyBorder="1"/>
    <xf numFmtId="0" fontId="41" fillId="0" borderId="0" xfId="0" applyFont="1" applyBorder="1"/>
    <xf numFmtId="0" fontId="41" fillId="0" borderId="6" xfId="0" applyFont="1" applyBorder="1"/>
    <xf numFmtId="0" fontId="41" fillId="0" borderId="6" xfId="0" applyFont="1" applyBorder="1" applyAlignment="1"/>
    <xf numFmtId="0" fontId="41" fillId="0" borderId="2" xfId="0" applyFont="1" applyBorder="1" applyAlignment="1">
      <alignment horizontal="right"/>
    </xf>
    <xf numFmtId="0" fontId="41" fillId="0" borderId="0" xfId="0" applyFont="1"/>
    <xf numFmtId="0" fontId="36" fillId="0" borderId="0" xfId="0" applyFont="1" applyBorder="1" applyAlignment="1">
      <alignment horizontal="center"/>
    </xf>
    <xf numFmtId="0" fontId="36" fillId="0" borderId="3" xfId="0" applyFont="1" applyBorder="1"/>
    <xf numFmtId="0" fontId="36" fillId="0" borderId="4" xfId="0" applyFont="1" applyBorder="1"/>
    <xf numFmtId="0" fontId="36" fillId="0" borderId="4" xfId="0" applyFont="1" applyBorder="1" applyAlignment="1"/>
    <xf numFmtId="0" fontId="36" fillId="0" borderId="5" xfId="0" applyFont="1" applyBorder="1" applyAlignment="1">
      <alignment horizontal="right"/>
    </xf>
    <xf numFmtId="0" fontId="44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3" fontId="36" fillId="0" borderId="26" xfId="0" applyNumberFormat="1" applyFont="1" applyBorder="1"/>
    <xf numFmtId="3" fontId="47" fillId="5" borderId="28" xfId="0" applyNumberFormat="1" applyFont="1" applyFill="1" applyBorder="1" applyAlignment="1">
      <alignment vertical="center"/>
    </xf>
    <xf numFmtId="3" fontId="47" fillId="5" borderId="29" xfId="0" applyNumberFormat="1" applyFont="1" applyFill="1" applyBorder="1" applyAlignment="1">
      <alignment vertical="center"/>
    </xf>
    <xf numFmtId="3" fontId="47" fillId="5" borderId="29" xfId="0" applyNumberFormat="1" applyFont="1" applyFill="1" applyBorder="1" applyAlignment="1">
      <alignment vertical="center" wrapText="1"/>
    </xf>
    <xf numFmtId="3" fontId="48" fillId="5" borderId="30" xfId="0" applyNumberFormat="1" applyFont="1" applyFill="1" applyBorder="1" applyAlignment="1">
      <alignment horizontal="center" vertical="center" wrapText="1" shrinkToFit="1"/>
    </xf>
    <xf numFmtId="3" fontId="47" fillId="5" borderId="30" xfId="0" applyNumberFormat="1" applyFont="1" applyFill="1" applyBorder="1" applyAlignment="1">
      <alignment horizontal="center" vertical="center" wrapText="1" shrinkToFit="1"/>
    </xf>
    <xf numFmtId="3" fontId="47" fillId="5" borderId="30" xfId="0" applyNumberFormat="1" applyFont="1" applyFill="1" applyBorder="1" applyAlignment="1">
      <alignment horizontal="center" vertical="center" wrapText="1"/>
    </xf>
    <xf numFmtId="3" fontId="36" fillId="0" borderId="31" xfId="0" applyNumberFormat="1" applyFont="1" applyBorder="1" applyAlignment="1">
      <alignment vertical="center"/>
    </xf>
    <xf numFmtId="3" fontId="40" fillId="0" borderId="33" xfId="0" applyNumberFormat="1" applyFont="1" applyBorder="1" applyAlignment="1">
      <alignment horizontal="right" vertical="center" wrapText="1" shrinkToFit="1"/>
    </xf>
    <xf numFmtId="3" fontId="40" fillId="0" borderId="33" xfId="0" applyNumberFormat="1" applyFont="1" applyBorder="1" applyAlignment="1">
      <alignment horizontal="right" vertical="center" shrinkToFit="1"/>
    </xf>
    <xf numFmtId="3" fontId="36" fillId="0" borderId="33" xfId="0" applyNumberFormat="1" applyFont="1" applyBorder="1" applyAlignment="1">
      <alignment vertical="center" shrinkToFit="1"/>
    </xf>
    <xf numFmtId="3" fontId="36" fillId="0" borderId="33" xfId="0" applyNumberFormat="1" applyFont="1" applyBorder="1" applyAlignment="1">
      <alignment vertical="center"/>
    </xf>
    <xf numFmtId="3" fontId="45" fillId="0" borderId="31" xfId="0" applyNumberFormat="1" applyFont="1" applyBorder="1" applyAlignment="1">
      <alignment vertical="center"/>
    </xf>
    <xf numFmtId="3" fontId="45" fillId="0" borderId="33" xfId="0" applyNumberFormat="1" applyFont="1" applyBorder="1" applyAlignment="1">
      <alignment vertical="center" wrapText="1" shrinkToFit="1"/>
    </xf>
    <xf numFmtId="3" fontId="45" fillId="0" borderId="33" xfId="0" applyNumberFormat="1" applyFont="1" applyBorder="1" applyAlignment="1">
      <alignment vertical="center" shrinkToFit="1"/>
    </xf>
    <xf numFmtId="3" fontId="45" fillId="0" borderId="33" xfId="0" applyNumberFormat="1" applyFont="1" applyBorder="1" applyAlignment="1">
      <alignment vertical="center"/>
    </xf>
    <xf numFmtId="3" fontId="36" fillId="0" borderId="31" xfId="0" applyNumberFormat="1" applyFont="1" applyBorder="1" applyAlignment="1">
      <alignment horizontal="left" vertical="center"/>
    </xf>
    <xf numFmtId="3" fontId="36" fillId="0" borderId="33" xfId="0" applyNumberFormat="1" applyFont="1" applyBorder="1" applyAlignment="1">
      <alignment vertical="center" wrapText="1" shrinkToFit="1"/>
    </xf>
    <xf numFmtId="3" fontId="36" fillId="3" borderId="37" xfId="0" applyNumberFormat="1" applyFont="1" applyFill="1" applyBorder="1" applyAlignment="1">
      <alignment vertical="center" wrapText="1" shrinkToFit="1"/>
    </xf>
    <xf numFmtId="3" fontId="36" fillId="3" borderId="37" xfId="0" applyNumberFormat="1" applyFont="1" applyFill="1" applyBorder="1" applyAlignment="1">
      <alignment vertical="center" shrinkToFit="1"/>
    </xf>
    <xf numFmtId="3" fontId="36" fillId="3" borderId="37" xfId="0" applyNumberFormat="1" applyFont="1" applyFill="1" applyBorder="1" applyAlignment="1">
      <alignment vertical="center"/>
    </xf>
    <xf numFmtId="0" fontId="44" fillId="0" borderId="0" xfId="0" applyFont="1"/>
    <xf numFmtId="0" fontId="36" fillId="0" borderId="0" xfId="0" applyFont="1" applyAlignment="1"/>
    <xf numFmtId="0" fontId="49" fillId="0" borderId="26" xfId="0" applyFont="1" applyBorder="1" applyAlignment="1">
      <alignment horizontal="center" vertical="center" wrapText="1"/>
    </xf>
    <xf numFmtId="0" fontId="49" fillId="5" borderId="28" xfId="0" applyFont="1" applyFill="1" applyBorder="1" applyAlignment="1">
      <alignment horizontal="center" vertical="center" wrapText="1"/>
    </xf>
    <xf numFmtId="0" fontId="49" fillId="5" borderId="29" xfId="0" applyFont="1" applyFill="1" applyBorder="1" applyAlignment="1">
      <alignment horizontal="center" vertical="center" wrapText="1"/>
    </xf>
    <xf numFmtId="0" fontId="49" fillId="5" borderId="30" xfId="0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vertical="center"/>
    </xf>
    <xf numFmtId="49" fontId="40" fillId="0" borderId="31" xfId="0" applyNumberFormat="1" applyFont="1" applyBorder="1" applyAlignment="1">
      <alignment vertical="center"/>
    </xf>
    <xf numFmtId="4" fontId="40" fillId="0" borderId="33" xfId="0" applyNumberFormat="1" applyFont="1" applyBorder="1" applyAlignment="1">
      <alignment horizontal="center" vertical="center"/>
    </xf>
    <xf numFmtId="4" fontId="40" fillId="0" borderId="33" xfId="0" applyNumberFormat="1" applyFont="1" applyBorder="1" applyAlignment="1">
      <alignment vertical="center"/>
    </xf>
    <xf numFmtId="3" fontId="40" fillId="0" borderId="33" xfId="0" applyNumberFormat="1" applyFont="1" applyBorder="1" applyAlignment="1">
      <alignment vertical="center"/>
    </xf>
    <xf numFmtId="4" fontId="36" fillId="0" borderId="0" xfId="0" applyNumberFormat="1" applyFont="1"/>
    <xf numFmtId="0" fontId="40" fillId="0" borderId="26" xfId="0" applyFont="1" applyBorder="1"/>
    <xf numFmtId="0" fontId="40" fillId="3" borderId="34" xfId="0" applyFont="1" applyFill="1" applyBorder="1" applyAlignment="1">
      <alignment vertical="center"/>
    </xf>
    <xf numFmtId="0" fontId="40" fillId="3" borderId="35" xfId="0" applyFont="1" applyFill="1" applyBorder="1" applyAlignment="1">
      <alignment vertical="center"/>
    </xf>
    <xf numFmtId="4" fontId="40" fillId="3" borderId="37" xfId="0" applyNumberFormat="1" applyFont="1" applyFill="1" applyBorder="1" applyAlignment="1">
      <alignment horizontal="center" vertical="center"/>
    </xf>
    <xf numFmtId="4" fontId="40" fillId="3" borderId="37" xfId="0" applyNumberFormat="1" applyFont="1" applyFill="1" applyBorder="1" applyAlignment="1">
      <alignment vertical="center"/>
    </xf>
    <xf numFmtId="3" fontId="40" fillId="3" borderId="37" xfId="0" applyNumberFormat="1" applyFont="1" applyFill="1" applyBorder="1" applyAlignment="1">
      <alignment vertical="center"/>
    </xf>
    <xf numFmtId="4" fontId="36" fillId="0" borderId="0" xfId="0" applyNumberFormat="1" applyFont="1" applyAlignment="1"/>
    <xf numFmtId="3" fontId="36" fillId="0" borderId="0" xfId="0" applyNumberFormat="1" applyFont="1" applyAlignment="1"/>
    <xf numFmtId="0" fontId="41" fillId="4" borderId="0" xfId="0" applyFont="1" applyFill="1" applyBorder="1" applyAlignment="1" applyProtection="1">
      <alignment horizontal="left" vertical="center"/>
      <protection locked="0"/>
    </xf>
    <xf numFmtId="4" fontId="29" fillId="6" borderId="0" xfId="0" applyNumberFormat="1" applyFont="1" applyFill="1" applyAlignment="1" applyProtection="1">
      <alignment vertical="top"/>
      <protection locked="0"/>
    </xf>
    <xf numFmtId="164" fontId="5" fillId="0" borderId="35" xfId="0" applyNumberFormat="1" applyFont="1" applyFill="1" applyBorder="1" applyAlignment="1" applyProtection="1">
      <alignment vertical="top" shrinkToFit="1"/>
      <protection locked="0"/>
    </xf>
    <xf numFmtId="4" fontId="29" fillId="6" borderId="18" xfId="0" applyNumberFormat="1" applyFont="1" applyFill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/>
    <xf numFmtId="0" fontId="4" fillId="0" borderId="6" xfId="0" applyFont="1" applyFill="1" applyBorder="1" applyAlignment="1" applyProtection="1">
      <alignment vertical="top"/>
    </xf>
    <xf numFmtId="0" fontId="0" fillId="0" borderId="0" xfId="0" applyFill="1" applyProtection="1"/>
    <xf numFmtId="0" fontId="2" fillId="0" borderId="21" xfId="0" applyFont="1" applyFill="1" applyBorder="1" applyAlignment="1" applyProtection="1">
      <alignment vertical="center"/>
    </xf>
    <xf numFmtId="49" fontId="0" fillId="0" borderId="12" xfId="0" applyNumberFormat="1" applyFill="1" applyBorder="1" applyAlignment="1" applyProtection="1">
      <alignment vertical="center"/>
    </xf>
    <xf numFmtId="49" fontId="0" fillId="0" borderId="35" xfId="0" applyNumberFormat="1" applyFill="1" applyBorder="1" applyAlignment="1" applyProtection="1">
      <alignment vertical="center"/>
    </xf>
    <xf numFmtId="49" fontId="0" fillId="0" borderId="35" xfId="0" applyNumberFormat="1" applyFill="1" applyBorder="1" applyAlignment="1" applyProtection="1">
      <alignment vertical="top"/>
    </xf>
    <xf numFmtId="49" fontId="0" fillId="0" borderId="36" xfId="0" applyNumberFormat="1" applyFill="1" applyBorder="1" applyAlignment="1" applyProtection="1">
      <alignment vertical="center"/>
    </xf>
    <xf numFmtId="49" fontId="0" fillId="0" borderId="0" xfId="0" applyNumberForma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vertical="top"/>
    </xf>
    <xf numFmtId="0" fontId="0" fillId="0" borderId="21" xfId="0" applyFill="1" applyBorder="1" applyProtection="1"/>
    <xf numFmtId="49" fontId="0" fillId="0" borderId="21" xfId="0" applyNumberFormat="1" applyFill="1" applyBorder="1" applyProtection="1"/>
    <xf numFmtId="0" fontId="0" fillId="0" borderId="21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vertical="top"/>
    </xf>
    <xf numFmtId="0" fontId="0" fillId="0" borderId="21" xfId="0" applyFill="1" applyBorder="1" applyAlignment="1" applyProtection="1">
      <alignment wrapText="1"/>
    </xf>
    <xf numFmtId="49" fontId="0" fillId="0" borderId="0" xfId="0" applyNumberFormat="1" applyFill="1" applyAlignment="1" applyProtection="1">
      <alignment vertical="top"/>
    </xf>
    <xf numFmtId="0" fontId="0" fillId="0" borderId="0" xfId="0" applyFill="1" applyAlignment="1" applyProtection="1">
      <alignment horizontal="center"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top" shrinkToFit="1"/>
    </xf>
    <xf numFmtId="164" fontId="5" fillId="0" borderId="0" xfId="0" applyNumberFormat="1" applyFont="1" applyFill="1" applyBorder="1" applyAlignment="1" applyProtection="1">
      <alignment vertical="top" shrinkToFit="1"/>
    </xf>
    <xf numFmtId="4" fontId="5" fillId="0" borderId="0" xfId="0" applyNumberFormat="1" applyFont="1" applyFill="1" applyBorder="1" applyAlignment="1" applyProtection="1">
      <alignment vertical="top" shrinkToFit="1"/>
    </xf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vertical="top"/>
    </xf>
    <xf numFmtId="49" fontId="10" fillId="0" borderId="0" xfId="0" applyNumberFormat="1" applyFont="1" applyFill="1" applyBorder="1" applyAlignment="1" applyProtection="1">
      <alignment vertical="top"/>
    </xf>
    <xf numFmtId="49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top" shrinkToFit="1"/>
    </xf>
    <xf numFmtId="164" fontId="10" fillId="0" borderId="0" xfId="0" applyNumberFormat="1" applyFont="1" applyFill="1" applyBorder="1" applyAlignment="1" applyProtection="1">
      <alignment vertical="top" shrinkToFit="1"/>
    </xf>
    <xf numFmtId="4" fontId="29" fillId="6" borderId="0" xfId="0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shrinkToFit="1"/>
    </xf>
    <xf numFmtId="0" fontId="10" fillId="0" borderId="0" xfId="0" applyFont="1" applyFill="1" applyBorder="1" applyProtection="1"/>
    <xf numFmtId="0" fontId="13" fillId="0" borderId="0" xfId="0" quotePrefix="1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top" wrapText="1" shrinkToFit="1"/>
    </xf>
    <xf numFmtId="0" fontId="13" fillId="0" borderId="0" xfId="0" applyNumberFormat="1" applyFont="1" applyFill="1" applyBorder="1" applyAlignment="1" applyProtection="1">
      <alignment vertical="top" wrapText="1" shrinkToFit="1"/>
    </xf>
    <xf numFmtId="49" fontId="10" fillId="0" borderId="0" xfId="0" applyNumberFormat="1" applyFont="1" applyFill="1" applyBorder="1" applyAlignment="1" applyProtection="1">
      <alignment vertical="top" wrapText="1"/>
    </xf>
    <xf numFmtId="0" fontId="5" fillId="0" borderId="48" xfId="0" applyFont="1" applyFill="1" applyBorder="1" applyAlignment="1" applyProtection="1">
      <alignment vertical="top"/>
    </xf>
    <xf numFmtId="49" fontId="5" fillId="0" borderId="35" xfId="0" applyNumberFormat="1" applyFont="1" applyFill="1" applyBorder="1" applyAlignment="1" applyProtection="1">
      <alignment vertical="top"/>
    </xf>
    <xf numFmtId="49" fontId="5" fillId="0" borderId="35" xfId="0" applyNumberFormat="1" applyFont="1" applyFill="1" applyBorder="1" applyAlignment="1" applyProtection="1">
      <alignment horizontal="left" vertical="top" wrapText="1"/>
    </xf>
    <xf numFmtId="0" fontId="5" fillId="0" borderId="35" xfId="0" applyFont="1" applyFill="1" applyBorder="1" applyAlignment="1" applyProtection="1">
      <alignment horizontal="center" vertical="top" shrinkToFit="1"/>
    </xf>
    <xf numFmtId="164" fontId="5" fillId="0" borderId="35" xfId="0" applyNumberFormat="1" applyFont="1" applyFill="1" applyBorder="1" applyAlignment="1" applyProtection="1">
      <alignment vertical="top" shrinkToFit="1"/>
    </xf>
    <xf numFmtId="4" fontId="29" fillId="6" borderId="35" xfId="0" applyNumberFormat="1" applyFont="1" applyFill="1" applyBorder="1" applyAlignment="1" applyProtection="1">
      <alignment vertical="top"/>
    </xf>
    <xf numFmtId="4" fontId="5" fillId="0" borderId="35" xfId="0" applyNumberFormat="1" applyFont="1" applyFill="1" applyBorder="1" applyAlignment="1" applyProtection="1">
      <alignment vertical="top" shrinkToFit="1"/>
    </xf>
    <xf numFmtId="4" fontId="5" fillId="0" borderId="36" xfId="0" applyNumberFormat="1" applyFont="1" applyFill="1" applyBorder="1" applyAlignment="1" applyProtection="1">
      <alignment vertical="top" shrinkToFit="1"/>
    </xf>
    <xf numFmtId="0" fontId="10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Protection="1"/>
    <xf numFmtId="49" fontId="0" fillId="0" borderId="0" xfId="0" applyNumberFormat="1" applyFill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vertical="top"/>
    </xf>
    <xf numFmtId="49" fontId="5" fillId="0" borderId="12" xfId="0" applyNumberFormat="1" applyFont="1" applyFill="1" applyBorder="1" applyAlignment="1" applyProtection="1">
      <alignment vertical="top"/>
    </xf>
    <xf numFmtId="49" fontId="5" fillId="0" borderId="12" xfId="0" applyNumberFormat="1" applyFont="1" applyFill="1" applyBorder="1" applyAlignment="1" applyProtection="1">
      <alignment horizontal="left" vertical="top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vertical="top"/>
    </xf>
    <xf numFmtId="4" fontId="5" fillId="0" borderId="22" xfId="0" applyNumberFormat="1" applyFont="1" applyFill="1" applyBorder="1" applyAlignment="1" applyProtection="1">
      <alignment vertical="top"/>
    </xf>
    <xf numFmtId="49" fontId="0" fillId="0" borderId="0" xfId="0" applyNumberFormat="1" applyFill="1" applyAlignment="1" applyProtection="1">
      <alignment horizontal="left" wrapText="1"/>
    </xf>
    <xf numFmtId="4" fontId="29" fillId="6" borderId="35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0" fillId="0" borderId="0" xfId="0" applyProtection="1"/>
    <xf numFmtId="0" fontId="2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>
      <alignment vertical="top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2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top"/>
    </xf>
    <xf numFmtId="0" fontId="0" fillId="3" borderId="22" xfId="0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vertical="top"/>
    </xf>
    <xf numFmtId="0" fontId="0" fillId="5" borderId="21" xfId="0" applyFill="1" applyBorder="1" applyAlignment="1" applyProtection="1">
      <alignment wrapText="1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4" fontId="5" fillId="3" borderId="0" xfId="0" applyNumberFormat="1" applyFont="1" applyFill="1" applyBorder="1" applyAlignment="1" applyProtection="1">
      <alignment vertical="top" shrinkToFit="1"/>
    </xf>
    <xf numFmtId="4" fontId="10" fillId="0" borderId="0" xfId="0" applyNumberFormat="1" applyFont="1" applyBorder="1" applyAlignment="1" applyProtection="1">
      <alignment vertical="top" shrinkToFit="1"/>
    </xf>
    <xf numFmtId="0" fontId="10" fillId="0" borderId="0" xfId="0" applyFont="1" applyProtection="1"/>
    <xf numFmtId="0" fontId="12" fillId="0" borderId="0" xfId="0" applyNumberFormat="1" applyFont="1" applyAlignment="1" applyProtection="1">
      <alignment wrapText="1"/>
    </xf>
    <xf numFmtId="49" fontId="0" fillId="0" borderId="0" xfId="0" applyNumberFormat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167" fontId="17" fillId="0" borderId="0" xfId="3" applyFont="1" applyBorder="1" applyProtection="1">
      <alignment vertical="center"/>
    </xf>
    <xf numFmtId="166" fontId="19" fillId="0" borderId="6" xfId="2" quotePrefix="1" applyNumberFormat="1" applyFont="1" applyFill="1" applyBorder="1" applyAlignment="1" applyProtection="1">
      <alignment horizontal="center" vertical="center"/>
    </xf>
    <xf numFmtId="166" fontId="19" fillId="0" borderId="6" xfId="2" quotePrefix="1" applyNumberFormat="1" applyFont="1" applyFill="1" applyBorder="1" applyAlignment="1" applyProtection="1">
      <alignment horizontal="left" vertical="center"/>
    </xf>
    <xf numFmtId="3" fontId="19" fillId="0" borderId="6" xfId="2" quotePrefix="1" applyNumberFormat="1" applyFont="1" applyFill="1" applyBorder="1" applyAlignment="1" applyProtection="1">
      <alignment horizontal="center" vertical="center"/>
    </xf>
    <xf numFmtId="167" fontId="20" fillId="0" borderId="0" xfId="3" applyFont="1" applyBorder="1" applyProtection="1">
      <alignment vertical="center"/>
    </xf>
    <xf numFmtId="167" fontId="18" fillId="0" borderId="6" xfId="3" applyBorder="1" applyAlignment="1" applyProtection="1">
      <alignment horizontal="center" vertical="center"/>
    </xf>
    <xf numFmtId="166" fontId="19" fillId="0" borderId="0" xfId="2" quotePrefix="1" applyNumberFormat="1" applyFont="1" applyFill="1" applyBorder="1" applyAlignment="1" applyProtection="1">
      <alignment horizontal="center" vertical="center"/>
    </xf>
    <xf numFmtId="166" fontId="19" fillId="0" borderId="0" xfId="2" quotePrefix="1" applyNumberFormat="1" applyFont="1" applyFill="1" applyBorder="1" applyAlignment="1" applyProtection="1">
      <alignment horizontal="left" vertical="center"/>
    </xf>
    <xf numFmtId="3" fontId="19" fillId="0" borderId="0" xfId="2" quotePrefix="1" applyNumberFormat="1" applyFont="1" applyFill="1" applyBorder="1" applyAlignment="1" applyProtection="1">
      <alignment horizontal="center" vertical="center"/>
    </xf>
    <xf numFmtId="3" fontId="19" fillId="0" borderId="0" xfId="2" quotePrefix="1" applyNumberFormat="1" applyFont="1" applyFill="1" applyBorder="1" applyAlignment="1" applyProtection="1">
      <alignment horizontal="right" vertical="center"/>
    </xf>
    <xf numFmtId="166" fontId="21" fillId="0" borderId="0" xfId="2" quotePrefix="1" applyNumberFormat="1" applyFont="1" applyFill="1" applyBorder="1" applyAlignment="1" applyProtection="1">
      <alignment horizontal="left" vertical="center"/>
    </xf>
    <xf numFmtId="166" fontId="19" fillId="0" borderId="0" xfId="2" quotePrefix="1" applyNumberFormat="1" applyFont="1" applyFill="1" applyBorder="1" applyAlignment="1" applyProtection="1">
      <alignment horizontal="left" vertical="center" wrapText="1"/>
    </xf>
    <xf numFmtId="165" fontId="2" fillId="0" borderId="0" xfId="0" applyNumberFormat="1" applyFont="1" applyFill="1" applyAlignment="1" applyProtection="1">
      <alignment horizontal="right"/>
    </xf>
    <xf numFmtId="166" fontId="22" fillId="0" borderId="0" xfId="2" quotePrefix="1" applyNumberFormat="1" applyFont="1" applyFill="1" applyBorder="1" applyAlignment="1" applyProtection="1">
      <alignment horizontal="left" vertical="center" wrapText="1"/>
    </xf>
    <xf numFmtId="166" fontId="22" fillId="0" borderId="0" xfId="2" quotePrefix="1" applyNumberFormat="1" applyFont="1" applyFill="1" applyBorder="1" applyAlignment="1" applyProtection="1">
      <alignment horizontal="center" vertical="center"/>
    </xf>
    <xf numFmtId="3" fontId="22" fillId="0" borderId="0" xfId="2" quotePrefix="1" applyNumberFormat="1" applyFont="1" applyFill="1" applyBorder="1" applyAlignment="1" applyProtection="1">
      <alignment horizontal="center" vertical="center"/>
    </xf>
    <xf numFmtId="3" fontId="22" fillId="0" borderId="0" xfId="2" quotePrefix="1" applyNumberFormat="1" applyFont="1" applyFill="1" applyBorder="1" applyAlignment="1" applyProtection="1">
      <alignment horizontal="right" vertical="center"/>
    </xf>
    <xf numFmtId="165" fontId="8" fillId="0" borderId="0" xfId="0" applyNumberFormat="1" applyFont="1" applyFill="1" applyAlignment="1" applyProtection="1">
      <alignment horizontal="right"/>
    </xf>
    <xf numFmtId="167" fontId="20" fillId="0" borderId="0" xfId="3" applyFont="1" applyBorder="1" applyAlignment="1" applyProtection="1">
      <alignment vertical="center"/>
    </xf>
    <xf numFmtId="167" fontId="20" fillId="0" borderId="0" xfId="3" applyFont="1" applyBorder="1" applyAlignment="1" applyProtection="1">
      <alignment horizontal="center" vertical="center"/>
    </xf>
    <xf numFmtId="3" fontId="20" fillId="0" borderId="0" xfId="3" applyNumberFormat="1" applyFont="1" applyBorder="1" applyAlignment="1" applyProtection="1">
      <alignment horizontal="center" vertical="center"/>
    </xf>
    <xf numFmtId="4" fontId="0" fillId="6" borderId="0" xfId="0" applyNumberFormat="1" applyFill="1" applyProtection="1">
      <protection locked="0"/>
    </xf>
    <xf numFmtId="49" fontId="26" fillId="11" borderId="41" xfId="0" applyNumberFormat="1" applyFont="1" applyFill="1" applyBorder="1" applyAlignment="1" applyProtection="1">
      <alignment horizontal="left"/>
    </xf>
    <xf numFmtId="0" fontId="1" fillId="0" borderId="0" xfId="4" applyProtection="1"/>
    <xf numFmtId="49" fontId="23" fillId="7" borderId="41" xfId="0" applyNumberFormat="1" applyFont="1" applyFill="1" applyBorder="1" applyAlignment="1" applyProtection="1">
      <alignment horizontal="left"/>
    </xf>
    <xf numFmtId="4" fontId="23" fillId="7" borderId="41" xfId="0" applyNumberFormat="1" applyFont="1" applyFill="1" applyBorder="1" applyAlignment="1" applyProtection="1">
      <alignment horizontal="left"/>
    </xf>
    <xf numFmtId="4" fontId="26" fillId="11" borderId="41" xfId="0" applyNumberFormat="1" applyFont="1" applyFill="1" applyBorder="1" applyAlignment="1" applyProtection="1">
      <alignment horizontal="right"/>
    </xf>
    <xf numFmtId="49" fontId="23" fillId="9" borderId="41" xfId="0" applyNumberFormat="1" applyFont="1" applyFill="1" applyBorder="1" applyAlignment="1" applyProtection="1">
      <alignment horizontal="left"/>
    </xf>
    <xf numFmtId="4" fontId="23" fillId="9" borderId="41" xfId="0" applyNumberFormat="1" applyFont="1" applyFill="1" applyBorder="1" applyAlignment="1" applyProtection="1">
      <alignment horizontal="right"/>
    </xf>
    <xf numFmtId="49" fontId="27" fillId="12" borderId="41" xfId="0" applyNumberFormat="1" applyFont="1" applyFill="1" applyBorder="1" applyAlignment="1" applyProtection="1">
      <alignment horizontal="left"/>
    </xf>
    <xf numFmtId="4" fontId="27" fillId="12" borderId="41" xfId="0" applyNumberFormat="1" applyFont="1" applyFill="1" applyBorder="1" applyAlignment="1" applyProtection="1">
      <alignment horizontal="right"/>
    </xf>
    <xf numFmtId="49" fontId="23" fillId="7" borderId="41" xfId="4" applyNumberFormat="1" applyFont="1" applyFill="1" applyBorder="1" applyAlignment="1" applyProtection="1">
      <alignment horizontal="left"/>
    </xf>
    <xf numFmtId="4" fontId="23" fillId="7" borderId="41" xfId="4" applyNumberFormat="1" applyFont="1" applyFill="1" applyBorder="1" applyAlignment="1" applyProtection="1">
      <alignment horizontal="left"/>
    </xf>
    <xf numFmtId="49" fontId="24" fillId="8" borderId="41" xfId="4" applyNumberFormat="1" applyFont="1" applyFill="1" applyBorder="1" applyAlignment="1" applyProtection="1">
      <alignment horizontal="left"/>
    </xf>
    <xf numFmtId="4" fontId="24" fillId="8" borderId="41" xfId="4" applyNumberFormat="1" applyFont="1" applyFill="1" applyBorder="1" applyAlignment="1" applyProtection="1">
      <alignment horizontal="right"/>
    </xf>
    <xf numFmtId="49" fontId="23" fillId="9" borderId="41" xfId="4" applyNumberFormat="1" applyFont="1" applyFill="1" applyBorder="1" applyAlignment="1" applyProtection="1">
      <alignment horizontal="left"/>
    </xf>
    <xf numFmtId="4" fontId="23" fillId="9" borderId="41" xfId="4" applyNumberFormat="1" applyFont="1" applyFill="1" applyBorder="1" applyAlignment="1" applyProtection="1">
      <alignment horizontal="right"/>
    </xf>
    <xf numFmtId="4" fontId="28" fillId="9" borderId="41" xfId="5" applyNumberFormat="1" applyFont="1" applyFill="1" applyBorder="1" applyAlignment="1" applyProtection="1">
      <alignment horizontal="right"/>
    </xf>
    <xf numFmtId="49" fontId="25" fillId="10" borderId="41" xfId="4" applyNumberFormat="1" applyFont="1" applyFill="1" applyBorder="1" applyAlignment="1" applyProtection="1">
      <alignment horizontal="left"/>
    </xf>
    <xf numFmtId="4" fontId="25" fillId="10" borderId="41" xfId="4" applyNumberFormat="1" applyFont="1" applyFill="1" applyBorder="1" applyAlignment="1" applyProtection="1">
      <alignment horizontal="right"/>
    </xf>
    <xf numFmtId="49" fontId="25" fillId="10" borderId="41" xfId="4" applyNumberFormat="1" applyFont="1" applyFill="1" applyBorder="1" applyAlignment="1" applyProtection="1">
      <alignment horizontal="left" wrapText="1"/>
    </xf>
    <xf numFmtId="49" fontId="26" fillId="11" borderId="41" xfId="4" applyNumberFormat="1" applyFont="1" applyFill="1" applyBorder="1" applyAlignment="1" applyProtection="1">
      <alignment horizontal="left"/>
    </xf>
    <xf numFmtId="4" fontId="26" fillId="11" borderId="41" xfId="4" applyNumberFormat="1" applyFont="1" applyFill="1" applyBorder="1" applyAlignment="1" applyProtection="1">
      <alignment horizontal="right"/>
    </xf>
    <xf numFmtId="49" fontId="27" fillId="12" borderId="41" xfId="4" applyNumberFormat="1" applyFont="1" applyFill="1" applyBorder="1" applyAlignment="1" applyProtection="1">
      <alignment horizontal="left"/>
    </xf>
    <xf numFmtId="4" fontId="27" fillId="12" borderId="41" xfId="4" applyNumberFormat="1" applyFont="1" applyFill="1" applyBorder="1" applyAlignment="1" applyProtection="1">
      <alignment horizontal="right"/>
    </xf>
    <xf numFmtId="49" fontId="1" fillId="0" borderId="0" xfId="4" applyNumberFormat="1" applyProtection="1"/>
    <xf numFmtId="4" fontId="1" fillId="0" borderId="0" xfId="4" applyNumberFormat="1" applyProtection="1"/>
    <xf numFmtId="4" fontId="24" fillId="8" borderId="41" xfId="4" applyNumberFormat="1" applyFont="1" applyFill="1" applyBorder="1" applyAlignment="1" applyProtection="1">
      <alignment horizontal="right"/>
      <protection locked="0"/>
    </xf>
    <xf numFmtId="4" fontId="23" fillId="9" borderId="41" xfId="4" applyNumberFormat="1" applyFont="1" applyFill="1" applyBorder="1" applyAlignment="1" applyProtection="1">
      <alignment horizontal="right"/>
      <protection locked="0"/>
    </xf>
    <xf numFmtId="4" fontId="26" fillId="11" borderId="41" xfId="4" applyNumberFormat="1" applyFont="1" applyFill="1" applyBorder="1" applyAlignment="1" applyProtection="1">
      <alignment horizontal="right"/>
      <protection locked="0"/>
    </xf>
    <xf numFmtId="4" fontId="27" fillId="12" borderId="41" xfId="4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3" fillId="0" borderId="6" xfId="0" applyFont="1" applyFill="1" applyBorder="1" applyProtection="1"/>
    <xf numFmtId="0" fontId="0" fillId="0" borderId="6" xfId="0" applyFill="1" applyBorder="1" applyProtection="1"/>
    <xf numFmtId="0" fontId="3" fillId="0" borderId="6" xfId="0" applyFont="1" applyFill="1" applyBorder="1" applyAlignment="1" applyProtection="1">
      <alignment horizontal="center"/>
    </xf>
    <xf numFmtId="0" fontId="7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right"/>
    </xf>
    <xf numFmtId="0" fontId="0" fillId="0" borderId="18" xfId="0" applyFill="1" applyBorder="1" applyProtection="1"/>
    <xf numFmtId="0" fontId="4" fillId="0" borderId="18" xfId="0" applyFont="1" applyFill="1" applyBorder="1" applyProtection="1"/>
    <xf numFmtId="0" fontId="0" fillId="0" borderId="18" xfId="0" applyFill="1" applyBorder="1" applyAlignment="1" applyProtection="1">
      <alignment horizontal="right"/>
    </xf>
    <xf numFmtId="0" fontId="0" fillId="0" borderId="18" xfId="0" applyFill="1" applyBorder="1" applyAlignment="1" applyProtection="1">
      <alignment horizontal="center"/>
    </xf>
    <xf numFmtId="165" fontId="8" fillId="0" borderId="18" xfId="0" applyNumberFormat="1" applyFont="1" applyFill="1" applyBorder="1" applyAlignment="1" applyProtection="1">
      <alignment horizontal="right"/>
    </xf>
    <xf numFmtId="0" fontId="1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5" fillId="0" borderId="0" xfId="0" applyNumberFormat="1" applyFont="1" applyFill="1" applyAlignment="1" applyProtection="1">
      <alignment horizontal="right"/>
    </xf>
    <xf numFmtId="0" fontId="16" fillId="0" borderId="0" xfId="0" applyFont="1" applyFill="1" applyProtection="1"/>
    <xf numFmtId="0" fontId="5" fillId="0" borderId="0" xfId="0" applyNumberFormat="1" applyFont="1" applyFill="1" applyAlignment="1" applyProtection="1">
      <alignment horizontal="center"/>
    </xf>
    <xf numFmtId="0" fontId="14" fillId="0" borderId="11" xfId="0" applyFont="1" applyFill="1" applyBorder="1" applyAlignment="1" applyProtection="1">
      <alignment horizontal="left" vertical="center"/>
    </xf>
    <xf numFmtId="165" fontId="14" fillId="0" borderId="13" xfId="0" applyNumberFormat="1" applyFont="1" applyFill="1" applyBorder="1" applyAlignment="1" applyProtection="1">
      <alignment horizontal="left" vertical="center"/>
    </xf>
    <xf numFmtId="0" fontId="0" fillId="5" borderId="37" xfId="0" applyFill="1" applyBorder="1" applyProtection="1"/>
    <xf numFmtId="49" fontId="0" fillId="5" borderId="37" xfId="0" applyNumberFormat="1" applyFill="1" applyBorder="1" applyProtection="1"/>
    <xf numFmtId="0" fontId="0" fillId="5" borderId="37" xfId="0" applyFill="1" applyBorder="1" applyAlignment="1" applyProtection="1">
      <alignment horizontal="center"/>
    </xf>
    <xf numFmtId="0" fontId="0" fillId="5" borderId="34" xfId="0" applyFill="1" applyBorder="1" applyProtection="1"/>
    <xf numFmtId="0" fontId="0" fillId="5" borderId="37" xfId="0" applyFill="1" applyBorder="1" applyAlignment="1" applyProtection="1">
      <alignment wrapText="1"/>
    </xf>
    <xf numFmtId="0" fontId="8" fillId="3" borderId="27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" fontId="8" fillId="3" borderId="37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Border="1" applyAlignment="1" applyProtection="1">
      <alignment vertical="top" shrinkToFit="1"/>
    </xf>
    <xf numFmtId="0" fontId="29" fillId="0" borderId="42" xfId="0" applyFont="1" applyBorder="1" applyAlignment="1" applyProtection="1">
      <alignment vertical="top"/>
    </xf>
    <xf numFmtId="49" fontId="29" fillId="0" borderId="43" xfId="0" applyNumberFormat="1" applyFont="1" applyBorder="1" applyAlignment="1" applyProtection="1">
      <alignment vertical="top"/>
    </xf>
    <xf numFmtId="49" fontId="29" fillId="0" borderId="43" xfId="0" applyNumberFormat="1" applyFont="1" applyBorder="1" applyAlignment="1" applyProtection="1">
      <alignment horizontal="left" vertical="top" wrapText="1"/>
    </xf>
    <xf numFmtId="0" fontId="29" fillId="0" borderId="47" xfId="0" applyFont="1" applyBorder="1" applyAlignment="1" applyProtection="1">
      <alignment horizontal="center" vertical="top" shrinkToFit="1"/>
    </xf>
    <xf numFmtId="164" fontId="29" fillId="0" borderId="48" xfId="0" applyNumberFormat="1" applyFont="1" applyFill="1" applyBorder="1" applyAlignment="1" applyProtection="1">
      <alignment vertical="top" shrinkToFit="1"/>
    </xf>
    <xf numFmtId="4" fontId="0" fillId="0" borderId="37" xfId="0" applyNumberFormat="1" applyFont="1" applyBorder="1" applyAlignment="1" applyProtection="1">
      <alignment vertical="top"/>
    </xf>
    <xf numFmtId="4" fontId="29" fillId="0" borderId="0" xfId="0" applyNumberFormat="1" applyFont="1" applyBorder="1" applyAlignment="1" applyProtection="1">
      <alignment vertical="top" shrinkToFit="1"/>
    </xf>
    <xf numFmtId="0" fontId="29" fillId="0" borderId="0" xfId="0" applyFont="1" applyProtection="1"/>
    <xf numFmtId="0" fontId="29" fillId="0" borderId="43" xfId="0" applyFont="1" applyBorder="1" applyAlignment="1" applyProtection="1">
      <alignment horizontal="center" vertical="top" shrinkToFit="1"/>
    </xf>
    <xf numFmtId="164" fontId="29" fillId="0" borderId="47" xfId="0" applyNumberFormat="1" applyFont="1" applyBorder="1" applyAlignment="1" applyProtection="1">
      <alignment vertical="top" shrinkToFit="1"/>
    </xf>
    <xf numFmtId="0" fontId="29" fillId="0" borderId="38" xfId="0" applyFont="1" applyBorder="1" applyAlignment="1" applyProtection="1">
      <alignment vertical="top"/>
    </xf>
    <xf numFmtId="49" fontId="29" fillId="0" borderId="39" xfId="0" applyNumberFormat="1" applyFont="1" applyBorder="1" applyAlignment="1" applyProtection="1">
      <alignment vertical="top"/>
    </xf>
    <xf numFmtId="49" fontId="29" fillId="0" borderId="39" xfId="0" applyNumberFormat="1" applyFont="1" applyBorder="1" applyAlignment="1" applyProtection="1">
      <alignment horizontal="left" vertical="top" wrapText="1"/>
    </xf>
    <xf numFmtId="0" fontId="29" fillId="0" borderId="39" xfId="0" applyFont="1" applyBorder="1" applyAlignment="1" applyProtection="1">
      <alignment horizontal="center" vertical="top" shrinkToFit="1"/>
    </xf>
    <xf numFmtId="164" fontId="29" fillId="0" borderId="49" xfId="0" applyNumberFormat="1" applyFont="1" applyBorder="1" applyAlignment="1" applyProtection="1">
      <alignment vertical="top" shrinkToFit="1"/>
    </xf>
    <xf numFmtId="0" fontId="29" fillId="0" borderId="0" xfId="0" applyFont="1" applyBorder="1" applyAlignment="1" applyProtection="1">
      <alignment vertical="top"/>
    </xf>
    <xf numFmtId="49" fontId="29" fillId="0" borderId="0" xfId="0" applyNumberFormat="1" applyFont="1" applyBorder="1" applyAlignment="1" applyProtection="1">
      <alignment vertical="top"/>
    </xf>
    <xf numFmtId="0" fontId="30" fillId="0" borderId="0" xfId="0" quotePrefix="1" applyNumberFormat="1" applyFont="1" applyBorder="1" applyAlignment="1" applyProtection="1">
      <alignment horizontal="left" vertical="top" wrapText="1"/>
    </xf>
    <xf numFmtId="0" fontId="30" fillId="0" borderId="0" xfId="0" applyNumberFormat="1" applyFont="1" applyBorder="1" applyAlignment="1" applyProtection="1">
      <alignment horizontal="center" vertical="top" wrapText="1" shrinkToFit="1"/>
    </xf>
    <xf numFmtId="0" fontId="30" fillId="0" borderId="0" xfId="0" applyNumberFormat="1" applyFont="1" applyBorder="1" applyAlignment="1" applyProtection="1">
      <alignment vertical="top" wrapText="1" shrinkToFit="1"/>
    </xf>
    <xf numFmtId="0" fontId="8" fillId="3" borderId="48" xfId="0" applyFont="1" applyFill="1" applyBorder="1" applyAlignment="1" applyProtection="1">
      <alignment vertical="top"/>
    </xf>
    <xf numFmtId="49" fontId="8" fillId="3" borderId="35" xfId="0" applyNumberFormat="1" applyFont="1" applyFill="1" applyBorder="1" applyAlignment="1" applyProtection="1">
      <alignment vertical="top"/>
    </xf>
    <xf numFmtId="49" fontId="8" fillId="3" borderId="35" xfId="0" applyNumberFormat="1" applyFont="1" applyFill="1" applyBorder="1" applyAlignment="1" applyProtection="1">
      <alignment horizontal="left" vertical="top" wrapText="1"/>
    </xf>
    <xf numFmtId="0" fontId="8" fillId="3" borderId="35" xfId="0" applyFont="1" applyFill="1" applyBorder="1" applyAlignment="1" applyProtection="1">
      <alignment horizontal="center" vertical="top" shrinkToFit="1"/>
    </xf>
    <xf numFmtId="164" fontId="8" fillId="3" borderId="35" xfId="0" applyNumberFormat="1" applyFont="1" applyFill="1" applyBorder="1" applyAlignment="1" applyProtection="1">
      <alignment vertical="top" shrinkToFit="1"/>
    </xf>
    <xf numFmtId="0" fontId="31" fillId="0" borderId="18" xfId="0" applyNumberFormat="1" applyFont="1" applyBorder="1" applyAlignment="1" applyProtection="1">
      <alignment vertical="top" wrapText="1"/>
    </xf>
    <xf numFmtId="0" fontId="31" fillId="0" borderId="0" xfId="0" applyNumberFormat="1" applyFont="1" applyBorder="1" applyAlignment="1" applyProtection="1">
      <alignment vertical="top" wrapText="1"/>
    </xf>
    <xf numFmtId="4" fontId="0" fillId="0" borderId="50" xfId="0" applyNumberFormat="1" applyFont="1" applyBorder="1" applyAlignment="1" applyProtection="1">
      <alignment vertical="top"/>
    </xf>
    <xf numFmtId="0" fontId="8" fillId="15" borderId="11" xfId="0" applyFont="1" applyFill="1" applyBorder="1" applyAlignment="1" applyProtection="1">
      <alignment vertical="top"/>
    </xf>
    <xf numFmtId="49" fontId="8" fillId="15" borderId="7" xfId="0" applyNumberFormat="1" applyFont="1" applyFill="1" applyBorder="1" applyAlignment="1" applyProtection="1">
      <alignment vertical="top"/>
    </xf>
    <xf numFmtId="49" fontId="8" fillId="15" borderId="7" xfId="0" applyNumberFormat="1" applyFont="1" applyFill="1" applyBorder="1" applyAlignment="1" applyProtection="1">
      <alignment horizontal="left" vertical="top" wrapText="1"/>
    </xf>
    <xf numFmtId="0" fontId="8" fillId="15" borderId="7" xfId="0" applyFont="1" applyFill="1" applyBorder="1" applyAlignment="1" applyProtection="1">
      <alignment horizontal="center" vertical="top" shrinkToFit="1"/>
    </xf>
    <xf numFmtId="164" fontId="8" fillId="15" borderId="7" xfId="0" applyNumberFormat="1" applyFont="1" applyFill="1" applyBorder="1" applyAlignment="1" applyProtection="1">
      <alignment vertical="top" shrinkToFit="1"/>
    </xf>
    <xf numFmtId="4" fontId="8" fillId="15" borderId="7" xfId="0" applyNumberFormat="1" applyFont="1" applyFill="1" applyBorder="1" applyAlignment="1" applyProtection="1">
      <alignment vertical="top" shrinkToFit="1"/>
    </xf>
    <xf numFmtId="4" fontId="8" fillId="15" borderId="13" xfId="0" applyNumberFormat="1" applyFont="1" applyFill="1" applyBorder="1" applyAlignment="1" applyProtection="1">
      <alignment vertical="top" shrinkToFit="1"/>
    </xf>
    <xf numFmtId="4" fontId="0" fillId="6" borderId="50" xfId="0" applyNumberFormat="1" applyFont="1" applyFill="1" applyBorder="1" applyAlignment="1" applyProtection="1">
      <alignment vertical="top"/>
      <protection locked="0"/>
    </xf>
    <xf numFmtId="4" fontId="0" fillId="6" borderId="51" xfId="0" applyNumberFormat="1" applyFont="1" applyFill="1" applyBorder="1" applyAlignment="1" applyProtection="1">
      <alignment vertical="top"/>
      <protection locked="0"/>
    </xf>
    <xf numFmtId="4" fontId="8" fillId="3" borderId="51" xfId="0" applyNumberFormat="1" applyFont="1" applyFill="1" applyBorder="1" applyAlignment="1" applyProtection="1">
      <alignment vertical="top" shrinkToFit="1"/>
      <protection locked="0"/>
    </xf>
    <xf numFmtId="0" fontId="31" fillId="0" borderId="0" xfId="0" applyNumberFormat="1" applyFont="1" applyBorder="1" applyAlignment="1" applyProtection="1">
      <alignment vertical="top" wrapText="1"/>
      <protection locked="0"/>
    </xf>
    <xf numFmtId="4" fontId="0" fillId="6" borderId="52" xfId="0" applyNumberFormat="1" applyFont="1" applyFill="1" applyBorder="1" applyAlignment="1" applyProtection="1">
      <alignment vertical="top"/>
      <protection locked="0"/>
    </xf>
    <xf numFmtId="49" fontId="0" fillId="6" borderId="14" xfId="0" applyNumberFormat="1" applyFill="1" applyBorder="1" applyAlignment="1" applyProtection="1">
      <alignment horizontal="center"/>
      <protection locked="0"/>
    </xf>
    <xf numFmtId="49" fontId="0" fillId="6" borderId="35" xfId="0" applyNumberFormat="1" applyFill="1" applyBorder="1" applyAlignment="1" applyProtection="1">
      <alignment horizontal="center"/>
      <protection locked="0"/>
    </xf>
    <xf numFmtId="49" fontId="0" fillId="6" borderId="16" xfId="0" applyNumberFormat="1" applyFill="1" applyBorder="1" applyAlignment="1" applyProtection="1">
      <alignment horizontal="center"/>
      <protection locked="0"/>
    </xf>
    <xf numFmtId="49" fontId="0" fillId="6" borderId="44" xfId="0" applyNumberFormat="1" applyFill="1" applyBorder="1" applyAlignment="1" applyProtection="1">
      <alignment horizontal="center"/>
      <protection locked="0"/>
    </xf>
    <xf numFmtId="49" fontId="0" fillId="6" borderId="45" xfId="0" applyNumberFormat="1" applyFill="1" applyBorder="1" applyAlignment="1" applyProtection="1">
      <alignment horizontal="center"/>
      <protection locked="0"/>
    </xf>
    <xf numFmtId="49" fontId="0" fillId="6" borderId="46" xfId="0" applyNumberFormat="1" applyFill="1" applyBorder="1" applyAlignment="1" applyProtection="1">
      <alignment horizontal="center"/>
      <protection locked="0"/>
    </xf>
    <xf numFmtId="49" fontId="0" fillId="6" borderId="23" xfId="0" applyNumberFormat="1" applyFill="1" applyBorder="1" applyAlignment="1" applyProtection="1">
      <alignment horizontal="center"/>
      <protection locked="0"/>
    </xf>
    <xf numFmtId="49" fontId="0" fillId="6" borderId="24" xfId="0" applyNumberFormat="1" applyFill="1" applyBorder="1" applyAlignment="1" applyProtection="1">
      <alignment horizontal="center"/>
      <protection locked="0"/>
    </xf>
    <xf numFmtId="49" fontId="0" fillId="6" borderId="25" xfId="0" applyNumberFormat="1" applyFill="1" applyBorder="1" applyAlignment="1" applyProtection="1">
      <alignment horizontal="center"/>
      <protection locked="0"/>
    </xf>
    <xf numFmtId="49" fontId="40" fillId="0" borderId="31" xfId="0" applyNumberFormat="1" applyFont="1" applyBorder="1" applyAlignment="1">
      <alignment vertical="center" wrapText="1"/>
    </xf>
    <xf numFmtId="49" fontId="40" fillId="0" borderId="32" xfId="0" applyNumberFormat="1" applyFont="1" applyBorder="1" applyAlignment="1">
      <alignment vertical="center" wrapText="1"/>
    </xf>
    <xf numFmtId="3" fontId="36" fillId="3" borderId="34" xfId="0" applyNumberFormat="1" applyFont="1" applyFill="1" applyBorder="1" applyAlignment="1">
      <alignment vertical="center"/>
    </xf>
    <xf numFmtId="3" fontId="36" fillId="3" borderId="35" xfId="0" applyNumberFormat="1" applyFont="1" applyFill="1" applyBorder="1" applyAlignment="1">
      <alignment vertical="center"/>
    </xf>
    <xf numFmtId="3" fontId="36" fillId="3" borderId="36" xfId="0" applyNumberFormat="1" applyFont="1" applyFill="1" applyBorder="1" applyAlignment="1">
      <alignment vertical="center"/>
    </xf>
    <xf numFmtId="3" fontId="36" fillId="0" borderId="32" xfId="0" applyNumberFormat="1" applyFont="1" applyBorder="1" applyAlignment="1">
      <alignment vertical="center"/>
    </xf>
    <xf numFmtId="3" fontId="36" fillId="0" borderId="32" xfId="0" applyNumberFormat="1" applyFont="1" applyBorder="1" applyAlignment="1">
      <alignment vertical="center" wrapText="1"/>
    </xf>
    <xf numFmtId="3" fontId="45" fillId="0" borderId="32" xfId="0" applyNumberFormat="1" applyFont="1" applyBorder="1" applyAlignment="1">
      <alignment vertical="center"/>
    </xf>
    <xf numFmtId="3" fontId="45" fillId="0" borderId="32" xfId="0" applyNumberFormat="1" applyFont="1" applyBorder="1" applyAlignment="1">
      <alignment vertical="center" wrapText="1"/>
    </xf>
    <xf numFmtId="0" fontId="36" fillId="0" borderId="18" xfId="0" applyFont="1" applyBorder="1" applyAlignment="1">
      <alignment horizontal="center"/>
    </xf>
    <xf numFmtId="4" fontId="43" fillId="0" borderId="15" xfId="0" applyNumberFormat="1" applyFont="1" applyBorder="1" applyAlignment="1">
      <alignment horizontal="right" vertical="center"/>
    </xf>
    <xf numFmtId="4" fontId="43" fillId="0" borderId="12" xfId="0" applyNumberFormat="1" applyFont="1" applyBorder="1" applyAlignment="1">
      <alignment horizontal="right" vertical="center"/>
    </xf>
    <xf numFmtId="4" fontId="43" fillId="0" borderId="15" xfId="0" applyNumberFormat="1" applyFont="1" applyBorder="1" applyAlignment="1">
      <alignment vertical="center"/>
    </xf>
    <xf numFmtId="4" fontId="43" fillId="0" borderId="12" xfId="0" applyNumberFormat="1" applyFont="1" applyBorder="1" applyAlignment="1">
      <alignment vertical="center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22" xfId="0" applyNumberFormat="1" applyFont="1" applyBorder="1" applyAlignment="1">
      <alignment horizontal="right" vertical="center" indent="1"/>
    </xf>
    <xf numFmtId="4" fontId="42" fillId="0" borderId="16" xfId="0" applyNumberFormat="1" applyFont="1" applyBorder="1" applyAlignment="1">
      <alignment horizontal="right" vertical="center" indent="1"/>
    </xf>
    <xf numFmtId="4" fontId="43" fillId="0" borderId="15" xfId="0" applyNumberFormat="1" applyFont="1" applyBorder="1" applyAlignment="1">
      <alignment horizontal="right" vertical="center" indent="1"/>
    </xf>
    <xf numFmtId="4" fontId="43" fillId="0" borderId="16" xfId="0" applyNumberFormat="1" applyFont="1" applyBorder="1" applyAlignment="1">
      <alignment horizontal="right" vertical="center" indent="1"/>
    </xf>
    <xf numFmtId="4" fontId="46" fillId="3" borderId="7" xfId="0" applyNumberFormat="1" applyFont="1" applyFill="1" applyBorder="1" applyAlignment="1">
      <alignment horizontal="right" vertical="center"/>
    </xf>
    <xf numFmtId="2" fontId="46" fillId="3" borderId="7" xfId="0" applyNumberFormat="1" applyFont="1" applyFill="1" applyBorder="1" applyAlignment="1">
      <alignment horizontal="right" vertical="center"/>
    </xf>
    <xf numFmtId="0" fontId="41" fillId="4" borderId="0" xfId="0" applyFont="1" applyFill="1" applyBorder="1" applyAlignment="1" applyProtection="1">
      <alignment horizontal="left" vertical="center"/>
      <protection locked="0"/>
    </xf>
    <xf numFmtId="0" fontId="41" fillId="4" borderId="6" xfId="0" applyFont="1" applyFill="1" applyBorder="1" applyAlignment="1" applyProtection="1">
      <alignment horizontal="left" vertical="center"/>
      <protection locked="0"/>
    </xf>
    <xf numFmtId="0" fontId="41" fillId="3" borderId="6" xfId="0" applyFont="1" applyFill="1" applyBorder="1" applyAlignment="1">
      <alignment horizontal="left" vertical="center" wrapText="1"/>
    </xf>
    <xf numFmtId="0" fontId="41" fillId="3" borderId="8" xfId="0" applyFont="1" applyFill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right" vertical="center"/>
    </xf>
    <xf numFmtId="4" fontId="43" fillId="0" borderId="6" xfId="0" applyNumberFormat="1" applyFont="1" applyBorder="1" applyAlignment="1">
      <alignment horizontal="right" vertical="center"/>
    </xf>
    <xf numFmtId="4" fontId="43" fillId="0" borderId="18" xfId="0" applyNumberFormat="1" applyFont="1" applyBorder="1" applyAlignment="1">
      <alignment horizontal="right" vertical="center"/>
    </xf>
    <xf numFmtId="49" fontId="39" fillId="3" borderId="18" xfId="0" applyNumberFormat="1" applyFont="1" applyFill="1" applyBorder="1" applyAlignment="1">
      <alignment horizontal="left" vertical="center" wrapText="1"/>
    </xf>
    <xf numFmtId="0" fontId="36" fillId="3" borderId="18" xfId="0" applyFont="1" applyFill="1" applyBorder="1" applyAlignment="1">
      <alignment wrapText="1"/>
    </xf>
    <xf numFmtId="0" fontId="36" fillId="3" borderId="19" xfId="0" applyFont="1" applyFill="1" applyBorder="1" applyAlignment="1">
      <alignment wrapText="1"/>
    </xf>
    <xf numFmtId="0" fontId="41" fillId="3" borderId="0" xfId="0" applyFont="1" applyFill="1" applyBorder="1" applyAlignment="1">
      <alignment horizontal="left" vertical="center" wrapText="1"/>
    </xf>
    <xf numFmtId="0" fontId="36" fillId="3" borderId="0" xfId="0" applyFont="1" applyFill="1" applyAlignment="1">
      <alignment wrapText="1"/>
    </xf>
    <xf numFmtId="0" fontId="36" fillId="3" borderId="2" xfId="0" applyFont="1" applyFill="1" applyBorder="1" applyAlignment="1">
      <alignment wrapText="1"/>
    </xf>
    <xf numFmtId="1" fontId="36" fillId="0" borderId="6" xfId="0" applyNumberFormat="1" applyFont="1" applyBorder="1" applyAlignment="1">
      <alignment horizontal="right" indent="1"/>
    </xf>
    <xf numFmtId="0" fontId="41" fillId="4" borderId="18" xfId="0" applyFont="1" applyFill="1" applyBorder="1" applyAlignment="1" applyProtection="1">
      <alignment horizontal="left" vertical="center"/>
      <protection locked="0"/>
    </xf>
    <xf numFmtId="0" fontId="36" fillId="0" borderId="6" xfId="0" applyFont="1" applyBorder="1" applyAlignment="1">
      <alignment horizontal="right" indent="1"/>
    </xf>
    <xf numFmtId="0" fontId="36" fillId="0" borderId="8" xfId="0" applyFont="1" applyBorder="1" applyAlignment="1">
      <alignment horizontal="right" indent="1"/>
    </xf>
    <xf numFmtId="4" fontId="43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4" fillId="0" borderId="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</cellXfs>
  <cellStyles count="6">
    <cellStyle name="Normální" xfId="0" builtinId="0"/>
    <cellStyle name="normální 2" xfId="1"/>
    <cellStyle name="Normální 3" xfId="3"/>
    <cellStyle name="Normální 4" xfId="4"/>
    <cellStyle name="normální 5" xfId="5"/>
    <cellStyle name="Podhlavička" xfId="2"/>
  </cellStyles>
  <dxfs count="3336"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ont>
        <strike val="0"/>
        <color rgb="FF0070C0"/>
      </font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ont>
        <strike val="0"/>
        <color rgb="FF0070C0"/>
      </font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ont>
        <strike val="0"/>
        <color rgb="FF0070C0"/>
      </font>
    </dxf>
    <dxf>
      <font>
        <strike val="0"/>
        <color rgb="FF0070C0"/>
      </font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ont>
        <strike val="0"/>
        <color rgb="FF0070C0"/>
      </font>
    </dxf>
    <dxf>
      <font>
        <strike val="0"/>
        <color rgb="FF0070C0"/>
      </font>
    </dxf>
    <dxf>
      <font>
        <strike val="0"/>
        <color rgb="FF0070C0"/>
      </font>
    </dxf>
    <dxf>
      <font>
        <strike val="0"/>
        <color rgb="FF0070C0"/>
      </font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ont>
        <strike val="0"/>
      </font>
      <fill>
        <patternFill patternType="solid">
          <bgColor rgb="FFFFFFCC"/>
        </patternFill>
      </fill>
    </dxf>
    <dxf>
      <fill>
        <patternFill>
          <bgColor theme="3" tint="0.5999633777886288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ont>
        <strike val="0"/>
      </font>
      <fill>
        <patternFill patternType="solid"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rno_Dobrovskeho_Vojenske_koleje/05_DPS_KCVV_II/d_rozpocet/2017-08-06/zti/001%20-%20Rozpo&#269;et%20-%20ZTI%20-%20Komunitn&#237;%20centrum%20-%20Ostr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27c ZTI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7" zoomScale="130" zoomScaleNormal="130" workbookViewId="0">
      <selection activeCell="C22" sqref="C22"/>
    </sheetView>
  </sheetViews>
  <sheetFormatPr defaultRowHeight="12.75"/>
  <cols>
    <col min="1" max="1" width="23.140625" customWidth="1"/>
    <col min="257" max="257" width="23.140625" customWidth="1"/>
    <col min="513" max="513" width="23.140625" customWidth="1"/>
    <col min="769" max="769" width="23.140625" customWidth="1"/>
    <col min="1025" max="1025" width="23.140625" customWidth="1"/>
    <col min="1281" max="1281" width="23.140625" customWidth="1"/>
    <col min="1537" max="1537" width="23.140625" customWidth="1"/>
    <col min="1793" max="1793" width="23.140625" customWidth="1"/>
    <col min="2049" max="2049" width="23.140625" customWidth="1"/>
    <col min="2305" max="2305" width="23.140625" customWidth="1"/>
    <col min="2561" max="2561" width="23.140625" customWidth="1"/>
    <col min="2817" max="2817" width="23.140625" customWidth="1"/>
    <col min="3073" max="3073" width="23.140625" customWidth="1"/>
    <col min="3329" max="3329" width="23.140625" customWidth="1"/>
    <col min="3585" max="3585" width="23.140625" customWidth="1"/>
    <col min="3841" max="3841" width="23.140625" customWidth="1"/>
    <col min="4097" max="4097" width="23.140625" customWidth="1"/>
    <col min="4353" max="4353" width="23.140625" customWidth="1"/>
    <col min="4609" max="4609" width="23.140625" customWidth="1"/>
    <col min="4865" max="4865" width="23.140625" customWidth="1"/>
    <col min="5121" max="5121" width="23.140625" customWidth="1"/>
    <col min="5377" max="5377" width="23.140625" customWidth="1"/>
    <col min="5633" max="5633" width="23.140625" customWidth="1"/>
    <col min="5889" max="5889" width="23.140625" customWidth="1"/>
    <col min="6145" max="6145" width="23.140625" customWidth="1"/>
    <col min="6401" max="6401" width="23.140625" customWidth="1"/>
    <col min="6657" max="6657" width="23.140625" customWidth="1"/>
    <col min="6913" max="6913" width="23.140625" customWidth="1"/>
    <col min="7169" max="7169" width="23.140625" customWidth="1"/>
    <col min="7425" max="7425" width="23.140625" customWidth="1"/>
    <col min="7681" max="7681" width="23.140625" customWidth="1"/>
    <col min="7937" max="7937" width="23.140625" customWidth="1"/>
    <col min="8193" max="8193" width="23.140625" customWidth="1"/>
    <col min="8449" max="8449" width="23.140625" customWidth="1"/>
    <col min="8705" max="8705" width="23.140625" customWidth="1"/>
    <col min="8961" max="8961" width="23.140625" customWidth="1"/>
    <col min="9217" max="9217" width="23.140625" customWidth="1"/>
    <col min="9473" max="9473" width="23.140625" customWidth="1"/>
    <col min="9729" max="9729" width="23.140625" customWidth="1"/>
    <col min="9985" max="9985" width="23.140625" customWidth="1"/>
    <col min="10241" max="10241" width="23.140625" customWidth="1"/>
    <col min="10497" max="10497" width="23.140625" customWidth="1"/>
    <col min="10753" max="10753" width="23.140625" customWidth="1"/>
    <col min="11009" max="11009" width="23.140625" customWidth="1"/>
    <col min="11265" max="11265" width="23.140625" customWidth="1"/>
    <col min="11521" max="11521" width="23.140625" customWidth="1"/>
    <col min="11777" max="11777" width="23.140625" customWidth="1"/>
    <col min="12033" max="12033" width="23.140625" customWidth="1"/>
    <col min="12289" max="12289" width="23.140625" customWidth="1"/>
    <col min="12545" max="12545" width="23.140625" customWidth="1"/>
    <col min="12801" max="12801" width="23.140625" customWidth="1"/>
    <col min="13057" max="13057" width="23.140625" customWidth="1"/>
    <col min="13313" max="13313" width="23.140625" customWidth="1"/>
    <col min="13569" max="13569" width="23.140625" customWidth="1"/>
    <col min="13825" max="13825" width="23.140625" customWidth="1"/>
    <col min="14081" max="14081" width="23.140625" customWidth="1"/>
    <col min="14337" max="14337" width="23.140625" customWidth="1"/>
    <col min="14593" max="14593" width="23.140625" customWidth="1"/>
    <col min="14849" max="14849" width="23.140625" customWidth="1"/>
    <col min="15105" max="15105" width="23.140625" customWidth="1"/>
    <col min="15361" max="15361" width="23.140625" customWidth="1"/>
    <col min="15617" max="15617" width="23.140625" customWidth="1"/>
    <col min="15873" max="15873" width="23.140625" customWidth="1"/>
    <col min="16129" max="16129" width="23.140625" customWidth="1"/>
  </cols>
  <sheetData>
    <row r="1" spans="1:8">
      <c r="A1" s="9"/>
      <c r="B1" s="9"/>
      <c r="C1" s="9"/>
      <c r="D1" s="9"/>
      <c r="E1" s="9"/>
      <c r="F1" s="9"/>
      <c r="G1" s="9"/>
      <c r="H1" s="9"/>
    </row>
    <row r="2" spans="1:8" ht="57.75" customHeight="1">
      <c r="A2" s="10" t="s">
        <v>1368</v>
      </c>
      <c r="B2" s="11"/>
      <c r="C2" s="9"/>
      <c r="D2" s="9"/>
      <c r="E2" s="9"/>
      <c r="F2" s="9"/>
      <c r="G2" s="9"/>
      <c r="H2" s="9"/>
    </row>
    <row r="3" spans="1:8" ht="15.75">
      <c r="A3" s="10"/>
      <c r="B3" s="11"/>
      <c r="C3" s="9"/>
      <c r="D3" s="9"/>
      <c r="E3" s="9"/>
      <c r="F3" s="9"/>
      <c r="G3" s="9"/>
      <c r="H3" s="9"/>
    </row>
    <row r="4" spans="1:8" ht="13.5" thickBot="1">
      <c r="A4" s="12"/>
      <c r="B4" s="11"/>
      <c r="C4" s="9"/>
      <c r="D4" s="9"/>
      <c r="E4" s="9"/>
      <c r="F4" s="9"/>
      <c r="G4" s="9"/>
      <c r="H4" s="9"/>
    </row>
    <row r="5" spans="1:8">
      <c r="A5" s="14" t="s">
        <v>1369</v>
      </c>
      <c r="B5" s="381"/>
      <c r="C5" s="382"/>
      <c r="D5" s="382"/>
      <c r="E5" s="382"/>
      <c r="F5" s="382"/>
      <c r="G5" s="383"/>
      <c r="H5" s="9"/>
    </row>
    <row r="6" spans="1:8">
      <c r="A6" s="15" t="s">
        <v>1370</v>
      </c>
      <c r="B6" s="375"/>
      <c r="C6" s="376"/>
      <c r="D6" s="376"/>
      <c r="E6" s="376"/>
      <c r="F6" s="376"/>
      <c r="G6" s="377"/>
      <c r="H6" s="9"/>
    </row>
    <row r="7" spans="1:8">
      <c r="A7" s="15" t="s">
        <v>1371</v>
      </c>
      <c r="B7" s="375"/>
      <c r="C7" s="376"/>
      <c r="D7" s="376"/>
      <c r="E7" s="376"/>
      <c r="F7" s="376"/>
      <c r="G7" s="377"/>
      <c r="H7" s="9"/>
    </row>
    <row r="8" spans="1:8">
      <c r="A8" s="15" t="s">
        <v>1372</v>
      </c>
      <c r="B8" s="375"/>
      <c r="C8" s="376"/>
      <c r="D8" s="376"/>
      <c r="E8" s="376"/>
      <c r="F8" s="376"/>
      <c r="G8" s="377"/>
      <c r="H8" s="9"/>
    </row>
    <row r="9" spans="1:8">
      <c r="A9" s="15" t="s">
        <v>1373</v>
      </c>
      <c r="B9" s="375"/>
      <c r="C9" s="376"/>
      <c r="D9" s="376"/>
      <c r="E9" s="376"/>
      <c r="F9" s="376"/>
      <c r="G9" s="377"/>
      <c r="H9" s="9"/>
    </row>
    <row r="10" spans="1:8">
      <c r="A10" s="15" t="s">
        <v>1374</v>
      </c>
      <c r="B10" s="375"/>
      <c r="C10" s="376"/>
      <c r="D10" s="376"/>
      <c r="E10" s="376"/>
      <c r="F10" s="376"/>
      <c r="G10" s="377"/>
      <c r="H10" s="9"/>
    </row>
    <row r="11" spans="1:8">
      <c r="A11" s="15" t="s">
        <v>1375</v>
      </c>
      <c r="B11" s="375"/>
      <c r="C11" s="376"/>
      <c r="D11" s="376"/>
      <c r="E11" s="376"/>
      <c r="F11" s="376"/>
      <c r="G11" s="377"/>
      <c r="H11" s="9"/>
    </row>
    <row r="12" spans="1:8">
      <c r="A12" s="15" t="s">
        <v>1376</v>
      </c>
      <c r="B12" s="375"/>
      <c r="C12" s="376"/>
      <c r="D12" s="376"/>
      <c r="E12" s="376"/>
      <c r="F12" s="376"/>
      <c r="G12" s="377"/>
      <c r="H12" s="9"/>
    </row>
    <row r="13" spans="1:8" ht="13.5" thickBot="1">
      <c r="A13" s="16" t="s">
        <v>1377</v>
      </c>
      <c r="B13" s="378"/>
      <c r="C13" s="379"/>
      <c r="D13" s="379"/>
      <c r="E13" s="379"/>
      <c r="F13" s="379"/>
      <c r="G13" s="380"/>
      <c r="H13" s="9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13" t="s">
        <v>1378</v>
      </c>
      <c r="B16" s="9"/>
      <c r="C16" s="9"/>
      <c r="D16" s="9"/>
      <c r="E16" s="9"/>
      <c r="F16" s="9"/>
      <c r="G16" s="9"/>
      <c r="H16" s="9"/>
    </row>
    <row r="17" spans="1:7">
      <c r="A17" t="s">
        <v>1379</v>
      </c>
    </row>
    <row r="18" spans="1:7">
      <c r="A18" t="s">
        <v>1380</v>
      </c>
    </row>
    <row r="19" spans="1:7">
      <c r="A19" t="s">
        <v>1381</v>
      </c>
    </row>
    <row r="20" spans="1:7">
      <c r="A20" t="s">
        <v>1384</v>
      </c>
      <c r="F20" s="17" t="s">
        <v>1382</v>
      </c>
      <c r="G20" s="18" t="s">
        <v>1383</v>
      </c>
    </row>
  </sheetData>
  <sheetProtection algorithmName="SHA-512" hashValue="IZ2VC3FLcyliytNKtxUCC7VBrHssV5Jgo2VITPJ5OUs9LR9ibfRKo8Fwo2JvUH7Hl6ETaTz5+dtEesT4LtRgug==" saltValue="LxcHXDjV/G8CvcQR+nkzvw==" spinCount="100000" sheet="1" objects="1" scenarios="1"/>
  <mergeCells count="9">
    <mergeCell ref="B10:G10"/>
    <mergeCell ref="B11:G11"/>
    <mergeCell ref="B12:G12"/>
    <mergeCell ref="B13:G13"/>
    <mergeCell ref="B5:G5"/>
    <mergeCell ref="B6:G6"/>
    <mergeCell ref="B7:G7"/>
    <mergeCell ref="B8:G8"/>
    <mergeCell ref="B9:G9"/>
  </mergeCells>
  <conditionalFormatting sqref="B5">
    <cfRule type="expression" dxfId="3335" priority="19" stopIfTrue="1">
      <formula>$A5=0</formula>
    </cfRule>
    <cfRule type="cellIs" dxfId="3334" priority="21" stopIfTrue="1" operator="lessThan">
      <formula>0</formula>
    </cfRule>
    <cfRule type="cellIs" dxfId="3333" priority="22" stopIfTrue="1" operator="greaterThan">
      <formula>0</formula>
    </cfRule>
    <cfRule type="expression" dxfId="3332" priority="23" stopIfTrue="1">
      <formula>$A5&lt;&gt;0</formula>
    </cfRule>
  </conditionalFormatting>
  <conditionalFormatting sqref="B5">
    <cfRule type="cellIs" dxfId="3331" priority="24" stopIfTrue="1" operator="lessThan">
      <formula>0</formula>
    </cfRule>
    <cfRule type="cellIs" dxfId="3330" priority="25" stopIfTrue="1" operator="greaterThan">
      <formula>0</formula>
    </cfRule>
    <cfRule type="expression" dxfId="3329" priority="26" stopIfTrue="1">
      <formula>$A5=0</formula>
    </cfRule>
    <cfRule type="expression" dxfId="3328" priority="27" stopIfTrue="1">
      <formula>#REF!=-1</formula>
    </cfRule>
    <cfRule type="expression" dxfId="3327" priority="28" stopIfTrue="1">
      <formula>$A5&lt;&gt;0</formula>
    </cfRule>
  </conditionalFormatting>
  <conditionalFormatting sqref="B6:B11">
    <cfRule type="expression" dxfId="3326" priority="10" stopIfTrue="1">
      <formula>$A6=0</formula>
    </cfRule>
    <cfRule type="cellIs" dxfId="3325" priority="11" stopIfTrue="1" operator="lessThan">
      <formula>0</formula>
    </cfRule>
    <cfRule type="cellIs" dxfId="3324" priority="12" stopIfTrue="1" operator="greaterThan">
      <formula>0</formula>
    </cfRule>
    <cfRule type="expression" dxfId="3323" priority="13" stopIfTrue="1">
      <formula>$A6&lt;&gt;0</formula>
    </cfRule>
  </conditionalFormatting>
  <conditionalFormatting sqref="B6:B11">
    <cfRule type="cellIs" dxfId="3322" priority="14" stopIfTrue="1" operator="lessThan">
      <formula>0</formula>
    </cfRule>
    <cfRule type="cellIs" dxfId="3321" priority="15" stopIfTrue="1" operator="greaterThan">
      <formula>0</formula>
    </cfRule>
    <cfRule type="expression" dxfId="3320" priority="16" stopIfTrue="1">
      <formula>$A6=0</formula>
    </cfRule>
    <cfRule type="expression" dxfId="3319" priority="17" stopIfTrue="1">
      <formula>#REF!=-1</formula>
    </cfRule>
    <cfRule type="expression" dxfId="3318" priority="18" stopIfTrue="1">
      <formula>$A6&lt;&gt;0</formula>
    </cfRule>
  </conditionalFormatting>
  <conditionalFormatting sqref="B12:B13">
    <cfRule type="expression" dxfId="3317" priority="1" stopIfTrue="1">
      <formula>$A12=0</formula>
    </cfRule>
    <cfRule type="cellIs" dxfId="3316" priority="2" stopIfTrue="1" operator="lessThan">
      <formula>0</formula>
    </cfRule>
    <cfRule type="cellIs" dxfId="3315" priority="3" stopIfTrue="1" operator="greaterThan">
      <formula>0</formula>
    </cfRule>
    <cfRule type="expression" dxfId="3314" priority="4" stopIfTrue="1">
      <formula>$A12&lt;&gt;0</formula>
    </cfRule>
  </conditionalFormatting>
  <conditionalFormatting sqref="B12:B13">
    <cfRule type="cellIs" dxfId="3313" priority="5" stopIfTrue="1" operator="lessThan">
      <formula>0</formula>
    </cfRule>
    <cfRule type="cellIs" dxfId="3312" priority="6" stopIfTrue="1" operator="greaterThan">
      <formula>0</formula>
    </cfRule>
    <cfRule type="expression" dxfId="3311" priority="7" stopIfTrue="1">
      <formula>$A12=0</formula>
    </cfRule>
    <cfRule type="expression" dxfId="3310" priority="8" stopIfTrue="1">
      <formula>#REF!=-1</formula>
    </cfRule>
    <cfRule type="expression" dxfId="3309" priority="9" stopIfTrue="1">
      <formula>$A12&lt;&gt;0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1" zoomScale="85" zoomScaleNormal="85" zoomScaleSheetLayoutView="75" workbookViewId="0">
      <selection activeCell="B21" sqref="A1:B1048576"/>
    </sheetView>
  </sheetViews>
  <sheetFormatPr defaultColWidth="9" defaultRowHeight="12.75"/>
  <cols>
    <col min="1" max="1" width="8.42578125" style="20" hidden="1" customWidth="1"/>
    <col min="2" max="2" width="9.140625" style="20" customWidth="1"/>
    <col min="3" max="3" width="7.42578125" style="20" customWidth="1"/>
    <col min="4" max="4" width="13.42578125" style="20" customWidth="1"/>
    <col min="5" max="5" width="12.140625" style="20" customWidth="1"/>
    <col min="6" max="6" width="11.42578125" style="20" customWidth="1"/>
    <col min="7" max="7" width="12.7109375" style="130" customWidth="1"/>
    <col min="8" max="8" width="12.7109375" style="20" customWidth="1"/>
    <col min="9" max="9" width="12.7109375" style="130" customWidth="1"/>
    <col min="10" max="10" width="6.7109375" style="130" customWidth="1"/>
    <col min="11" max="11" width="4.28515625" style="20" customWidth="1"/>
    <col min="12" max="13" width="10.7109375" style="20" customWidth="1"/>
    <col min="14" max="14" width="12.42578125" style="20" bestFit="1" customWidth="1"/>
    <col min="15" max="15" width="10.7109375" style="20" customWidth="1"/>
    <col min="16" max="16384" width="9" style="20"/>
  </cols>
  <sheetData>
    <row r="1" spans="1:15" ht="33.75" customHeight="1">
      <c r="A1" s="19" t="s">
        <v>36</v>
      </c>
      <c r="B1" s="409" t="s">
        <v>39</v>
      </c>
      <c r="C1" s="410"/>
      <c r="D1" s="410"/>
      <c r="E1" s="410"/>
      <c r="F1" s="410"/>
      <c r="G1" s="410"/>
      <c r="H1" s="410"/>
      <c r="I1" s="410"/>
      <c r="J1" s="411"/>
    </row>
    <row r="2" spans="1:15" ht="36" customHeight="1">
      <c r="A2" s="21"/>
      <c r="B2" s="22" t="s">
        <v>22</v>
      </c>
      <c r="C2" s="23"/>
      <c r="D2" s="24" t="s">
        <v>41</v>
      </c>
      <c r="E2" s="415" t="s">
        <v>42</v>
      </c>
      <c r="F2" s="416"/>
      <c r="G2" s="416"/>
      <c r="H2" s="416"/>
      <c r="I2" s="416"/>
      <c r="J2" s="417"/>
      <c r="O2" s="25"/>
    </row>
    <row r="3" spans="1:15" ht="27" hidden="1" customHeight="1">
      <c r="A3" s="21"/>
      <c r="B3" s="26"/>
      <c r="C3" s="23"/>
      <c r="D3" s="27"/>
      <c r="E3" s="418"/>
      <c r="F3" s="419"/>
      <c r="G3" s="419"/>
      <c r="H3" s="419"/>
      <c r="I3" s="419"/>
      <c r="J3" s="420"/>
    </row>
    <row r="4" spans="1:15" ht="23.25" customHeight="1">
      <c r="A4" s="21"/>
      <c r="B4" s="28"/>
      <c r="C4" s="29"/>
      <c r="D4" s="30"/>
      <c r="E4" s="407"/>
      <c r="F4" s="407"/>
      <c r="G4" s="407"/>
      <c r="H4" s="407"/>
      <c r="I4" s="407"/>
      <c r="J4" s="408"/>
    </row>
    <row r="5" spans="1:15" ht="24" customHeight="1">
      <c r="A5" s="21"/>
      <c r="B5" s="31" t="s">
        <v>40</v>
      </c>
      <c r="C5" s="32"/>
      <c r="D5" s="33"/>
      <c r="E5" s="34"/>
      <c r="F5" s="34"/>
      <c r="G5" s="34"/>
      <c r="H5" s="35" t="s">
        <v>38</v>
      </c>
      <c r="I5" s="33"/>
      <c r="J5" s="36"/>
    </row>
    <row r="6" spans="1:15" ht="15.75" customHeight="1">
      <c r="A6" s="21"/>
      <c r="B6" s="37"/>
      <c r="C6" s="34"/>
      <c r="D6" s="33"/>
      <c r="E6" s="34"/>
      <c r="F6" s="34"/>
      <c r="G6" s="34"/>
      <c r="H6" s="35" t="s">
        <v>34</v>
      </c>
      <c r="I6" s="33"/>
      <c r="J6" s="36"/>
    </row>
    <row r="7" spans="1:15" ht="15.75" customHeight="1">
      <c r="A7" s="21"/>
      <c r="B7" s="38"/>
      <c r="C7" s="39"/>
      <c r="D7" s="40"/>
      <c r="E7" s="41"/>
      <c r="F7" s="41"/>
      <c r="G7" s="41"/>
      <c r="H7" s="42"/>
      <c r="I7" s="41"/>
      <c r="J7" s="43"/>
    </row>
    <row r="8" spans="1:15" ht="24" hidden="1" customHeight="1">
      <c r="A8" s="21"/>
      <c r="B8" s="31" t="s">
        <v>20</v>
      </c>
      <c r="C8" s="32"/>
      <c r="D8" s="44"/>
      <c r="E8" s="32"/>
      <c r="F8" s="32"/>
      <c r="G8" s="45"/>
      <c r="H8" s="35" t="s">
        <v>38</v>
      </c>
      <c r="I8" s="33"/>
      <c r="J8" s="36"/>
    </row>
    <row r="9" spans="1:15" ht="15.75" hidden="1" customHeight="1">
      <c r="A9" s="21"/>
      <c r="B9" s="21"/>
      <c r="C9" s="32"/>
      <c r="D9" s="44"/>
      <c r="E9" s="32"/>
      <c r="F9" s="32"/>
      <c r="G9" s="45"/>
      <c r="H9" s="35" t="s">
        <v>34</v>
      </c>
      <c r="I9" s="33"/>
      <c r="J9" s="36"/>
    </row>
    <row r="10" spans="1:15" ht="15.75" hidden="1" customHeight="1">
      <c r="A10" s="21"/>
      <c r="B10" s="46"/>
      <c r="C10" s="39"/>
      <c r="D10" s="47"/>
      <c r="E10" s="42"/>
      <c r="F10" s="42"/>
      <c r="G10" s="48"/>
      <c r="H10" s="48"/>
      <c r="I10" s="49"/>
      <c r="J10" s="43"/>
    </row>
    <row r="11" spans="1:15" ht="24" customHeight="1">
      <c r="A11" s="21"/>
      <c r="B11" s="31" t="s">
        <v>19</v>
      </c>
      <c r="C11" s="32"/>
      <c r="D11" s="422"/>
      <c r="E11" s="422"/>
      <c r="F11" s="422"/>
      <c r="G11" s="422"/>
      <c r="H11" s="35" t="s">
        <v>38</v>
      </c>
      <c r="I11" s="149"/>
      <c r="J11" s="36"/>
    </row>
    <row r="12" spans="1:15" ht="15.75" customHeight="1">
      <c r="A12" s="21"/>
      <c r="B12" s="37"/>
      <c r="C12" s="34"/>
      <c r="D12" s="405"/>
      <c r="E12" s="405"/>
      <c r="F12" s="405"/>
      <c r="G12" s="405"/>
      <c r="H12" s="35" t="s">
        <v>34</v>
      </c>
      <c r="I12" s="149"/>
      <c r="J12" s="36"/>
    </row>
    <row r="13" spans="1:15" ht="15.75" customHeight="1">
      <c r="A13" s="21"/>
      <c r="B13" s="38"/>
      <c r="C13" s="50"/>
      <c r="D13" s="406"/>
      <c r="E13" s="406"/>
      <c r="F13" s="406"/>
      <c r="G13" s="406"/>
      <c r="H13" s="51"/>
      <c r="I13" s="41"/>
      <c r="J13" s="43"/>
    </row>
    <row r="14" spans="1:15" ht="24" hidden="1" customHeight="1">
      <c r="A14" s="21"/>
      <c r="B14" s="52" t="s">
        <v>21</v>
      </c>
      <c r="C14" s="53"/>
      <c r="D14" s="54"/>
      <c r="E14" s="55"/>
      <c r="F14" s="55"/>
      <c r="G14" s="55"/>
      <c r="H14" s="56"/>
      <c r="I14" s="55"/>
      <c r="J14" s="57"/>
    </row>
    <row r="15" spans="1:15" ht="32.25" customHeight="1">
      <c r="A15" s="21"/>
      <c r="B15" s="46" t="s">
        <v>32</v>
      </c>
      <c r="C15" s="58"/>
      <c r="D15" s="48"/>
      <c r="E15" s="421"/>
      <c r="F15" s="421"/>
      <c r="G15" s="423"/>
      <c r="H15" s="423"/>
      <c r="I15" s="423" t="s">
        <v>29</v>
      </c>
      <c r="J15" s="424"/>
    </row>
    <row r="16" spans="1:15" ht="23.25" customHeight="1">
      <c r="A16" s="59" t="s">
        <v>24</v>
      </c>
      <c r="B16" s="60" t="s">
        <v>24</v>
      </c>
      <c r="C16" s="61"/>
      <c r="D16" s="62"/>
      <c r="E16" s="398"/>
      <c r="F16" s="399"/>
      <c r="G16" s="398"/>
      <c r="H16" s="399"/>
      <c r="I16" s="398">
        <f>SUMIF(F51:F72,A16,I51:I72)+SUMIF(F51:F72,"PSU",I51:I72)</f>
        <v>0</v>
      </c>
      <c r="J16" s="400"/>
    </row>
    <row r="17" spans="1:10" ht="23.25" customHeight="1">
      <c r="A17" s="59" t="s">
        <v>25</v>
      </c>
      <c r="B17" s="60" t="s">
        <v>25</v>
      </c>
      <c r="C17" s="61"/>
      <c r="D17" s="62"/>
      <c r="E17" s="398"/>
      <c r="F17" s="399"/>
      <c r="G17" s="398"/>
      <c r="H17" s="399"/>
      <c r="I17" s="398">
        <f>SUMIF(F51:F72,A17,I51:I72)</f>
        <v>0</v>
      </c>
      <c r="J17" s="400"/>
    </row>
    <row r="18" spans="1:10" ht="23.25" customHeight="1">
      <c r="A18" s="59" t="s">
        <v>26</v>
      </c>
      <c r="B18" s="60" t="s">
        <v>26</v>
      </c>
      <c r="C18" s="61"/>
      <c r="D18" s="62"/>
      <c r="E18" s="398"/>
      <c r="F18" s="399"/>
      <c r="G18" s="398"/>
      <c r="H18" s="399"/>
      <c r="I18" s="398">
        <f>SUMIF(F51:F72,A18,I51:I72)</f>
        <v>0</v>
      </c>
      <c r="J18" s="400"/>
    </row>
    <row r="19" spans="1:10" ht="23.25" customHeight="1">
      <c r="A19" s="59" t="s">
        <v>92</v>
      </c>
      <c r="B19" s="60" t="s">
        <v>27</v>
      </c>
      <c r="C19" s="61"/>
      <c r="D19" s="62"/>
      <c r="E19" s="398"/>
      <c r="F19" s="399"/>
      <c r="G19" s="398"/>
      <c r="H19" s="399"/>
      <c r="I19" s="398">
        <f>SUMIF(F51:F72,A19,I51:I72)</f>
        <v>0</v>
      </c>
      <c r="J19" s="400"/>
    </row>
    <row r="20" spans="1:10" ht="23.25" customHeight="1">
      <c r="A20" s="59" t="s">
        <v>93</v>
      </c>
      <c r="B20" s="60" t="s">
        <v>28</v>
      </c>
      <c r="C20" s="61"/>
      <c r="D20" s="62"/>
      <c r="E20" s="398"/>
      <c r="F20" s="399"/>
      <c r="G20" s="398"/>
      <c r="H20" s="399"/>
      <c r="I20" s="398">
        <f>SUMIF(F51:F72,A20,I51:I72)</f>
        <v>0</v>
      </c>
      <c r="J20" s="400"/>
    </row>
    <row r="21" spans="1:10" ht="23.25" customHeight="1">
      <c r="A21" s="21"/>
      <c r="B21" s="63" t="s">
        <v>29</v>
      </c>
      <c r="C21" s="64"/>
      <c r="D21" s="65"/>
      <c r="E21" s="401"/>
      <c r="F21" s="425"/>
      <c r="G21" s="401"/>
      <c r="H21" s="425"/>
      <c r="I21" s="401">
        <f>SUM(I16:J20)</f>
        <v>0</v>
      </c>
      <c r="J21" s="402"/>
    </row>
    <row r="22" spans="1:10" ht="33" customHeight="1">
      <c r="A22" s="21"/>
      <c r="B22" s="66" t="s">
        <v>33</v>
      </c>
      <c r="C22" s="61"/>
      <c r="D22" s="62"/>
      <c r="E22" s="67"/>
      <c r="F22" s="68"/>
      <c r="G22" s="69"/>
      <c r="H22" s="69"/>
      <c r="I22" s="69"/>
      <c r="J22" s="70"/>
    </row>
    <row r="23" spans="1:10" ht="23.25" customHeight="1">
      <c r="A23" s="21">
        <f>ZakladDPHSni*SazbaDPH1/100</f>
        <v>0</v>
      </c>
      <c r="B23" s="60" t="s">
        <v>12</v>
      </c>
      <c r="C23" s="61"/>
      <c r="D23" s="62"/>
      <c r="E23" s="71">
        <v>15</v>
      </c>
      <c r="F23" s="68" t="s">
        <v>0</v>
      </c>
      <c r="G23" s="396">
        <f>ZakladDPHSniVypocet</f>
        <v>0</v>
      </c>
      <c r="H23" s="397"/>
      <c r="I23" s="397"/>
      <c r="J23" s="70" t="str">
        <f t="shared" ref="J23:J28" si="0">Mena</f>
        <v>CZK</v>
      </c>
    </row>
    <row r="24" spans="1:10" ht="23.25" customHeight="1">
      <c r="A24" s="21">
        <f>(A23-INT(A23))*100</f>
        <v>0</v>
      </c>
      <c r="B24" s="60" t="s">
        <v>13</v>
      </c>
      <c r="C24" s="61"/>
      <c r="D24" s="62"/>
      <c r="E24" s="71">
        <f>SazbaDPH1</f>
        <v>15</v>
      </c>
      <c r="F24" s="68" t="s">
        <v>0</v>
      </c>
      <c r="G24" s="394">
        <f>IF(A24&gt;50, ROUNDUP(A23, 0), ROUNDDOWN(A23, 0))</f>
        <v>0</v>
      </c>
      <c r="H24" s="395"/>
      <c r="I24" s="395"/>
      <c r="J24" s="70" t="str">
        <f t="shared" si="0"/>
        <v>CZK</v>
      </c>
    </row>
    <row r="25" spans="1:10" ht="23.25" customHeight="1">
      <c r="A25" s="21">
        <f>ZakladDPHZakl*SazbaDPH2/100</f>
        <v>0</v>
      </c>
      <c r="B25" s="60" t="s">
        <v>14</v>
      </c>
      <c r="C25" s="61"/>
      <c r="D25" s="62"/>
      <c r="E25" s="71">
        <v>21</v>
      </c>
      <c r="F25" s="68" t="s">
        <v>0</v>
      </c>
      <c r="G25" s="396">
        <f>ZakladDPHZaklVypocet</f>
        <v>0</v>
      </c>
      <c r="H25" s="397"/>
      <c r="I25" s="397"/>
      <c r="J25" s="70" t="str">
        <f t="shared" si="0"/>
        <v>CZK</v>
      </c>
    </row>
    <row r="26" spans="1:10" ht="23.25" customHeight="1">
      <c r="A26" s="21">
        <f>(A25-INT(A25))*100</f>
        <v>0</v>
      </c>
      <c r="B26" s="72" t="s">
        <v>15</v>
      </c>
      <c r="C26" s="73"/>
      <c r="D26" s="74"/>
      <c r="E26" s="75">
        <f>SazbaDPH2</f>
        <v>21</v>
      </c>
      <c r="F26" s="76" t="s">
        <v>0</v>
      </c>
      <c r="G26" s="412">
        <f>IF(A26&gt;50, ROUNDUP(A25, 0), ROUNDDOWN(A25, 0))</f>
        <v>0</v>
      </c>
      <c r="H26" s="413"/>
      <c r="I26" s="413"/>
      <c r="J26" s="77" t="str">
        <f t="shared" si="0"/>
        <v>CZK</v>
      </c>
    </row>
    <row r="27" spans="1:10" ht="23.25" customHeight="1" thickBot="1">
      <c r="A27" s="21">
        <f>ZakladDPHSni+DPHSni+ZakladDPHZakl+DPHZakl</f>
        <v>0</v>
      </c>
      <c r="B27" s="31" t="s">
        <v>4</v>
      </c>
      <c r="C27" s="78"/>
      <c r="D27" s="79"/>
      <c r="E27" s="78"/>
      <c r="F27" s="80"/>
      <c r="G27" s="414">
        <f>CenaCelkem-(ZakladDPHSni+DPHSni+ZakladDPHZakl+DPHZakl)</f>
        <v>0</v>
      </c>
      <c r="H27" s="414"/>
      <c r="I27" s="414"/>
      <c r="J27" s="81" t="str">
        <f t="shared" si="0"/>
        <v>CZK</v>
      </c>
    </row>
    <row r="28" spans="1:10" ht="27.75" hidden="1" customHeight="1" thickBot="1">
      <c r="A28" s="21"/>
      <c r="B28" s="82" t="s">
        <v>23</v>
      </c>
      <c r="C28" s="83"/>
      <c r="D28" s="83"/>
      <c r="E28" s="84"/>
      <c r="F28" s="85"/>
      <c r="G28" s="403">
        <f>ZakladDPHSniVypocet+ZakladDPHZaklVypocet</f>
        <v>0</v>
      </c>
      <c r="H28" s="404"/>
      <c r="I28" s="404"/>
      <c r="J28" s="86" t="str">
        <f t="shared" si="0"/>
        <v>CZK</v>
      </c>
    </row>
    <row r="29" spans="1:10" ht="27.75" customHeight="1" thickBot="1">
      <c r="A29" s="21">
        <f>(A27-INT(A27))*100</f>
        <v>0</v>
      </c>
      <c r="B29" s="82" t="s">
        <v>35</v>
      </c>
      <c r="C29" s="87"/>
      <c r="D29" s="87"/>
      <c r="E29" s="87"/>
      <c r="F29" s="87"/>
      <c r="G29" s="403">
        <f>IF(A29&gt;50, ROUNDUP(A27, 0), ROUNDDOWN(A27, 0))</f>
        <v>0</v>
      </c>
      <c r="H29" s="403"/>
      <c r="I29" s="403"/>
      <c r="J29" s="88" t="s">
        <v>49</v>
      </c>
    </row>
    <row r="30" spans="1:10" ht="12.75" customHeight="1">
      <c r="A30" s="21"/>
      <c r="B30" s="21"/>
      <c r="C30" s="32"/>
      <c r="D30" s="32"/>
      <c r="E30" s="32"/>
      <c r="F30" s="32"/>
      <c r="G30" s="45"/>
      <c r="H30" s="32"/>
      <c r="I30" s="45"/>
      <c r="J30" s="89"/>
    </row>
    <row r="31" spans="1:10" ht="30" customHeight="1">
      <c r="A31" s="21"/>
      <c r="B31" s="21"/>
      <c r="C31" s="32"/>
      <c r="D31" s="32"/>
      <c r="E31" s="32"/>
      <c r="F31" s="32"/>
      <c r="G31" s="45"/>
      <c r="H31" s="32"/>
      <c r="I31" s="45"/>
      <c r="J31" s="89"/>
    </row>
    <row r="32" spans="1:10" ht="18.75" customHeight="1">
      <c r="A32" s="21"/>
      <c r="B32" s="90"/>
      <c r="C32" s="91" t="s">
        <v>11</v>
      </c>
      <c r="D32" s="92"/>
      <c r="E32" s="92"/>
      <c r="F32" s="91" t="s">
        <v>10</v>
      </c>
      <c r="G32" s="92"/>
      <c r="H32" s="93">
        <f ca="1">TODAY()</f>
        <v>43115</v>
      </c>
      <c r="I32" s="92"/>
      <c r="J32" s="89"/>
    </row>
    <row r="33" spans="1:10" ht="47.25" customHeight="1">
      <c r="A33" s="21"/>
      <c r="B33" s="21"/>
      <c r="C33" s="32"/>
      <c r="D33" s="32"/>
      <c r="E33" s="32"/>
      <c r="F33" s="32"/>
      <c r="G33" s="45"/>
      <c r="H33" s="32"/>
      <c r="I33" s="45"/>
      <c r="J33" s="89"/>
    </row>
    <row r="34" spans="1:10" s="99" customFormat="1" ht="18.75" customHeight="1">
      <c r="A34" s="94"/>
      <c r="B34" s="94"/>
      <c r="C34" s="95"/>
      <c r="D34" s="96"/>
      <c r="E34" s="96"/>
      <c r="F34" s="95"/>
      <c r="G34" s="97"/>
      <c r="H34" s="96"/>
      <c r="I34" s="97"/>
      <c r="J34" s="98"/>
    </row>
    <row r="35" spans="1:10" ht="12.75" customHeight="1">
      <c r="A35" s="21"/>
      <c r="B35" s="21"/>
      <c r="C35" s="32"/>
      <c r="D35" s="393" t="s">
        <v>2</v>
      </c>
      <c r="E35" s="393"/>
      <c r="F35" s="32"/>
      <c r="G35" s="45"/>
      <c r="H35" s="100" t="s">
        <v>3</v>
      </c>
      <c r="I35" s="45"/>
      <c r="J35" s="89"/>
    </row>
    <row r="36" spans="1:10" ht="13.5" customHeight="1" thickBot="1">
      <c r="A36" s="101"/>
      <c r="B36" s="101"/>
      <c r="C36" s="102"/>
      <c r="D36" s="102"/>
      <c r="E36" s="102"/>
      <c r="F36" s="102"/>
      <c r="G36" s="103"/>
      <c r="H36" s="102"/>
      <c r="I36" s="103"/>
      <c r="J36" s="104"/>
    </row>
    <row r="37" spans="1:10" ht="27" customHeight="1">
      <c r="B37" s="105" t="s">
        <v>16</v>
      </c>
      <c r="C37" s="106"/>
      <c r="D37" s="106"/>
      <c r="E37" s="106"/>
      <c r="F37" s="107"/>
      <c r="G37" s="107"/>
      <c r="H37" s="107"/>
      <c r="I37" s="107"/>
      <c r="J37" s="106"/>
    </row>
    <row r="38" spans="1:10" ht="25.5" customHeight="1">
      <c r="A38" s="108" t="s">
        <v>37</v>
      </c>
      <c r="B38" s="109" t="s">
        <v>17</v>
      </c>
      <c r="C38" s="110" t="s">
        <v>5</v>
      </c>
      <c r="D38" s="111"/>
      <c r="E38" s="111"/>
      <c r="F38" s="112" t="str">
        <f>B23</f>
        <v>Základ pro sníženou DPH</v>
      </c>
      <c r="G38" s="112" t="str">
        <f>B25</f>
        <v>Základ pro základní DPH</v>
      </c>
      <c r="H38" s="113" t="s">
        <v>18</v>
      </c>
      <c r="I38" s="113" t="s">
        <v>1</v>
      </c>
      <c r="J38" s="114" t="s">
        <v>0</v>
      </c>
    </row>
    <row r="39" spans="1:10" ht="25.5" hidden="1" customHeight="1">
      <c r="A39" s="108">
        <v>1</v>
      </c>
      <c r="B39" s="115" t="s">
        <v>43</v>
      </c>
      <c r="C39" s="389"/>
      <c r="D39" s="390"/>
      <c r="E39" s="390"/>
      <c r="F39" s="116">
        <f>'00 00 Naklady'!AE32+'SO01 SO01 Pol'!AE1210</f>
        <v>0</v>
      </c>
      <c r="G39" s="117">
        <f>'00 00 Naklady'!AF32+'SO01 SO01 Pol'!AF1210</f>
        <v>0</v>
      </c>
      <c r="H39" s="118">
        <f>(F39*SazbaDPH1/100)+(G39*SazbaDPH2/100)</f>
        <v>0</v>
      </c>
      <c r="I39" s="118">
        <f>F39+G39+H39</f>
        <v>0</v>
      </c>
      <c r="J39" s="119" t="str">
        <f>IF(CenaCelkemVypocet=0,"",I39/CenaCelkemVypocet*100)</f>
        <v/>
      </c>
    </row>
    <row r="40" spans="1:10" ht="25.5" customHeight="1">
      <c r="A40" s="108">
        <v>2</v>
      </c>
      <c r="B40" s="120" t="s">
        <v>44</v>
      </c>
      <c r="C40" s="391" t="s">
        <v>45</v>
      </c>
      <c r="D40" s="392"/>
      <c r="E40" s="392"/>
      <c r="F40" s="121">
        <f>'00 00 Naklady'!AE32</f>
        <v>0</v>
      </c>
      <c r="G40" s="122">
        <f>'00 00 Naklady'!AF32</f>
        <v>0</v>
      </c>
      <c r="H40" s="122">
        <f>(F40*SazbaDPH1/100)+(G40*SazbaDPH2/100)</f>
        <v>0</v>
      </c>
      <c r="I40" s="122">
        <f>F40+G40+H40</f>
        <v>0</v>
      </c>
      <c r="J40" s="123" t="str">
        <f>IF(CenaCelkemVypocet=0,"",I40/CenaCelkemVypocet*100)</f>
        <v/>
      </c>
    </row>
    <row r="41" spans="1:10" ht="25.5" customHeight="1">
      <c r="A41" s="108">
        <v>3</v>
      </c>
      <c r="B41" s="124" t="s">
        <v>44</v>
      </c>
      <c r="C41" s="389" t="s">
        <v>45</v>
      </c>
      <c r="D41" s="390"/>
      <c r="E41" s="390"/>
      <c r="F41" s="125">
        <f>'00 00 Naklady'!AE32</f>
        <v>0</v>
      </c>
      <c r="G41" s="118">
        <f>'00 00 Naklady'!AF32</f>
        <v>0</v>
      </c>
      <c r="H41" s="118">
        <f>(F41*SazbaDPH1/100)+(G41*SazbaDPH2/100)</f>
        <v>0</v>
      </c>
      <c r="I41" s="118">
        <f>F41+G41+H41</f>
        <v>0</v>
      </c>
      <c r="J41" s="119" t="str">
        <f>IF(CenaCelkemVypocet=0,"",I41/CenaCelkemVypocet*100)</f>
        <v/>
      </c>
    </row>
    <row r="42" spans="1:10" ht="25.5" customHeight="1">
      <c r="A42" s="108">
        <v>2</v>
      </c>
      <c r="B42" s="120" t="s">
        <v>46</v>
      </c>
      <c r="C42" s="391" t="s">
        <v>47</v>
      </c>
      <c r="D42" s="392"/>
      <c r="E42" s="392"/>
      <c r="F42" s="121">
        <f>'SO01 SO01 Pol'!AE1210</f>
        <v>0</v>
      </c>
      <c r="G42" s="122">
        <f>'SO01 SO01 Pol'!AF1210</f>
        <v>0</v>
      </c>
      <c r="H42" s="122">
        <f>(F42*SazbaDPH1/100)+(G42*SazbaDPH2/100)</f>
        <v>0</v>
      </c>
      <c r="I42" s="122">
        <f>F42+G42+H42</f>
        <v>0</v>
      </c>
      <c r="J42" s="123" t="str">
        <f>IF(CenaCelkemVypocet=0,"",I42/CenaCelkemVypocet*100)</f>
        <v/>
      </c>
    </row>
    <row r="43" spans="1:10" ht="25.5" customHeight="1">
      <c r="A43" s="108">
        <v>3</v>
      </c>
      <c r="B43" s="124" t="s">
        <v>46</v>
      </c>
      <c r="C43" s="389" t="s">
        <v>47</v>
      </c>
      <c r="D43" s="390"/>
      <c r="E43" s="390"/>
      <c r="F43" s="125">
        <f>'SO01 SO01 Pol'!AE1210</f>
        <v>0</v>
      </c>
      <c r="G43" s="118">
        <f>'SO01 SO01 Pol'!AF1210</f>
        <v>0</v>
      </c>
      <c r="H43" s="118">
        <f>(F43*SazbaDPH1/100)+(G43*SazbaDPH2/100)</f>
        <v>0</v>
      </c>
      <c r="I43" s="118">
        <f>F43+G43+H43</f>
        <v>0</v>
      </c>
      <c r="J43" s="119" t="str">
        <f>IF(CenaCelkemVypocet=0,"",I43/CenaCelkemVypocet*100)</f>
        <v/>
      </c>
    </row>
    <row r="44" spans="1:10" ht="25.5" customHeight="1">
      <c r="A44" s="108"/>
      <c r="B44" s="386" t="s">
        <v>48</v>
      </c>
      <c r="C44" s="387"/>
      <c r="D44" s="387"/>
      <c r="E44" s="388"/>
      <c r="F44" s="126">
        <f>SUMIF(A39:A43,"=1",F39:F43)</f>
        <v>0</v>
      </c>
      <c r="G44" s="127">
        <f>SUMIF(A39:A43,"=1",G39:G43)</f>
        <v>0</v>
      </c>
      <c r="H44" s="127">
        <f>SUMIF(A39:A43,"=1",H39:H43)</f>
        <v>0</v>
      </c>
      <c r="I44" s="127">
        <f>SUMIF(A39:A43,"=1",I39:I43)</f>
        <v>0</v>
      </c>
      <c r="J44" s="128">
        <f>SUMIF(A39:A43,"=1",J39:J43)</f>
        <v>0</v>
      </c>
    </row>
    <row r="48" spans="1:10" ht="15.75">
      <c r="B48" s="129" t="s">
        <v>50</v>
      </c>
    </row>
    <row r="50" spans="1:14" ht="25.5" customHeight="1">
      <c r="A50" s="131"/>
      <c r="B50" s="132" t="s">
        <v>17</v>
      </c>
      <c r="C50" s="132" t="s">
        <v>5</v>
      </c>
      <c r="D50" s="133"/>
      <c r="E50" s="133"/>
      <c r="F50" s="134" t="s">
        <v>51</v>
      </c>
      <c r="G50" s="134"/>
      <c r="H50" s="134"/>
      <c r="I50" s="134" t="s">
        <v>29</v>
      </c>
      <c r="J50" s="134" t="s">
        <v>0</v>
      </c>
    </row>
    <row r="51" spans="1:14" ht="25.5" customHeight="1">
      <c r="A51" s="135"/>
      <c r="B51" s="136" t="s">
        <v>44</v>
      </c>
      <c r="C51" s="384" t="s">
        <v>52</v>
      </c>
      <c r="D51" s="385"/>
      <c r="E51" s="385"/>
      <c r="F51" s="137" t="s">
        <v>24</v>
      </c>
      <c r="G51" s="138"/>
      <c r="H51" s="138"/>
      <c r="I51" s="138">
        <f>'SO01 SO01 Pol'!G8</f>
        <v>0</v>
      </c>
      <c r="J51" s="139" t="str">
        <f>IF(I73=0,"",I51/I73*100)</f>
        <v/>
      </c>
    </row>
    <row r="52" spans="1:14" ht="25.5" customHeight="1">
      <c r="A52" s="135"/>
      <c r="B52" s="136" t="s">
        <v>53</v>
      </c>
      <c r="C52" s="384" t="s">
        <v>54</v>
      </c>
      <c r="D52" s="385"/>
      <c r="E52" s="385"/>
      <c r="F52" s="137" t="s">
        <v>24</v>
      </c>
      <c r="G52" s="138"/>
      <c r="H52" s="138"/>
      <c r="I52" s="138">
        <f>'SO01 SO01 Pol'!G27</f>
        <v>0</v>
      </c>
      <c r="J52" s="139" t="str">
        <f>IF(I73=0,"",I52/I73*100)</f>
        <v/>
      </c>
      <c r="N52" s="140"/>
    </row>
    <row r="53" spans="1:14" ht="25.5" customHeight="1">
      <c r="A53" s="135"/>
      <c r="B53" s="136" t="s">
        <v>55</v>
      </c>
      <c r="C53" s="384" t="s">
        <v>56</v>
      </c>
      <c r="D53" s="385"/>
      <c r="E53" s="385"/>
      <c r="F53" s="137" t="s">
        <v>24</v>
      </c>
      <c r="G53" s="138"/>
      <c r="H53" s="138"/>
      <c r="I53" s="138">
        <f>'SO01 SO01 Pol'!G121</f>
        <v>0</v>
      </c>
      <c r="J53" s="139" t="str">
        <f>IF(I73=0,"",I53/I73*100)</f>
        <v/>
      </c>
      <c r="N53" s="140"/>
    </row>
    <row r="54" spans="1:14" ht="25.5" customHeight="1">
      <c r="A54" s="135"/>
      <c r="B54" s="136" t="s">
        <v>57</v>
      </c>
      <c r="C54" s="384" t="s">
        <v>58</v>
      </c>
      <c r="D54" s="385"/>
      <c r="E54" s="385"/>
      <c r="F54" s="137" t="s">
        <v>24</v>
      </c>
      <c r="G54" s="138"/>
      <c r="H54" s="138"/>
      <c r="I54" s="138">
        <f>'SO01 SO01 Pol'!G200</f>
        <v>0</v>
      </c>
      <c r="J54" s="139" t="str">
        <f>IF(I73=0,"",I54/I73*100)</f>
        <v/>
      </c>
      <c r="N54" s="140"/>
    </row>
    <row r="55" spans="1:14" ht="25.5" customHeight="1">
      <c r="A55" s="135"/>
      <c r="B55" s="136" t="s">
        <v>59</v>
      </c>
      <c r="C55" s="384" t="s">
        <v>60</v>
      </c>
      <c r="D55" s="385"/>
      <c r="E55" s="385"/>
      <c r="F55" s="137" t="s">
        <v>24</v>
      </c>
      <c r="G55" s="138"/>
      <c r="H55" s="138"/>
      <c r="I55" s="138">
        <f>'SO01 SO01 Pol'!G376</f>
        <v>0</v>
      </c>
      <c r="J55" s="139" t="str">
        <f>IF(I73=0,"",I55/I73*100)</f>
        <v/>
      </c>
      <c r="N55" s="140"/>
    </row>
    <row r="56" spans="1:14" ht="25.5" customHeight="1">
      <c r="A56" s="135"/>
      <c r="B56" s="136" t="s">
        <v>61</v>
      </c>
      <c r="C56" s="384" t="s">
        <v>62</v>
      </c>
      <c r="D56" s="385"/>
      <c r="E56" s="385"/>
      <c r="F56" s="137" t="s">
        <v>24</v>
      </c>
      <c r="G56" s="138"/>
      <c r="H56" s="138"/>
      <c r="I56" s="138">
        <f>'SO01 SO01 Pol'!G417</f>
        <v>0</v>
      </c>
      <c r="J56" s="139" t="str">
        <f>IF(I73=0,"",I56/I73*100)</f>
        <v/>
      </c>
      <c r="N56" s="140"/>
    </row>
    <row r="57" spans="1:14" ht="25.5" customHeight="1">
      <c r="A57" s="135"/>
      <c r="B57" s="136" t="s">
        <v>63</v>
      </c>
      <c r="C57" s="384" t="s">
        <v>64</v>
      </c>
      <c r="D57" s="385"/>
      <c r="E57" s="385"/>
      <c r="F57" s="137" t="s">
        <v>24</v>
      </c>
      <c r="G57" s="138"/>
      <c r="H57" s="138"/>
      <c r="I57" s="138">
        <f>'SO01 SO01 Pol'!G422</f>
        <v>0</v>
      </c>
      <c r="J57" s="139" t="str">
        <f>IF(I73=0,"",I57/I73*100)</f>
        <v/>
      </c>
      <c r="N57" s="140"/>
    </row>
    <row r="58" spans="1:14" ht="25.5" customHeight="1">
      <c r="A58" s="135"/>
      <c r="B58" s="136" t="s">
        <v>65</v>
      </c>
      <c r="C58" s="384" t="s">
        <v>66</v>
      </c>
      <c r="D58" s="385"/>
      <c r="E58" s="385"/>
      <c r="F58" s="137" t="s">
        <v>24</v>
      </c>
      <c r="G58" s="138"/>
      <c r="H58" s="138"/>
      <c r="I58" s="138">
        <f>'SO01 SO01 Pol'!G492</f>
        <v>0</v>
      </c>
      <c r="J58" s="139" t="str">
        <f>IF(I73=0,"",I58/I73*100)</f>
        <v/>
      </c>
      <c r="N58" s="140"/>
    </row>
    <row r="59" spans="1:14" ht="25.5" customHeight="1">
      <c r="A59" s="135"/>
      <c r="B59" s="136" t="s">
        <v>67</v>
      </c>
      <c r="C59" s="384" t="s">
        <v>68</v>
      </c>
      <c r="D59" s="385"/>
      <c r="E59" s="385"/>
      <c r="F59" s="137" t="s">
        <v>24</v>
      </c>
      <c r="G59" s="138"/>
      <c r="H59" s="138"/>
      <c r="I59" s="138">
        <f>'SO01 SO01 Pol'!G770</f>
        <v>0</v>
      </c>
      <c r="J59" s="139" t="str">
        <f>IF(I73=0,"",I59/I73*100)</f>
        <v/>
      </c>
      <c r="N59" s="140"/>
    </row>
    <row r="60" spans="1:14" ht="25.5" customHeight="1">
      <c r="A60" s="135"/>
      <c r="B60" s="136" t="s">
        <v>69</v>
      </c>
      <c r="C60" s="384" t="s">
        <v>70</v>
      </c>
      <c r="D60" s="385"/>
      <c r="E60" s="385"/>
      <c r="F60" s="137" t="s">
        <v>24</v>
      </c>
      <c r="G60" s="138"/>
      <c r="H60" s="138"/>
      <c r="I60" s="138">
        <f>'SO01 SO01 Pol'!G778</f>
        <v>0</v>
      </c>
      <c r="J60" s="139" t="str">
        <f>IF(I73=0,"",I60/I73*100)</f>
        <v/>
      </c>
      <c r="N60" s="140"/>
    </row>
    <row r="61" spans="1:14" ht="25.5" customHeight="1">
      <c r="A61" s="135"/>
      <c r="B61" s="136" t="s">
        <v>71</v>
      </c>
      <c r="C61" s="384" t="s">
        <v>72</v>
      </c>
      <c r="D61" s="385"/>
      <c r="E61" s="385"/>
      <c r="F61" s="137" t="s">
        <v>25</v>
      </c>
      <c r="G61" s="138"/>
      <c r="H61" s="138"/>
      <c r="I61" s="138">
        <f>'SO01 SO01 Pol'!G785</f>
        <v>0</v>
      </c>
      <c r="J61" s="139" t="str">
        <f>IF(I73=0,"",I61/I73*100)</f>
        <v/>
      </c>
      <c r="N61" s="140"/>
    </row>
    <row r="62" spans="1:14" ht="25.5" customHeight="1">
      <c r="A62" s="135"/>
      <c r="B62" s="136" t="s">
        <v>73</v>
      </c>
      <c r="C62" s="384" t="s">
        <v>74</v>
      </c>
      <c r="D62" s="385"/>
      <c r="E62" s="385"/>
      <c r="F62" s="137" t="s">
        <v>25</v>
      </c>
      <c r="G62" s="138"/>
      <c r="H62" s="138"/>
      <c r="I62" s="138">
        <f>'SO01 SO01 Pol'!G796</f>
        <v>0</v>
      </c>
      <c r="J62" s="139" t="str">
        <f>IF(I73=0,"",I62/I73*100)</f>
        <v/>
      </c>
      <c r="N62" s="140"/>
    </row>
    <row r="63" spans="1:14" ht="25.5" customHeight="1">
      <c r="A63" s="135"/>
      <c r="B63" s="136" t="s">
        <v>75</v>
      </c>
      <c r="C63" s="384" t="s">
        <v>76</v>
      </c>
      <c r="D63" s="385"/>
      <c r="E63" s="385"/>
      <c r="F63" s="137" t="s">
        <v>25</v>
      </c>
      <c r="G63" s="138"/>
      <c r="H63" s="138"/>
      <c r="I63" s="138">
        <f>'SO01 SO01 Pol'!G827</f>
        <v>0</v>
      </c>
      <c r="J63" s="139" t="str">
        <f>IF(I73=0,"",I63/I73*100)</f>
        <v/>
      </c>
      <c r="N63" s="140"/>
    </row>
    <row r="64" spans="1:14" ht="25.5" customHeight="1">
      <c r="A64" s="135"/>
      <c r="B64" s="136" t="s">
        <v>77</v>
      </c>
      <c r="C64" s="384" t="s">
        <v>78</v>
      </c>
      <c r="D64" s="385"/>
      <c r="E64" s="385"/>
      <c r="F64" s="137" t="s">
        <v>25</v>
      </c>
      <c r="G64" s="138"/>
      <c r="H64" s="138"/>
      <c r="I64" s="138">
        <f>'SO01 SO01 Pol'!G871</f>
        <v>0</v>
      </c>
      <c r="J64" s="139" t="str">
        <f>IF(I73=0,"",I64/I73*100)</f>
        <v/>
      </c>
      <c r="N64" s="140"/>
    </row>
    <row r="65" spans="1:14" ht="25.5" customHeight="1">
      <c r="A65" s="135"/>
      <c r="B65" s="136" t="s">
        <v>79</v>
      </c>
      <c r="C65" s="384" t="s">
        <v>80</v>
      </c>
      <c r="D65" s="385"/>
      <c r="E65" s="385"/>
      <c r="F65" s="137" t="s">
        <v>25</v>
      </c>
      <c r="G65" s="138"/>
      <c r="H65" s="138"/>
      <c r="I65" s="138">
        <f>'SO01 SO01 Pol'!G883</f>
        <v>0</v>
      </c>
      <c r="J65" s="139" t="str">
        <f>IF(I73=0,"",I65/I73*100)</f>
        <v/>
      </c>
      <c r="N65" s="140"/>
    </row>
    <row r="66" spans="1:14" ht="25.5" customHeight="1">
      <c r="A66" s="135"/>
      <c r="B66" s="136" t="s">
        <v>81</v>
      </c>
      <c r="C66" s="384" t="s">
        <v>82</v>
      </c>
      <c r="D66" s="385"/>
      <c r="E66" s="385"/>
      <c r="F66" s="137" t="s">
        <v>25</v>
      </c>
      <c r="G66" s="138"/>
      <c r="H66" s="138"/>
      <c r="I66" s="138">
        <f>'SO01 SO01 Pol'!G898</f>
        <v>0</v>
      </c>
      <c r="J66" s="139" t="str">
        <f>IF(I73=0,"",I66/I73*100)</f>
        <v/>
      </c>
      <c r="N66" s="140"/>
    </row>
    <row r="67" spans="1:14" ht="25.5" customHeight="1">
      <c r="A67" s="135"/>
      <c r="B67" s="136" t="s">
        <v>83</v>
      </c>
      <c r="C67" s="384" t="s">
        <v>84</v>
      </c>
      <c r="D67" s="385"/>
      <c r="E67" s="385"/>
      <c r="F67" s="137" t="s">
        <v>25</v>
      </c>
      <c r="G67" s="138"/>
      <c r="H67" s="138"/>
      <c r="I67" s="138">
        <f>'SO01 SO01 Pol'!G1050</f>
        <v>0</v>
      </c>
      <c r="J67" s="139" t="str">
        <f>IF(I73=0,"",I67/I73*100)</f>
        <v/>
      </c>
      <c r="N67" s="140"/>
    </row>
    <row r="68" spans="1:14" ht="25.5" customHeight="1">
      <c r="A68" s="135"/>
      <c r="B68" s="136" t="s">
        <v>85</v>
      </c>
      <c r="C68" s="384" t="s">
        <v>86</v>
      </c>
      <c r="D68" s="385"/>
      <c r="E68" s="385"/>
      <c r="F68" s="137" t="s">
        <v>25</v>
      </c>
      <c r="G68" s="138"/>
      <c r="H68" s="138"/>
      <c r="I68" s="138">
        <f>'SO01 SO01 Pol'!G1158</f>
        <v>0</v>
      </c>
      <c r="J68" s="139" t="str">
        <f>IF(I73=0,"",I68/I73*100)</f>
        <v/>
      </c>
      <c r="N68" s="140"/>
    </row>
    <row r="69" spans="1:14" ht="25.5" customHeight="1">
      <c r="A69" s="135"/>
      <c r="B69" s="136" t="s">
        <v>87</v>
      </c>
      <c r="C69" s="384" t="s">
        <v>88</v>
      </c>
      <c r="D69" s="385"/>
      <c r="E69" s="385"/>
      <c r="F69" s="137" t="s">
        <v>26</v>
      </c>
      <c r="G69" s="138"/>
      <c r="H69" s="138"/>
      <c r="I69" s="138">
        <f>'SO01 SO01 Pol'!G1161</f>
        <v>0</v>
      </c>
      <c r="J69" s="139" t="str">
        <f>IF(I73=0,"",I69/I73*100)</f>
        <v/>
      </c>
      <c r="N69" s="140"/>
    </row>
    <row r="70" spans="1:14" ht="25.5" customHeight="1">
      <c r="A70" s="135"/>
      <c r="B70" s="136" t="s">
        <v>89</v>
      </c>
      <c r="C70" s="384" t="s">
        <v>90</v>
      </c>
      <c r="D70" s="385"/>
      <c r="E70" s="385"/>
      <c r="F70" s="137" t="s">
        <v>91</v>
      </c>
      <c r="G70" s="138"/>
      <c r="H70" s="138"/>
      <c r="I70" s="138">
        <f>'SO01 SO01 Pol'!G1172</f>
        <v>0</v>
      </c>
      <c r="J70" s="139" t="str">
        <f>IF(I73=0,"",I70/I73*100)</f>
        <v/>
      </c>
      <c r="N70" s="140"/>
    </row>
    <row r="71" spans="1:14" ht="25.5" customHeight="1">
      <c r="A71" s="135"/>
      <c r="B71" s="136" t="s">
        <v>92</v>
      </c>
      <c r="C71" s="384" t="s">
        <v>27</v>
      </c>
      <c r="D71" s="385"/>
      <c r="E71" s="385"/>
      <c r="F71" s="137" t="s">
        <v>92</v>
      </c>
      <c r="G71" s="138"/>
      <c r="H71" s="138"/>
      <c r="I71" s="138">
        <f>'00 00 Naklady'!G8</f>
        <v>0</v>
      </c>
      <c r="J71" s="139" t="str">
        <f>IF(I73=0,"",I71/I73*100)</f>
        <v/>
      </c>
      <c r="N71" s="140"/>
    </row>
    <row r="72" spans="1:14" ht="25.5" customHeight="1">
      <c r="A72" s="135"/>
      <c r="B72" s="136" t="s">
        <v>93</v>
      </c>
      <c r="C72" s="384" t="s">
        <v>28</v>
      </c>
      <c r="D72" s="385"/>
      <c r="E72" s="385"/>
      <c r="F72" s="137" t="s">
        <v>93</v>
      </c>
      <c r="G72" s="138"/>
      <c r="H72" s="138"/>
      <c r="I72" s="138">
        <f>'00 00 Naklady'!G18</f>
        <v>0</v>
      </c>
      <c r="J72" s="139" t="str">
        <f>IF(I73=0,"",I72/I73*100)</f>
        <v/>
      </c>
      <c r="N72" s="140"/>
    </row>
    <row r="73" spans="1:14" ht="25.5" customHeight="1">
      <c r="A73" s="141"/>
      <c r="B73" s="142" t="s">
        <v>1</v>
      </c>
      <c r="C73" s="142"/>
      <c r="D73" s="143"/>
      <c r="E73" s="143"/>
      <c r="F73" s="144"/>
      <c r="G73" s="145"/>
      <c r="H73" s="145"/>
      <c r="I73" s="145">
        <f>SUM(I51:I72)</f>
        <v>0</v>
      </c>
      <c r="J73" s="146">
        <f>SUM(J51:J72)</f>
        <v>0</v>
      </c>
    </row>
    <row r="74" spans="1:14">
      <c r="F74" s="140"/>
      <c r="G74" s="147"/>
      <c r="H74" s="140"/>
      <c r="I74" s="147"/>
      <c r="J74" s="148"/>
    </row>
    <row r="75" spans="1:14">
      <c r="F75" s="140"/>
      <c r="G75" s="147"/>
      <c r="H75" s="140"/>
      <c r="I75" s="147"/>
      <c r="J75" s="148"/>
    </row>
    <row r="76" spans="1:14">
      <c r="F76" s="140"/>
      <c r="G76" s="147"/>
      <c r="H76" s="140"/>
      <c r="I76" s="147"/>
      <c r="J76" s="14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426" t="s">
        <v>6</v>
      </c>
      <c r="B1" s="426"/>
      <c r="C1" s="427"/>
      <c r="D1" s="426"/>
      <c r="E1" s="426"/>
      <c r="F1" s="426"/>
      <c r="G1" s="426"/>
    </row>
    <row r="2" spans="1:7" ht="24.95" customHeight="1">
      <c r="A2" s="7" t="s">
        <v>7</v>
      </c>
      <c r="B2" s="6"/>
      <c r="C2" s="428"/>
      <c r="D2" s="428"/>
      <c r="E2" s="428"/>
      <c r="F2" s="428"/>
      <c r="G2" s="429"/>
    </row>
    <row r="3" spans="1:7" ht="24.95" customHeight="1">
      <c r="A3" s="7" t="s">
        <v>8</v>
      </c>
      <c r="B3" s="6"/>
      <c r="C3" s="428"/>
      <c r="D3" s="428"/>
      <c r="E3" s="428"/>
      <c r="F3" s="428"/>
      <c r="G3" s="429"/>
    </row>
    <row r="4" spans="1:7" ht="24.95" customHeight="1">
      <c r="A4" s="7" t="s">
        <v>9</v>
      </c>
      <c r="B4" s="6"/>
      <c r="C4" s="428"/>
      <c r="D4" s="428"/>
      <c r="E4" s="428"/>
      <c r="F4" s="428"/>
      <c r="G4" s="429"/>
    </row>
    <row r="5" spans="1:7">
      <c r="B5" s="2"/>
      <c r="C5" s="3"/>
      <c r="D5" s="4"/>
    </row>
  </sheetData>
  <sheetProtection password="8BB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85" zoomScaleNormal="85" workbookViewId="0">
      <pane ySplit="7" topLeftCell="A8" activePane="bottomLeft" state="frozen"/>
      <selection activeCell="B2" sqref="B2"/>
      <selection pane="bottomLeft" activeCell="F28" sqref="F28"/>
    </sheetView>
  </sheetViews>
  <sheetFormatPr defaultColWidth="9.140625" defaultRowHeight="12.75" outlineLevelRow="1"/>
  <cols>
    <col min="1" max="1" width="3.42578125" style="215" customWidth="1"/>
    <col min="2" max="2" width="12.5703125" style="221" customWidth="1"/>
    <col min="3" max="3" width="63.28515625" style="221" customWidth="1"/>
    <col min="4" max="4" width="4.85546875" style="215" customWidth="1"/>
    <col min="5" max="5" width="10.5703125" style="215" customWidth="1"/>
    <col min="6" max="6" width="9.85546875" style="228" customWidth="1"/>
    <col min="7" max="7" width="12.7109375" style="215" customWidth="1"/>
    <col min="8" max="17" width="9.140625" style="215" hidden="1" customWidth="1"/>
    <col min="18" max="18" width="6.85546875" style="215" hidden="1" customWidth="1"/>
    <col min="19" max="19" width="9.140625" style="215"/>
    <col min="20" max="20" width="8.42578125" style="215" customWidth="1"/>
    <col min="21" max="23" width="0" style="215" hidden="1" customWidth="1"/>
    <col min="24" max="28" width="9.140625" style="215"/>
    <col min="29" max="29" width="0" style="215" hidden="1" customWidth="1"/>
    <col min="30" max="30" width="9.140625" style="215"/>
    <col min="31" max="41" width="0" style="215" hidden="1" customWidth="1"/>
    <col min="42" max="52" width="9.140625" style="215"/>
    <col min="53" max="53" width="98.7109375" style="215" customWidth="1"/>
    <col min="54" max="16384" width="9.140625" style="215"/>
  </cols>
  <sheetData>
    <row r="1" spans="1:60" ht="15.75" customHeight="1">
      <c r="A1" s="213" t="s">
        <v>94</v>
      </c>
      <c r="B1" s="213"/>
      <c r="C1" s="213"/>
      <c r="D1" s="213"/>
      <c r="E1" s="213"/>
      <c r="F1" s="214"/>
      <c r="G1" s="213"/>
      <c r="AG1" s="215" t="s">
        <v>95</v>
      </c>
    </row>
    <row r="2" spans="1:60" ht="24.95" customHeight="1">
      <c r="A2" s="216" t="s">
        <v>7</v>
      </c>
      <c r="B2" s="217" t="s">
        <v>41</v>
      </c>
      <c r="C2" s="217" t="s">
        <v>42</v>
      </c>
      <c r="D2" s="218"/>
      <c r="E2" s="218"/>
      <c r="F2" s="219"/>
      <c r="G2" s="220"/>
      <c r="AG2" s="215" t="s">
        <v>96</v>
      </c>
    </row>
    <row r="3" spans="1:60" ht="24.95" customHeight="1">
      <c r="A3" s="216" t="s">
        <v>8</v>
      </c>
      <c r="B3" s="217" t="s">
        <v>44</v>
      </c>
      <c r="C3" s="217" t="s">
        <v>45</v>
      </c>
      <c r="D3" s="218"/>
      <c r="E3" s="218"/>
      <c r="F3" s="219"/>
      <c r="G3" s="220"/>
      <c r="AC3" s="221" t="s">
        <v>97</v>
      </c>
      <c r="AG3" s="215" t="s">
        <v>98</v>
      </c>
    </row>
    <row r="4" spans="1:60" ht="24.95" customHeight="1">
      <c r="A4" s="222" t="s">
        <v>9</v>
      </c>
      <c r="B4" s="223" t="s">
        <v>44</v>
      </c>
      <c r="C4" s="223" t="s">
        <v>45</v>
      </c>
      <c r="D4" s="224"/>
      <c r="E4" s="224"/>
      <c r="F4" s="225"/>
      <c r="G4" s="226"/>
      <c r="AG4" s="215" t="s">
        <v>99</v>
      </c>
    </row>
    <row r="5" spans="1:60">
      <c r="D5" s="227"/>
    </row>
    <row r="6" spans="1:60" ht="38.25">
      <c r="A6" s="229" t="s">
        <v>100</v>
      </c>
      <c r="B6" s="230" t="s">
        <v>101</v>
      </c>
      <c r="C6" s="230" t="s">
        <v>102</v>
      </c>
      <c r="D6" s="231" t="s">
        <v>103</v>
      </c>
      <c r="E6" s="229" t="s">
        <v>104</v>
      </c>
      <c r="F6" s="232" t="s">
        <v>105</v>
      </c>
      <c r="G6" s="229" t="s">
        <v>29</v>
      </c>
      <c r="H6" s="233" t="s">
        <v>30</v>
      </c>
      <c r="I6" s="233" t="s">
        <v>106</v>
      </c>
      <c r="J6" s="233" t="s">
        <v>31</v>
      </c>
      <c r="K6" s="233" t="s">
        <v>107</v>
      </c>
      <c r="L6" s="233" t="s">
        <v>108</v>
      </c>
      <c r="M6" s="233" t="s">
        <v>109</v>
      </c>
      <c r="N6" s="233" t="s">
        <v>110</v>
      </c>
      <c r="O6" s="233" t="s">
        <v>111</v>
      </c>
      <c r="P6" s="233" t="s">
        <v>112</v>
      </c>
      <c r="Q6" s="233" t="s">
        <v>113</v>
      </c>
      <c r="R6" s="233" t="s">
        <v>114</v>
      </c>
      <c r="S6" s="233" t="s">
        <v>115</v>
      </c>
      <c r="T6" s="233" t="s">
        <v>116</v>
      </c>
      <c r="U6" s="233" t="s">
        <v>117</v>
      </c>
      <c r="V6" s="233" t="s">
        <v>118</v>
      </c>
      <c r="W6" s="233" t="s">
        <v>119</v>
      </c>
    </row>
    <row r="7" spans="1:60" ht="12.6" hidden="1" customHeight="1">
      <c r="A7" s="228"/>
      <c r="B7" s="234"/>
      <c r="C7" s="234"/>
      <c r="D7" s="235"/>
      <c r="E7" s="236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</row>
    <row r="8" spans="1:60">
      <c r="A8" s="192" t="s">
        <v>120</v>
      </c>
      <c r="B8" s="193" t="s">
        <v>92</v>
      </c>
      <c r="C8" s="194" t="s">
        <v>27</v>
      </c>
      <c r="D8" s="195"/>
      <c r="E8" s="196"/>
      <c r="F8" s="196"/>
      <c r="G8" s="198">
        <f>SUMIF(AG9:AG17,"&lt;&gt;NOR",G9:G17)</f>
        <v>0</v>
      </c>
      <c r="H8" s="198"/>
      <c r="I8" s="198">
        <f>SUM(I9:I17)</f>
        <v>0</v>
      </c>
      <c r="J8" s="198"/>
      <c r="K8" s="198">
        <f>SUM(K9:K17)</f>
        <v>46130.39</v>
      </c>
      <c r="L8" s="198"/>
      <c r="M8" s="198">
        <f>SUM(M9:M17)</f>
        <v>0</v>
      </c>
      <c r="N8" s="198"/>
      <c r="O8" s="198">
        <f>SUM(O9:O17)</f>
        <v>0</v>
      </c>
      <c r="P8" s="198"/>
      <c r="Q8" s="198">
        <f>SUM(Q9:Q17)</f>
        <v>0</v>
      </c>
      <c r="R8" s="198"/>
      <c r="S8" s="198"/>
      <c r="T8" s="199"/>
      <c r="U8" s="238"/>
      <c r="V8" s="238">
        <f>SUM(V9:V17)</f>
        <v>0</v>
      </c>
      <c r="W8" s="238"/>
      <c r="AG8" s="215" t="s">
        <v>121</v>
      </c>
    </row>
    <row r="9" spans="1:60" outlineLevel="1">
      <c r="A9" s="180">
        <v>1</v>
      </c>
      <c r="B9" s="181" t="s">
        <v>122</v>
      </c>
      <c r="C9" s="182" t="s">
        <v>123</v>
      </c>
      <c r="D9" s="183" t="s">
        <v>124</v>
      </c>
      <c r="E9" s="184">
        <v>1</v>
      </c>
      <c r="F9" s="150"/>
      <c r="G9" s="186">
        <f>ROUND(E9*F9,2)</f>
        <v>0</v>
      </c>
      <c r="H9" s="186">
        <v>0</v>
      </c>
      <c r="I9" s="186">
        <f>ROUND(E9*H9,2)</f>
        <v>0</v>
      </c>
      <c r="J9" s="186">
        <v>16153.01</v>
      </c>
      <c r="K9" s="186">
        <f>ROUND(E9*J9,2)</f>
        <v>16153.01</v>
      </c>
      <c r="L9" s="186">
        <v>15</v>
      </c>
      <c r="M9" s="186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6"/>
      <c r="S9" s="186" t="s">
        <v>125</v>
      </c>
      <c r="T9" s="186" t="s">
        <v>126</v>
      </c>
      <c r="U9" s="239">
        <v>0</v>
      </c>
      <c r="V9" s="239">
        <f>ROUND(E9*U9,2)</f>
        <v>0</v>
      </c>
      <c r="W9" s="239"/>
      <c r="X9" s="240"/>
      <c r="Y9" s="240"/>
      <c r="Z9" s="240"/>
      <c r="AA9" s="240"/>
      <c r="AB9" s="240"/>
      <c r="AC9" s="240"/>
      <c r="AD9" s="240"/>
      <c r="AE9" s="240"/>
      <c r="AF9" s="240"/>
      <c r="AG9" s="240" t="s">
        <v>127</v>
      </c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</row>
    <row r="10" spans="1:60" ht="30.6" customHeight="1" outlineLevel="1">
      <c r="A10" s="180"/>
      <c r="B10" s="181"/>
      <c r="C10" s="201" t="s">
        <v>128</v>
      </c>
      <c r="D10" s="201"/>
      <c r="E10" s="201"/>
      <c r="F10" s="150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239"/>
      <c r="V10" s="239"/>
      <c r="W10" s="239"/>
      <c r="X10" s="240"/>
      <c r="Y10" s="240"/>
      <c r="Z10" s="240"/>
      <c r="AA10" s="240"/>
      <c r="AB10" s="240"/>
      <c r="AC10" s="240"/>
      <c r="AD10" s="240"/>
      <c r="AE10" s="240"/>
      <c r="AF10" s="240"/>
      <c r="AG10" s="240" t="s">
        <v>129</v>
      </c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1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40"/>
      <c r="BC10" s="240"/>
      <c r="BD10" s="240"/>
      <c r="BE10" s="240"/>
      <c r="BF10" s="240"/>
      <c r="BG10" s="240"/>
      <c r="BH10" s="240"/>
    </row>
    <row r="11" spans="1:60" outlineLevel="1">
      <c r="A11" s="180"/>
      <c r="B11" s="181"/>
      <c r="C11" s="191"/>
      <c r="D11" s="181"/>
      <c r="E11" s="181"/>
      <c r="F11" s="150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39"/>
      <c r="V11" s="239"/>
      <c r="W11" s="239"/>
      <c r="X11" s="240"/>
      <c r="Y11" s="240"/>
      <c r="Z11" s="240"/>
      <c r="AA11" s="240"/>
      <c r="AB11" s="240"/>
      <c r="AC11" s="240"/>
      <c r="AD11" s="240"/>
      <c r="AE11" s="240"/>
      <c r="AF11" s="240"/>
      <c r="AG11" s="240" t="s">
        <v>130</v>
      </c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</row>
    <row r="12" spans="1:60" outlineLevel="1">
      <c r="A12" s="180">
        <v>2</v>
      </c>
      <c r="B12" s="181" t="s">
        <v>131</v>
      </c>
      <c r="C12" s="182" t="s">
        <v>132</v>
      </c>
      <c r="D12" s="183" t="s">
        <v>124</v>
      </c>
      <c r="E12" s="184">
        <v>1</v>
      </c>
      <c r="F12" s="150"/>
      <c r="G12" s="186">
        <f>ROUND(E12*F12,2)</f>
        <v>0</v>
      </c>
      <c r="H12" s="186">
        <v>0</v>
      </c>
      <c r="I12" s="186">
        <f>ROUND(E12*H12,2)</f>
        <v>0</v>
      </c>
      <c r="J12" s="186">
        <v>21869.16</v>
      </c>
      <c r="K12" s="186">
        <f>ROUND(E12*J12,2)</f>
        <v>21869.16</v>
      </c>
      <c r="L12" s="186">
        <v>15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6"/>
      <c r="S12" s="186" t="s">
        <v>125</v>
      </c>
      <c r="T12" s="186" t="s">
        <v>126</v>
      </c>
      <c r="U12" s="239">
        <v>0</v>
      </c>
      <c r="V12" s="239">
        <f>ROUND(E12*U12,2)</f>
        <v>0</v>
      </c>
      <c r="W12" s="239"/>
      <c r="X12" s="240"/>
      <c r="Y12" s="240"/>
      <c r="Z12" s="240"/>
      <c r="AA12" s="240"/>
      <c r="AB12" s="240"/>
      <c r="AC12" s="240"/>
      <c r="AD12" s="240"/>
      <c r="AE12" s="240"/>
      <c r="AF12" s="240"/>
      <c r="AG12" s="240" t="s">
        <v>127</v>
      </c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</row>
    <row r="13" spans="1:60" ht="20.45" customHeight="1" outlineLevel="1">
      <c r="A13" s="180"/>
      <c r="B13" s="181"/>
      <c r="C13" s="201" t="s">
        <v>133</v>
      </c>
      <c r="D13" s="201"/>
      <c r="E13" s="201"/>
      <c r="F13" s="150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39"/>
      <c r="V13" s="239"/>
      <c r="W13" s="239"/>
      <c r="X13" s="240"/>
      <c r="Y13" s="240"/>
      <c r="Z13" s="240"/>
      <c r="AA13" s="240"/>
      <c r="AB13" s="240"/>
      <c r="AC13" s="240"/>
      <c r="AD13" s="240"/>
      <c r="AE13" s="240"/>
      <c r="AF13" s="240"/>
      <c r="AG13" s="240" t="s">
        <v>129</v>
      </c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1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40"/>
      <c r="BC13" s="240"/>
      <c r="BD13" s="240"/>
      <c r="BE13" s="240"/>
      <c r="BF13" s="240"/>
      <c r="BG13" s="240"/>
      <c r="BH13" s="240"/>
    </row>
    <row r="14" spans="1:60" outlineLevel="1">
      <c r="A14" s="180"/>
      <c r="B14" s="181"/>
      <c r="C14" s="191"/>
      <c r="D14" s="181"/>
      <c r="E14" s="181"/>
      <c r="F14" s="150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239"/>
      <c r="V14" s="239"/>
      <c r="W14" s="239"/>
      <c r="X14" s="240"/>
      <c r="Y14" s="240"/>
      <c r="Z14" s="240"/>
      <c r="AA14" s="240"/>
      <c r="AB14" s="240"/>
      <c r="AC14" s="240"/>
      <c r="AD14" s="240"/>
      <c r="AE14" s="240"/>
      <c r="AF14" s="240"/>
      <c r="AG14" s="240" t="s">
        <v>130</v>
      </c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</row>
    <row r="15" spans="1:60" outlineLevel="1">
      <c r="A15" s="180">
        <v>3</v>
      </c>
      <c r="B15" s="181" t="s">
        <v>134</v>
      </c>
      <c r="C15" s="182" t="s">
        <v>135</v>
      </c>
      <c r="D15" s="183" t="s">
        <v>124</v>
      </c>
      <c r="E15" s="184">
        <v>1</v>
      </c>
      <c r="F15" s="150"/>
      <c r="G15" s="186">
        <f>ROUND(E15*F15,2)</f>
        <v>0</v>
      </c>
      <c r="H15" s="186">
        <v>0</v>
      </c>
      <c r="I15" s="186">
        <f>ROUND(E15*H15,2)</f>
        <v>0</v>
      </c>
      <c r="J15" s="186">
        <v>8108.22</v>
      </c>
      <c r="K15" s="186">
        <f>ROUND(E15*J15,2)</f>
        <v>8108.22</v>
      </c>
      <c r="L15" s="186">
        <v>15</v>
      </c>
      <c r="M15" s="186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6"/>
      <c r="S15" s="186" t="s">
        <v>125</v>
      </c>
      <c r="T15" s="186" t="s">
        <v>126</v>
      </c>
      <c r="U15" s="239">
        <v>0</v>
      </c>
      <c r="V15" s="239">
        <f>ROUND(E15*U15,2)</f>
        <v>0</v>
      </c>
      <c r="W15" s="239"/>
      <c r="X15" s="240"/>
      <c r="Y15" s="240"/>
      <c r="Z15" s="240"/>
      <c r="AA15" s="240"/>
      <c r="AB15" s="240"/>
      <c r="AC15" s="240"/>
      <c r="AD15" s="240"/>
      <c r="AE15" s="240"/>
      <c r="AF15" s="240"/>
      <c r="AG15" s="240" t="s">
        <v>127</v>
      </c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</row>
    <row r="16" spans="1:60" ht="20.45" customHeight="1" outlineLevel="1">
      <c r="A16" s="180"/>
      <c r="B16" s="181"/>
      <c r="C16" s="201" t="s">
        <v>136</v>
      </c>
      <c r="D16" s="201"/>
      <c r="E16" s="201"/>
      <c r="F16" s="150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239"/>
      <c r="V16" s="239"/>
      <c r="W16" s="239"/>
      <c r="X16" s="240"/>
      <c r="Y16" s="240"/>
      <c r="Z16" s="240"/>
      <c r="AA16" s="240"/>
      <c r="AB16" s="240"/>
      <c r="AC16" s="240"/>
      <c r="AD16" s="240"/>
      <c r="AE16" s="240"/>
      <c r="AF16" s="240"/>
      <c r="AG16" s="240" t="s">
        <v>129</v>
      </c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1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40"/>
      <c r="BC16" s="240"/>
      <c r="BD16" s="240"/>
      <c r="BE16" s="240"/>
      <c r="BF16" s="240"/>
      <c r="BG16" s="240"/>
      <c r="BH16" s="240"/>
    </row>
    <row r="17" spans="1:60" outlineLevel="1">
      <c r="A17" s="180"/>
      <c r="B17" s="181"/>
      <c r="C17" s="191"/>
      <c r="D17" s="181"/>
      <c r="E17" s="181"/>
      <c r="F17" s="150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239"/>
      <c r="V17" s="239"/>
      <c r="W17" s="239"/>
      <c r="X17" s="240"/>
      <c r="Y17" s="240"/>
      <c r="Z17" s="240"/>
      <c r="AA17" s="240"/>
      <c r="AB17" s="240"/>
      <c r="AC17" s="240"/>
      <c r="AD17" s="240"/>
      <c r="AE17" s="240"/>
      <c r="AF17" s="240"/>
      <c r="AG17" s="240" t="s">
        <v>130</v>
      </c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</row>
    <row r="18" spans="1:60">
      <c r="A18" s="192" t="s">
        <v>120</v>
      </c>
      <c r="B18" s="193" t="s">
        <v>93</v>
      </c>
      <c r="C18" s="194" t="s">
        <v>28</v>
      </c>
      <c r="D18" s="195"/>
      <c r="E18" s="196"/>
      <c r="F18" s="151"/>
      <c r="G18" s="198">
        <f>SUMIF(AG19:AG30,"&lt;&gt;NOR",G19:G30)</f>
        <v>0</v>
      </c>
      <c r="H18" s="198"/>
      <c r="I18" s="198">
        <f>SUM(I19:I30)</f>
        <v>0</v>
      </c>
      <c r="J18" s="198"/>
      <c r="K18" s="198">
        <f>SUM(K19:K30)</f>
        <v>52869.61</v>
      </c>
      <c r="L18" s="198"/>
      <c r="M18" s="198">
        <f>SUM(M19:M30)</f>
        <v>0</v>
      </c>
      <c r="N18" s="198"/>
      <c r="O18" s="198">
        <f>SUM(O19:O30)</f>
        <v>0</v>
      </c>
      <c r="P18" s="198"/>
      <c r="Q18" s="198">
        <f>SUM(Q19:Q30)</f>
        <v>0</v>
      </c>
      <c r="R18" s="198"/>
      <c r="S18" s="198"/>
      <c r="T18" s="199"/>
      <c r="U18" s="238"/>
      <c r="V18" s="238">
        <f>SUM(V19:V30)</f>
        <v>0</v>
      </c>
      <c r="W18" s="238"/>
      <c r="AG18" s="215" t="s">
        <v>121</v>
      </c>
    </row>
    <row r="19" spans="1:60" outlineLevel="1">
      <c r="A19" s="180">
        <v>4</v>
      </c>
      <c r="B19" s="181" t="s">
        <v>137</v>
      </c>
      <c r="C19" s="182" t="s">
        <v>138</v>
      </c>
      <c r="D19" s="183" t="s">
        <v>124</v>
      </c>
      <c r="E19" s="184">
        <v>1</v>
      </c>
      <c r="F19" s="152"/>
      <c r="G19" s="186">
        <f>ROUND(E19*F19,2)</f>
        <v>0</v>
      </c>
      <c r="H19" s="186">
        <v>0</v>
      </c>
      <c r="I19" s="186">
        <f>ROUND(E19*H19,2)</f>
        <v>0</v>
      </c>
      <c r="J19" s="186">
        <v>15869.61</v>
      </c>
      <c r="K19" s="186">
        <f>ROUND(E19*J19,2)</f>
        <v>15869.61</v>
      </c>
      <c r="L19" s="186">
        <v>15</v>
      </c>
      <c r="M19" s="186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6"/>
      <c r="S19" s="186" t="s">
        <v>125</v>
      </c>
      <c r="T19" s="186" t="s">
        <v>126</v>
      </c>
      <c r="U19" s="239">
        <v>0</v>
      </c>
      <c r="V19" s="239">
        <f>ROUND(E19*U19,2)</f>
        <v>0</v>
      </c>
      <c r="W19" s="239"/>
      <c r="X19" s="240"/>
      <c r="Y19" s="240"/>
      <c r="Z19" s="240"/>
      <c r="AA19" s="240"/>
      <c r="AB19" s="240"/>
      <c r="AC19" s="240"/>
      <c r="AD19" s="240"/>
      <c r="AE19" s="240"/>
      <c r="AF19" s="240"/>
      <c r="AG19" s="240" t="s">
        <v>127</v>
      </c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</row>
    <row r="20" spans="1:60" ht="30.6" customHeight="1" outlineLevel="1">
      <c r="A20" s="180"/>
      <c r="B20" s="181"/>
      <c r="C20" s="201" t="s">
        <v>139</v>
      </c>
      <c r="D20" s="201"/>
      <c r="E20" s="201"/>
      <c r="F20" s="150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239"/>
      <c r="V20" s="239"/>
      <c r="W20" s="239"/>
      <c r="X20" s="240"/>
      <c r="Y20" s="240"/>
      <c r="Z20" s="240"/>
      <c r="AA20" s="240"/>
      <c r="AB20" s="240"/>
      <c r="AC20" s="240"/>
      <c r="AD20" s="240"/>
      <c r="AE20" s="240"/>
      <c r="AF20" s="240"/>
      <c r="AG20" s="240" t="s">
        <v>129</v>
      </c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1" t="str">
        <f>C20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0" s="240"/>
      <c r="BC20" s="240"/>
      <c r="BD20" s="240"/>
      <c r="BE20" s="240"/>
      <c r="BF20" s="240"/>
      <c r="BG20" s="240"/>
      <c r="BH20" s="240"/>
    </row>
    <row r="21" spans="1:60" outlineLevel="1">
      <c r="A21" s="180"/>
      <c r="B21" s="181"/>
      <c r="C21" s="191"/>
      <c r="D21" s="181"/>
      <c r="E21" s="181"/>
      <c r="F21" s="150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239"/>
      <c r="V21" s="239"/>
      <c r="W21" s="239"/>
      <c r="X21" s="240"/>
      <c r="Y21" s="240"/>
      <c r="Z21" s="240"/>
      <c r="AA21" s="240"/>
      <c r="AB21" s="240"/>
      <c r="AC21" s="240"/>
      <c r="AD21" s="240"/>
      <c r="AE21" s="240"/>
      <c r="AF21" s="240"/>
      <c r="AG21" s="240" t="s">
        <v>130</v>
      </c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</row>
    <row r="22" spans="1:60" outlineLevel="1">
      <c r="A22" s="180">
        <v>5</v>
      </c>
      <c r="B22" s="181" t="s">
        <v>140</v>
      </c>
      <c r="C22" s="182" t="s">
        <v>141</v>
      </c>
      <c r="D22" s="183" t="s">
        <v>124</v>
      </c>
      <c r="E22" s="184">
        <v>1</v>
      </c>
      <c r="F22" s="150"/>
      <c r="G22" s="186">
        <f>ROUND(E22*F22,2)</f>
        <v>0</v>
      </c>
      <c r="H22" s="186">
        <v>0</v>
      </c>
      <c r="I22" s="186">
        <f>ROUND(E22*H22,2)</f>
        <v>0</v>
      </c>
      <c r="J22" s="186">
        <v>20000</v>
      </c>
      <c r="K22" s="186">
        <f>ROUND(E22*J22,2)</f>
        <v>20000</v>
      </c>
      <c r="L22" s="186">
        <v>15</v>
      </c>
      <c r="M22" s="186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6"/>
      <c r="S22" s="186" t="s">
        <v>125</v>
      </c>
      <c r="T22" s="186" t="s">
        <v>126</v>
      </c>
      <c r="U22" s="239">
        <v>0</v>
      </c>
      <c r="V22" s="239">
        <f>ROUND(E22*U22,2)</f>
        <v>0</v>
      </c>
      <c r="W22" s="239"/>
      <c r="X22" s="240"/>
      <c r="Y22" s="240"/>
      <c r="Z22" s="240"/>
      <c r="AA22" s="240"/>
      <c r="AB22" s="240"/>
      <c r="AC22" s="240"/>
      <c r="AD22" s="240"/>
      <c r="AE22" s="240"/>
      <c r="AF22" s="240"/>
      <c r="AG22" s="240" t="s">
        <v>127</v>
      </c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</row>
    <row r="23" spans="1:60" ht="12.6" customHeight="1" outlineLevel="1">
      <c r="A23" s="180"/>
      <c r="B23" s="181"/>
      <c r="C23" s="201" t="s">
        <v>142</v>
      </c>
      <c r="D23" s="201"/>
      <c r="E23" s="201"/>
      <c r="F23" s="150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239"/>
      <c r="V23" s="239"/>
      <c r="W23" s="239"/>
      <c r="X23" s="240"/>
      <c r="Y23" s="240"/>
      <c r="Z23" s="240"/>
      <c r="AA23" s="240"/>
      <c r="AB23" s="240"/>
      <c r="AC23" s="240"/>
      <c r="AD23" s="240"/>
      <c r="AE23" s="240"/>
      <c r="AF23" s="240"/>
      <c r="AG23" s="240" t="s">
        <v>129</v>
      </c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</row>
    <row r="24" spans="1:60" outlineLevel="1">
      <c r="A24" s="180"/>
      <c r="B24" s="181"/>
      <c r="C24" s="191"/>
      <c r="D24" s="181"/>
      <c r="E24" s="181"/>
      <c r="F24" s="150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239"/>
      <c r="V24" s="239"/>
      <c r="W24" s="239"/>
      <c r="X24" s="240"/>
      <c r="Y24" s="240"/>
      <c r="Z24" s="240"/>
      <c r="AA24" s="240"/>
      <c r="AB24" s="240"/>
      <c r="AC24" s="240"/>
      <c r="AD24" s="240"/>
      <c r="AE24" s="240"/>
      <c r="AF24" s="240"/>
      <c r="AG24" s="240" t="s">
        <v>130</v>
      </c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</row>
    <row r="25" spans="1:60" outlineLevel="1">
      <c r="A25" s="180">
        <v>6</v>
      </c>
      <c r="B25" s="181" t="s">
        <v>143</v>
      </c>
      <c r="C25" s="182" t="s">
        <v>144</v>
      </c>
      <c r="D25" s="183" t="s">
        <v>124</v>
      </c>
      <c r="E25" s="184">
        <v>1</v>
      </c>
      <c r="F25" s="150"/>
      <c r="G25" s="186">
        <f>ROUND(E25*F25,2)</f>
        <v>0</v>
      </c>
      <c r="H25" s="186">
        <v>0</v>
      </c>
      <c r="I25" s="186">
        <f>ROUND(E25*H25,2)</f>
        <v>0</v>
      </c>
      <c r="J25" s="186">
        <v>10000</v>
      </c>
      <c r="K25" s="186">
        <f>ROUND(E25*J25,2)</f>
        <v>10000</v>
      </c>
      <c r="L25" s="186">
        <v>15</v>
      </c>
      <c r="M25" s="186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6"/>
      <c r="S25" s="186" t="s">
        <v>125</v>
      </c>
      <c r="T25" s="186" t="s">
        <v>126</v>
      </c>
      <c r="U25" s="239">
        <v>0</v>
      </c>
      <c r="V25" s="239">
        <f>ROUND(E25*U25,2)</f>
        <v>0</v>
      </c>
      <c r="W25" s="239"/>
      <c r="X25" s="240"/>
      <c r="Y25" s="240"/>
      <c r="Z25" s="240"/>
      <c r="AA25" s="240"/>
      <c r="AB25" s="240"/>
      <c r="AC25" s="240"/>
      <c r="AD25" s="240"/>
      <c r="AE25" s="240"/>
      <c r="AF25" s="240"/>
      <c r="AG25" s="240" t="s">
        <v>127</v>
      </c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</row>
    <row r="26" spans="1:60" ht="12.6" customHeight="1" outlineLevel="1">
      <c r="A26" s="180"/>
      <c r="B26" s="181"/>
      <c r="C26" s="201" t="s">
        <v>145</v>
      </c>
      <c r="D26" s="201"/>
      <c r="E26" s="201"/>
      <c r="F26" s="150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239"/>
      <c r="V26" s="239"/>
      <c r="W26" s="239"/>
      <c r="X26" s="240"/>
      <c r="Y26" s="240"/>
      <c r="Z26" s="240"/>
      <c r="AA26" s="240"/>
      <c r="AB26" s="240"/>
      <c r="AC26" s="240"/>
      <c r="AD26" s="240"/>
      <c r="AE26" s="240"/>
      <c r="AF26" s="240"/>
      <c r="AG26" s="240" t="s">
        <v>129</v>
      </c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</row>
    <row r="27" spans="1:60" outlineLevel="1">
      <c r="A27" s="180"/>
      <c r="B27" s="181"/>
      <c r="C27" s="191"/>
      <c r="D27" s="181"/>
      <c r="E27" s="181"/>
      <c r="F27" s="150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239"/>
      <c r="V27" s="239"/>
      <c r="W27" s="239"/>
      <c r="X27" s="240"/>
      <c r="Y27" s="240"/>
      <c r="Z27" s="240"/>
      <c r="AA27" s="240"/>
      <c r="AB27" s="240"/>
      <c r="AC27" s="240"/>
      <c r="AD27" s="240"/>
      <c r="AE27" s="240"/>
      <c r="AF27" s="240"/>
      <c r="AG27" s="240" t="s">
        <v>130</v>
      </c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</row>
    <row r="28" spans="1:60" outlineLevel="1">
      <c r="A28" s="180">
        <v>7</v>
      </c>
      <c r="B28" s="181" t="s">
        <v>146</v>
      </c>
      <c r="C28" s="182" t="s">
        <v>147</v>
      </c>
      <c r="D28" s="183" t="s">
        <v>124</v>
      </c>
      <c r="E28" s="184">
        <v>1</v>
      </c>
      <c r="F28" s="150"/>
      <c r="G28" s="186">
        <f>ROUND(E28*F28,2)</f>
        <v>0</v>
      </c>
      <c r="H28" s="186">
        <v>0</v>
      </c>
      <c r="I28" s="186">
        <f>ROUND(E28*H28,2)</f>
        <v>0</v>
      </c>
      <c r="J28" s="186">
        <v>7000</v>
      </c>
      <c r="K28" s="186">
        <f>ROUND(E28*J28,2)</f>
        <v>7000</v>
      </c>
      <c r="L28" s="186">
        <v>15</v>
      </c>
      <c r="M28" s="186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6"/>
      <c r="S28" s="186" t="s">
        <v>125</v>
      </c>
      <c r="T28" s="186" t="s">
        <v>126</v>
      </c>
      <c r="U28" s="239">
        <v>0</v>
      </c>
      <c r="V28" s="239">
        <f>ROUND(E28*U28,2)</f>
        <v>0</v>
      </c>
      <c r="W28" s="239"/>
      <c r="X28" s="240"/>
      <c r="Y28" s="240"/>
      <c r="Z28" s="240"/>
      <c r="AA28" s="240"/>
      <c r="AB28" s="240"/>
      <c r="AC28" s="240"/>
      <c r="AD28" s="240"/>
      <c r="AE28" s="240"/>
      <c r="AF28" s="240"/>
      <c r="AG28" s="240" t="s">
        <v>127</v>
      </c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</row>
    <row r="29" spans="1:60" ht="12.6" customHeight="1" outlineLevel="1">
      <c r="A29" s="180"/>
      <c r="B29" s="181"/>
      <c r="C29" s="201" t="s">
        <v>148</v>
      </c>
      <c r="D29" s="201"/>
      <c r="E29" s="201"/>
      <c r="F29" s="150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239"/>
      <c r="V29" s="239"/>
      <c r="W29" s="239"/>
      <c r="X29" s="240"/>
      <c r="Y29" s="240"/>
      <c r="Z29" s="240"/>
      <c r="AA29" s="240"/>
      <c r="AB29" s="240"/>
      <c r="AC29" s="240"/>
      <c r="AD29" s="240"/>
      <c r="AE29" s="240"/>
      <c r="AF29" s="240"/>
      <c r="AG29" s="240" t="s">
        <v>129</v>
      </c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</row>
    <row r="30" spans="1:60" outlineLevel="1">
      <c r="A30" s="180"/>
      <c r="B30" s="181"/>
      <c r="C30" s="191"/>
      <c r="D30" s="181"/>
      <c r="E30" s="181"/>
      <c r="F30" s="150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239"/>
      <c r="V30" s="239"/>
      <c r="W30" s="239"/>
      <c r="X30" s="240"/>
      <c r="Y30" s="240"/>
      <c r="Z30" s="240"/>
      <c r="AA30" s="240"/>
      <c r="AB30" s="240"/>
      <c r="AC30" s="240"/>
      <c r="AD30" s="240"/>
      <c r="AE30" s="240"/>
      <c r="AF30" s="240"/>
      <c r="AG30" s="240" t="s">
        <v>130</v>
      </c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</row>
    <row r="31" spans="1:60">
      <c r="A31" s="228"/>
      <c r="B31" s="234"/>
      <c r="C31" s="242"/>
      <c r="D31" s="235"/>
      <c r="E31" s="228"/>
      <c r="F31" s="150"/>
      <c r="G31" s="186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AE31" s="215">
        <v>15</v>
      </c>
      <c r="AF31" s="215">
        <v>21</v>
      </c>
    </row>
    <row r="32" spans="1:60">
      <c r="A32" s="243"/>
      <c r="B32" s="244" t="s">
        <v>29</v>
      </c>
      <c r="C32" s="245"/>
      <c r="D32" s="246"/>
      <c r="E32" s="247"/>
      <c r="F32" s="247"/>
      <c r="G32" s="248">
        <f>G8+G18</f>
        <v>0</v>
      </c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AE32" s="215">
        <f>SUMIF(L7:L30,AE31,G7:G30)</f>
        <v>0</v>
      </c>
      <c r="AF32" s="215">
        <f>SUMIF(L7:L30,AF31,G7:G30)</f>
        <v>0</v>
      </c>
      <c r="AG32" s="215" t="s">
        <v>149</v>
      </c>
    </row>
    <row r="33" spans="3:33">
      <c r="C33" s="249"/>
      <c r="D33" s="227"/>
      <c r="AG33" s="215" t="s">
        <v>150</v>
      </c>
    </row>
    <row r="34" spans="3:33">
      <c r="D34" s="227"/>
    </row>
    <row r="35" spans="3:33">
      <c r="D35" s="227"/>
    </row>
    <row r="36" spans="3:33">
      <c r="D36" s="227"/>
    </row>
    <row r="37" spans="3:33">
      <c r="D37" s="227"/>
    </row>
    <row r="38" spans="3:33">
      <c r="D38" s="227"/>
    </row>
    <row r="39" spans="3:33">
      <c r="D39" s="227"/>
    </row>
    <row r="40" spans="3:33">
      <c r="D40" s="227"/>
    </row>
    <row r="41" spans="3:33">
      <c r="D41" s="227"/>
    </row>
    <row r="42" spans="3:33">
      <c r="D42" s="227"/>
    </row>
    <row r="43" spans="3:33">
      <c r="D43" s="227"/>
    </row>
    <row r="44" spans="3:33">
      <c r="D44" s="227"/>
    </row>
    <row r="45" spans="3:33">
      <c r="D45" s="227"/>
    </row>
    <row r="46" spans="3:33">
      <c r="D46" s="227"/>
    </row>
    <row r="47" spans="3:33">
      <c r="D47" s="227"/>
    </row>
    <row r="48" spans="3:33">
      <c r="D48" s="227"/>
    </row>
    <row r="49" spans="4:4">
      <c r="D49" s="227"/>
    </row>
    <row r="50" spans="4:4">
      <c r="D50" s="227"/>
    </row>
    <row r="51" spans="4:4">
      <c r="D51" s="227"/>
    </row>
    <row r="52" spans="4:4">
      <c r="D52" s="227"/>
    </row>
    <row r="53" spans="4:4">
      <c r="D53" s="227"/>
    </row>
    <row r="54" spans="4:4">
      <c r="D54" s="227"/>
    </row>
    <row r="55" spans="4:4">
      <c r="D55" s="227"/>
    </row>
    <row r="56" spans="4:4">
      <c r="D56" s="227"/>
    </row>
    <row r="57" spans="4:4">
      <c r="D57" s="227"/>
    </row>
    <row r="58" spans="4:4">
      <c r="D58" s="227"/>
    </row>
    <row r="59" spans="4:4">
      <c r="D59" s="227"/>
    </row>
    <row r="60" spans="4:4">
      <c r="D60" s="227"/>
    </row>
    <row r="61" spans="4:4">
      <c r="D61" s="227"/>
    </row>
    <row r="62" spans="4:4">
      <c r="D62" s="227"/>
    </row>
    <row r="63" spans="4:4">
      <c r="D63" s="227"/>
    </row>
    <row r="64" spans="4:4">
      <c r="D64" s="227"/>
    </row>
    <row r="65" spans="4:4">
      <c r="D65" s="227"/>
    </row>
    <row r="66" spans="4:4">
      <c r="D66" s="227"/>
    </row>
    <row r="67" spans="4:4">
      <c r="D67" s="227"/>
    </row>
    <row r="68" spans="4:4">
      <c r="D68" s="227"/>
    </row>
    <row r="69" spans="4:4">
      <c r="D69" s="227"/>
    </row>
    <row r="70" spans="4:4">
      <c r="D70" s="227"/>
    </row>
    <row r="71" spans="4:4">
      <c r="D71" s="227"/>
    </row>
    <row r="72" spans="4:4">
      <c r="D72" s="227"/>
    </row>
    <row r="73" spans="4:4">
      <c r="D73" s="227"/>
    </row>
    <row r="74" spans="4:4">
      <c r="D74" s="227"/>
    </row>
    <row r="75" spans="4:4">
      <c r="D75" s="227"/>
    </row>
    <row r="76" spans="4:4">
      <c r="D76" s="227"/>
    </row>
    <row r="77" spans="4:4">
      <c r="D77" s="227"/>
    </row>
    <row r="78" spans="4:4">
      <c r="D78" s="227"/>
    </row>
    <row r="79" spans="4:4">
      <c r="D79" s="227"/>
    </row>
    <row r="80" spans="4:4">
      <c r="D80" s="227"/>
    </row>
    <row r="81" spans="4:4">
      <c r="D81" s="227"/>
    </row>
    <row r="82" spans="4:4">
      <c r="D82" s="227"/>
    </row>
    <row r="83" spans="4:4">
      <c r="D83" s="227"/>
    </row>
    <row r="84" spans="4:4">
      <c r="D84" s="227"/>
    </row>
    <row r="85" spans="4:4">
      <c r="D85" s="227"/>
    </row>
    <row r="86" spans="4:4">
      <c r="D86" s="227"/>
    </row>
    <row r="87" spans="4:4">
      <c r="D87" s="227"/>
    </row>
    <row r="88" spans="4:4">
      <c r="D88" s="227"/>
    </row>
    <row r="89" spans="4:4">
      <c r="D89" s="227"/>
    </row>
    <row r="90" spans="4:4">
      <c r="D90" s="227"/>
    </row>
    <row r="91" spans="4:4">
      <c r="D91" s="227"/>
    </row>
    <row r="92" spans="4:4">
      <c r="D92" s="227"/>
    </row>
    <row r="93" spans="4:4">
      <c r="D93" s="227"/>
    </row>
    <row r="94" spans="4:4">
      <c r="D94" s="227"/>
    </row>
    <row r="95" spans="4:4">
      <c r="D95" s="227"/>
    </row>
    <row r="96" spans="4:4">
      <c r="D96" s="227"/>
    </row>
    <row r="97" spans="4:4">
      <c r="D97" s="227"/>
    </row>
    <row r="98" spans="4:4">
      <c r="D98" s="227"/>
    </row>
    <row r="99" spans="4:4">
      <c r="D99" s="227"/>
    </row>
    <row r="100" spans="4:4">
      <c r="D100" s="227"/>
    </row>
    <row r="101" spans="4:4">
      <c r="D101" s="227"/>
    </row>
    <row r="102" spans="4:4">
      <c r="D102" s="227"/>
    </row>
    <row r="103" spans="4:4">
      <c r="D103" s="227"/>
    </row>
    <row r="104" spans="4:4">
      <c r="D104" s="227"/>
    </row>
    <row r="105" spans="4:4">
      <c r="D105" s="227"/>
    </row>
    <row r="106" spans="4:4">
      <c r="D106" s="227"/>
    </row>
    <row r="107" spans="4:4">
      <c r="D107" s="227"/>
    </row>
    <row r="108" spans="4:4">
      <c r="D108" s="227"/>
    </row>
    <row r="109" spans="4:4">
      <c r="D109" s="227"/>
    </row>
    <row r="110" spans="4:4">
      <c r="D110" s="227"/>
    </row>
    <row r="111" spans="4:4">
      <c r="D111" s="227"/>
    </row>
    <row r="112" spans="4:4">
      <c r="D112" s="227"/>
    </row>
    <row r="113" spans="4:4">
      <c r="D113" s="227"/>
    </row>
    <row r="114" spans="4:4">
      <c r="D114" s="227"/>
    </row>
    <row r="115" spans="4:4">
      <c r="D115" s="227"/>
    </row>
    <row r="116" spans="4:4">
      <c r="D116" s="227"/>
    </row>
    <row r="117" spans="4:4">
      <c r="D117" s="227"/>
    </row>
    <row r="118" spans="4:4">
      <c r="D118" s="227"/>
    </row>
    <row r="119" spans="4:4">
      <c r="D119" s="227"/>
    </row>
    <row r="120" spans="4:4">
      <c r="D120" s="227"/>
    </row>
    <row r="121" spans="4:4">
      <c r="D121" s="227"/>
    </row>
    <row r="122" spans="4:4">
      <c r="D122" s="227"/>
    </row>
    <row r="123" spans="4:4">
      <c r="D123" s="227"/>
    </row>
    <row r="124" spans="4:4">
      <c r="D124" s="227"/>
    </row>
    <row r="125" spans="4:4">
      <c r="D125" s="227"/>
    </row>
    <row r="126" spans="4:4">
      <c r="D126" s="227"/>
    </row>
    <row r="127" spans="4:4">
      <c r="D127" s="227"/>
    </row>
    <row r="128" spans="4:4">
      <c r="D128" s="227"/>
    </row>
    <row r="129" spans="4:4">
      <c r="D129" s="227"/>
    </row>
    <row r="130" spans="4:4">
      <c r="D130" s="227"/>
    </row>
    <row r="131" spans="4:4">
      <c r="D131" s="227"/>
    </row>
    <row r="132" spans="4:4">
      <c r="D132" s="227"/>
    </row>
    <row r="133" spans="4:4">
      <c r="D133" s="227"/>
    </row>
    <row r="134" spans="4:4">
      <c r="D134" s="227"/>
    </row>
    <row r="135" spans="4:4">
      <c r="D135" s="227"/>
    </row>
    <row r="136" spans="4:4">
      <c r="D136" s="227"/>
    </row>
    <row r="137" spans="4:4">
      <c r="D137" s="227"/>
    </row>
    <row r="138" spans="4:4">
      <c r="D138" s="227"/>
    </row>
    <row r="139" spans="4:4">
      <c r="D139" s="227"/>
    </row>
    <row r="140" spans="4:4">
      <c r="D140" s="227"/>
    </row>
    <row r="141" spans="4:4">
      <c r="D141" s="227"/>
    </row>
    <row r="142" spans="4:4">
      <c r="D142" s="227"/>
    </row>
    <row r="143" spans="4:4">
      <c r="D143" s="227"/>
    </row>
    <row r="144" spans="4:4">
      <c r="D144" s="227"/>
    </row>
    <row r="145" spans="4:4">
      <c r="D145" s="227"/>
    </row>
    <row r="146" spans="4:4">
      <c r="D146" s="227"/>
    </row>
    <row r="147" spans="4:4">
      <c r="D147" s="227"/>
    </row>
    <row r="148" spans="4:4">
      <c r="D148" s="227"/>
    </row>
    <row r="149" spans="4:4">
      <c r="D149" s="227"/>
    </row>
    <row r="150" spans="4:4">
      <c r="D150" s="227"/>
    </row>
    <row r="151" spans="4:4">
      <c r="D151" s="227"/>
    </row>
    <row r="152" spans="4:4">
      <c r="D152" s="227"/>
    </row>
    <row r="153" spans="4:4">
      <c r="D153" s="227"/>
    </row>
    <row r="154" spans="4:4">
      <c r="D154" s="227"/>
    </row>
    <row r="155" spans="4:4">
      <c r="D155" s="227"/>
    </row>
    <row r="156" spans="4:4">
      <c r="D156" s="227"/>
    </row>
    <row r="157" spans="4:4">
      <c r="D157" s="227"/>
    </row>
    <row r="158" spans="4:4">
      <c r="D158" s="227"/>
    </row>
    <row r="159" spans="4:4">
      <c r="D159" s="227"/>
    </row>
    <row r="160" spans="4:4">
      <c r="D160" s="227"/>
    </row>
    <row r="161" spans="4:4">
      <c r="D161" s="227"/>
    </row>
    <row r="162" spans="4:4">
      <c r="D162" s="227"/>
    </row>
    <row r="163" spans="4:4">
      <c r="D163" s="227"/>
    </row>
    <row r="164" spans="4:4">
      <c r="D164" s="227"/>
    </row>
    <row r="165" spans="4:4">
      <c r="D165" s="227"/>
    </row>
    <row r="166" spans="4:4">
      <c r="D166" s="227"/>
    </row>
    <row r="167" spans="4:4">
      <c r="D167" s="227"/>
    </row>
    <row r="168" spans="4:4">
      <c r="D168" s="227"/>
    </row>
    <row r="169" spans="4:4">
      <c r="D169" s="227"/>
    </row>
    <row r="170" spans="4:4">
      <c r="D170" s="227"/>
    </row>
    <row r="171" spans="4:4">
      <c r="D171" s="227"/>
    </row>
    <row r="172" spans="4:4">
      <c r="D172" s="227"/>
    </row>
    <row r="173" spans="4:4">
      <c r="D173" s="227"/>
    </row>
    <row r="174" spans="4:4">
      <c r="D174" s="227"/>
    </row>
    <row r="175" spans="4:4">
      <c r="D175" s="227"/>
    </row>
    <row r="176" spans="4:4">
      <c r="D176" s="227"/>
    </row>
    <row r="177" spans="4:4">
      <c r="D177" s="227"/>
    </row>
    <row r="178" spans="4:4">
      <c r="D178" s="227"/>
    </row>
    <row r="179" spans="4:4">
      <c r="D179" s="227"/>
    </row>
    <row r="180" spans="4:4">
      <c r="D180" s="227"/>
    </row>
    <row r="181" spans="4:4">
      <c r="D181" s="227"/>
    </row>
    <row r="182" spans="4:4">
      <c r="D182" s="227"/>
    </row>
    <row r="183" spans="4:4">
      <c r="D183" s="227"/>
    </row>
    <row r="184" spans="4:4">
      <c r="D184" s="227"/>
    </row>
    <row r="185" spans="4:4">
      <c r="D185" s="227"/>
    </row>
    <row r="186" spans="4:4">
      <c r="D186" s="227"/>
    </row>
    <row r="187" spans="4:4">
      <c r="D187" s="227"/>
    </row>
    <row r="188" spans="4:4">
      <c r="D188" s="227"/>
    </row>
    <row r="189" spans="4:4">
      <c r="D189" s="227"/>
    </row>
    <row r="190" spans="4:4">
      <c r="D190" s="227"/>
    </row>
    <row r="191" spans="4:4">
      <c r="D191" s="227"/>
    </row>
    <row r="192" spans="4:4">
      <c r="D192" s="227"/>
    </row>
    <row r="193" spans="4:4">
      <c r="D193" s="227"/>
    </row>
    <row r="194" spans="4:4">
      <c r="D194" s="227"/>
    </row>
    <row r="195" spans="4:4">
      <c r="D195" s="227"/>
    </row>
    <row r="196" spans="4:4">
      <c r="D196" s="227"/>
    </row>
    <row r="197" spans="4:4">
      <c r="D197" s="227"/>
    </row>
    <row r="198" spans="4:4">
      <c r="D198" s="227"/>
    </row>
    <row r="199" spans="4:4">
      <c r="D199" s="227"/>
    </row>
    <row r="200" spans="4:4">
      <c r="D200" s="227"/>
    </row>
    <row r="201" spans="4:4">
      <c r="D201" s="227"/>
    </row>
    <row r="202" spans="4:4">
      <c r="D202" s="227"/>
    </row>
    <row r="203" spans="4:4">
      <c r="D203" s="227"/>
    </row>
    <row r="204" spans="4:4">
      <c r="D204" s="227"/>
    </row>
    <row r="205" spans="4:4">
      <c r="D205" s="227"/>
    </row>
    <row r="206" spans="4:4">
      <c r="D206" s="227"/>
    </row>
    <row r="207" spans="4:4">
      <c r="D207" s="227"/>
    </row>
    <row r="208" spans="4:4">
      <c r="D208" s="227"/>
    </row>
    <row r="209" spans="4:4">
      <c r="D209" s="227"/>
    </row>
    <row r="210" spans="4:4">
      <c r="D210" s="227"/>
    </row>
    <row r="211" spans="4:4">
      <c r="D211" s="227"/>
    </row>
    <row r="212" spans="4:4">
      <c r="D212" s="227"/>
    </row>
    <row r="213" spans="4:4">
      <c r="D213" s="227"/>
    </row>
    <row r="214" spans="4:4">
      <c r="D214" s="227"/>
    </row>
    <row r="215" spans="4:4">
      <c r="D215" s="227"/>
    </row>
    <row r="216" spans="4:4">
      <c r="D216" s="227"/>
    </row>
    <row r="217" spans="4:4">
      <c r="D217" s="227"/>
    </row>
    <row r="218" spans="4:4">
      <c r="D218" s="227"/>
    </row>
    <row r="219" spans="4:4">
      <c r="D219" s="227"/>
    </row>
    <row r="220" spans="4:4">
      <c r="D220" s="227"/>
    </row>
    <row r="221" spans="4:4">
      <c r="D221" s="227"/>
    </row>
    <row r="222" spans="4:4">
      <c r="D222" s="227"/>
    </row>
    <row r="223" spans="4:4">
      <c r="D223" s="227"/>
    </row>
    <row r="224" spans="4:4">
      <c r="D224" s="227"/>
    </row>
    <row r="225" spans="4:4">
      <c r="D225" s="227"/>
    </row>
    <row r="226" spans="4:4">
      <c r="D226" s="227"/>
    </row>
    <row r="227" spans="4:4">
      <c r="D227" s="227"/>
    </row>
    <row r="228" spans="4:4">
      <c r="D228" s="227"/>
    </row>
    <row r="229" spans="4:4">
      <c r="D229" s="227"/>
    </row>
    <row r="230" spans="4:4">
      <c r="D230" s="227"/>
    </row>
    <row r="231" spans="4:4">
      <c r="D231" s="227"/>
    </row>
    <row r="232" spans="4:4">
      <c r="D232" s="227"/>
    </row>
    <row r="233" spans="4:4">
      <c r="D233" s="227"/>
    </row>
    <row r="234" spans="4:4">
      <c r="D234" s="227"/>
    </row>
    <row r="235" spans="4:4">
      <c r="D235" s="227"/>
    </row>
    <row r="236" spans="4:4">
      <c r="D236" s="227"/>
    </row>
    <row r="237" spans="4:4">
      <c r="D237" s="227"/>
    </row>
    <row r="238" spans="4:4">
      <c r="D238" s="227"/>
    </row>
    <row r="239" spans="4:4">
      <c r="D239" s="227"/>
    </row>
    <row r="240" spans="4:4">
      <c r="D240" s="227"/>
    </row>
    <row r="241" spans="4:4">
      <c r="D241" s="227"/>
    </row>
    <row r="242" spans="4:4">
      <c r="D242" s="227"/>
    </row>
    <row r="243" spans="4:4">
      <c r="D243" s="227"/>
    </row>
    <row r="244" spans="4:4">
      <c r="D244" s="227"/>
    </row>
    <row r="245" spans="4:4">
      <c r="D245" s="227"/>
    </row>
    <row r="246" spans="4:4">
      <c r="D246" s="227"/>
    </row>
    <row r="247" spans="4:4">
      <c r="D247" s="227"/>
    </row>
    <row r="248" spans="4:4">
      <c r="D248" s="227"/>
    </row>
    <row r="249" spans="4:4">
      <c r="D249" s="227"/>
    </row>
    <row r="250" spans="4:4">
      <c r="D250" s="227"/>
    </row>
    <row r="251" spans="4:4">
      <c r="D251" s="227"/>
    </row>
    <row r="252" spans="4:4">
      <c r="D252" s="227"/>
    </row>
    <row r="253" spans="4:4">
      <c r="D253" s="227"/>
    </row>
    <row r="254" spans="4:4">
      <c r="D254" s="227"/>
    </row>
    <row r="255" spans="4:4">
      <c r="D255" s="227"/>
    </row>
    <row r="256" spans="4:4">
      <c r="D256" s="227"/>
    </row>
    <row r="257" spans="4:4">
      <c r="D257" s="227"/>
    </row>
    <row r="258" spans="4:4">
      <c r="D258" s="227"/>
    </row>
    <row r="259" spans="4:4">
      <c r="D259" s="227"/>
    </row>
    <row r="260" spans="4:4">
      <c r="D260" s="227"/>
    </row>
    <row r="261" spans="4:4">
      <c r="D261" s="227"/>
    </row>
    <row r="262" spans="4:4">
      <c r="D262" s="227"/>
    </row>
    <row r="263" spans="4:4">
      <c r="D263" s="227"/>
    </row>
    <row r="264" spans="4:4">
      <c r="D264" s="227"/>
    </row>
    <row r="265" spans="4:4">
      <c r="D265" s="227"/>
    </row>
    <row r="266" spans="4:4">
      <c r="D266" s="227"/>
    </row>
    <row r="267" spans="4:4">
      <c r="D267" s="227"/>
    </row>
    <row r="268" spans="4:4">
      <c r="D268" s="227"/>
    </row>
    <row r="269" spans="4:4">
      <c r="D269" s="227"/>
    </row>
    <row r="270" spans="4:4">
      <c r="D270" s="227"/>
    </row>
    <row r="271" spans="4:4">
      <c r="D271" s="227"/>
    </row>
    <row r="272" spans="4:4">
      <c r="D272" s="227"/>
    </row>
    <row r="273" spans="4:4">
      <c r="D273" s="227"/>
    </row>
    <row r="274" spans="4:4">
      <c r="D274" s="227"/>
    </row>
    <row r="275" spans="4:4">
      <c r="D275" s="227"/>
    </row>
    <row r="276" spans="4:4">
      <c r="D276" s="227"/>
    </row>
    <row r="277" spans="4:4">
      <c r="D277" s="227"/>
    </row>
    <row r="278" spans="4:4">
      <c r="D278" s="227"/>
    </row>
    <row r="279" spans="4:4">
      <c r="D279" s="227"/>
    </row>
    <row r="280" spans="4:4">
      <c r="D280" s="227"/>
    </row>
    <row r="281" spans="4:4">
      <c r="D281" s="227"/>
    </row>
    <row r="282" spans="4:4">
      <c r="D282" s="227"/>
    </row>
    <row r="283" spans="4:4">
      <c r="D283" s="227"/>
    </row>
    <row r="284" spans="4:4">
      <c r="D284" s="227"/>
    </row>
    <row r="285" spans="4:4">
      <c r="D285" s="227"/>
    </row>
    <row r="286" spans="4:4">
      <c r="D286" s="227"/>
    </row>
    <row r="287" spans="4:4">
      <c r="D287" s="227"/>
    </row>
    <row r="288" spans="4:4">
      <c r="D288" s="227"/>
    </row>
    <row r="289" spans="4:4">
      <c r="D289" s="227"/>
    </row>
    <row r="290" spans="4:4">
      <c r="D290" s="227"/>
    </row>
    <row r="291" spans="4:4">
      <c r="D291" s="227"/>
    </row>
    <row r="292" spans="4:4">
      <c r="D292" s="227"/>
    </row>
    <row r="293" spans="4:4">
      <c r="D293" s="227"/>
    </row>
    <row r="294" spans="4:4">
      <c r="D294" s="227"/>
    </row>
    <row r="295" spans="4:4">
      <c r="D295" s="227"/>
    </row>
    <row r="296" spans="4:4">
      <c r="D296" s="227"/>
    </row>
    <row r="297" spans="4:4">
      <c r="D297" s="227"/>
    </row>
    <row r="298" spans="4:4">
      <c r="D298" s="227"/>
    </row>
    <row r="299" spans="4:4">
      <c r="D299" s="227"/>
    </row>
    <row r="300" spans="4:4">
      <c r="D300" s="227"/>
    </row>
    <row r="301" spans="4:4">
      <c r="D301" s="227"/>
    </row>
    <row r="302" spans="4:4">
      <c r="D302" s="227"/>
    </row>
    <row r="303" spans="4:4">
      <c r="D303" s="227"/>
    </row>
    <row r="304" spans="4:4">
      <c r="D304" s="227"/>
    </row>
    <row r="305" spans="4:4">
      <c r="D305" s="227"/>
    </row>
    <row r="306" spans="4:4">
      <c r="D306" s="227"/>
    </row>
    <row r="307" spans="4:4">
      <c r="D307" s="227"/>
    </row>
    <row r="308" spans="4:4">
      <c r="D308" s="227"/>
    </row>
    <row r="309" spans="4:4">
      <c r="D309" s="227"/>
    </row>
    <row r="310" spans="4:4">
      <c r="D310" s="227"/>
    </row>
    <row r="311" spans="4:4">
      <c r="D311" s="227"/>
    </row>
    <row r="312" spans="4:4">
      <c r="D312" s="227"/>
    </row>
    <row r="313" spans="4:4">
      <c r="D313" s="227"/>
    </row>
    <row r="314" spans="4:4">
      <c r="D314" s="227"/>
    </row>
    <row r="315" spans="4:4">
      <c r="D315" s="227"/>
    </row>
    <row r="316" spans="4:4">
      <c r="D316" s="227"/>
    </row>
    <row r="317" spans="4:4">
      <c r="D317" s="227"/>
    </row>
    <row r="318" spans="4:4">
      <c r="D318" s="227"/>
    </row>
    <row r="319" spans="4:4">
      <c r="D319" s="227"/>
    </row>
    <row r="320" spans="4:4">
      <c r="D320" s="227"/>
    </row>
    <row r="321" spans="4:4">
      <c r="D321" s="227"/>
    </row>
    <row r="322" spans="4:4">
      <c r="D322" s="227"/>
    </row>
    <row r="323" spans="4:4">
      <c r="D323" s="227"/>
    </row>
    <row r="324" spans="4:4">
      <c r="D324" s="227"/>
    </row>
    <row r="325" spans="4:4">
      <c r="D325" s="227"/>
    </row>
    <row r="326" spans="4:4">
      <c r="D326" s="227"/>
    </row>
    <row r="327" spans="4:4">
      <c r="D327" s="227"/>
    </row>
    <row r="328" spans="4:4">
      <c r="D328" s="227"/>
    </row>
    <row r="329" spans="4:4">
      <c r="D329" s="227"/>
    </row>
    <row r="330" spans="4:4">
      <c r="D330" s="227"/>
    </row>
    <row r="331" spans="4:4">
      <c r="D331" s="227"/>
    </row>
    <row r="332" spans="4:4">
      <c r="D332" s="227"/>
    </row>
    <row r="333" spans="4:4">
      <c r="D333" s="227"/>
    </row>
    <row r="334" spans="4:4">
      <c r="D334" s="227"/>
    </row>
    <row r="335" spans="4:4">
      <c r="D335" s="227"/>
    </row>
    <row r="336" spans="4:4">
      <c r="D336" s="227"/>
    </row>
    <row r="337" spans="4:4">
      <c r="D337" s="227"/>
    </row>
    <row r="338" spans="4:4">
      <c r="D338" s="227"/>
    </row>
    <row r="339" spans="4:4">
      <c r="D339" s="227"/>
    </row>
    <row r="340" spans="4:4">
      <c r="D340" s="227"/>
    </row>
    <row r="341" spans="4:4">
      <c r="D341" s="227"/>
    </row>
    <row r="342" spans="4:4">
      <c r="D342" s="227"/>
    </row>
    <row r="343" spans="4:4">
      <c r="D343" s="227"/>
    </row>
    <row r="344" spans="4:4">
      <c r="D344" s="227"/>
    </row>
    <row r="345" spans="4:4">
      <c r="D345" s="227"/>
    </row>
    <row r="346" spans="4:4">
      <c r="D346" s="227"/>
    </row>
    <row r="347" spans="4:4">
      <c r="D347" s="227"/>
    </row>
    <row r="348" spans="4:4">
      <c r="D348" s="227"/>
    </row>
    <row r="349" spans="4:4">
      <c r="D349" s="227"/>
    </row>
    <row r="350" spans="4:4">
      <c r="D350" s="227"/>
    </row>
    <row r="351" spans="4:4">
      <c r="D351" s="227"/>
    </row>
    <row r="352" spans="4:4">
      <c r="D352" s="227"/>
    </row>
    <row r="353" spans="4:4">
      <c r="D353" s="227"/>
    </row>
    <row r="354" spans="4:4">
      <c r="D354" s="227"/>
    </row>
    <row r="355" spans="4:4">
      <c r="D355" s="227"/>
    </row>
    <row r="356" spans="4:4">
      <c r="D356" s="227"/>
    </row>
    <row r="357" spans="4:4">
      <c r="D357" s="227"/>
    </row>
    <row r="358" spans="4:4">
      <c r="D358" s="227"/>
    </row>
    <row r="359" spans="4:4">
      <c r="D359" s="227"/>
    </row>
    <row r="360" spans="4:4">
      <c r="D360" s="227"/>
    </row>
    <row r="361" spans="4:4">
      <c r="D361" s="227"/>
    </row>
    <row r="362" spans="4:4">
      <c r="D362" s="227"/>
    </row>
    <row r="363" spans="4:4">
      <c r="D363" s="227"/>
    </row>
    <row r="364" spans="4:4">
      <c r="D364" s="227"/>
    </row>
    <row r="365" spans="4:4">
      <c r="D365" s="227"/>
    </row>
    <row r="366" spans="4:4">
      <c r="D366" s="227"/>
    </row>
    <row r="367" spans="4:4">
      <c r="D367" s="227"/>
    </row>
    <row r="368" spans="4:4">
      <c r="D368" s="227"/>
    </row>
    <row r="369" spans="4:4">
      <c r="D369" s="227"/>
    </row>
    <row r="370" spans="4:4">
      <c r="D370" s="227"/>
    </row>
    <row r="371" spans="4:4">
      <c r="D371" s="227"/>
    </row>
    <row r="372" spans="4:4">
      <c r="D372" s="227"/>
    </row>
    <row r="373" spans="4:4">
      <c r="D373" s="227"/>
    </row>
    <row r="374" spans="4:4">
      <c r="D374" s="227"/>
    </row>
    <row r="375" spans="4:4">
      <c r="D375" s="227"/>
    </row>
    <row r="376" spans="4:4">
      <c r="D376" s="227"/>
    </row>
    <row r="377" spans="4:4">
      <c r="D377" s="227"/>
    </row>
    <row r="378" spans="4:4">
      <c r="D378" s="227"/>
    </row>
    <row r="379" spans="4:4">
      <c r="D379" s="227"/>
    </row>
    <row r="380" spans="4:4">
      <c r="D380" s="227"/>
    </row>
    <row r="381" spans="4:4">
      <c r="D381" s="227"/>
    </row>
    <row r="382" spans="4:4">
      <c r="D382" s="227"/>
    </row>
    <row r="383" spans="4:4">
      <c r="D383" s="227"/>
    </row>
    <row r="384" spans="4:4">
      <c r="D384" s="227"/>
    </row>
    <row r="385" spans="4:4">
      <c r="D385" s="227"/>
    </row>
    <row r="386" spans="4:4">
      <c r="D386" s="227"/>
    </row>
    <row r="387" spans="4:4">
      <c r="D387" s="227"/>
    </row>
    <row r="388" spans="4:4">
      <c r="D388" s="227"/>
    </row>
    <row r="389" spans="4:4">
      <c r="D389" s="227"/>
    </row>
    <row r="390" spans="4:4">
      <c r="D390" s="227"/>
    </row>
    <row r="391" spans="4:4">
      <c r="D391" s="227"/>
    </row>
    <row r="392" spans="4:4">
      <c r="D392" s="227"/>
    </row>
    <row r="393" spans="4:4">
      <c r="D393" s="227"/>
    </row>
    <row r="394" spans="4:4">
      <c r="D394" s="227"/>
    </row>
    <row r="395" spans="4:4">
      <c r="D395" s="227"/>
    </row>
    <row r="396" spans="4:4">
      <c r="D396" s="227"/>
    </row>
    <row r="397" spans="4:4">
      <c r="D397" s="227"/>
    </row>
    <row r="398" spans="4:4">
      <c r="D398" s="227"/>
    </row>
    <row r="399" spans="4:4">
      <c r="D399" s="227"/>
    </row>
    <row r="400" spans="4:4">
      <c r="D400" s="227"/>
    </row>
    <row r="401" spans="4:4">
      <c r="D401" s="227"/>
    </row>
    <row r="402" spans="4:4">
      <c r="D402" s="227"/>
    </row>
    <row r="403" spans="4:4">
      <c r="D403" s="227"/>
    </row>
    <row r="404" spans="4:4">
      <c r="D404" s="227"/>
    </row>
    <row r="405" spans="4:4">
      <c r="D405" s="227"/>
    </row>
    <row r="406" spans="4:4">
      <c r="D406" s="227"/>
    </row>
    <row r="407" spans="4:4">
      <c r="D407" s="227"/>
    </row>
    <row r="408" spans="4:4">
      <c r="D408" s="227"/>
    </row>
    <row r="409" spans="4:4">
      <c r="D409" s="227"/>
    </row>
    <row r="410" spans="4:4">
      <c r="D410" s="227"/>
    </row>
    <row r="411" spans="4:4">
      <c r="D411" s="227"/>
    </row>
    <row r="412" spans="4:4">
      <c r="D412" s="227"/>
    </row>
    <row r="413" spans="4:4">
      <c r="D413" s="227"/>
    </row>
    <row r="414" spans="4:4">
      <c r="D414" s="227"/>
    </row>
    <row r="415" spans="4:4">
      <c r="D415" s="227"/>
    </row>
    <row r="416" spans="4:4">
      <c r="D416" s="227"/>
    </row>
    <row r="417" spans="4:4">
      <c r="D417" s="227"/>
    </row>
    <row r="418" spans="4:4">
      <c r="D418" s="227"/>
    </row>
    <row r="419" spans="4:4">
      <c r="D419" s="227"/>
    </row>
    <row r="420" spans="4:4">
      <c r="D420" s="227"/>
    </row>
    <row r="421" spans="4:4">
      <c r="D421" s="227"/>
    </row>
    <row r="422" spans="4:4">
      <c r="D422" s="227"/>
    </row>
    <row r="423" spans="4:4">
      <c r="D423" s="227"/>
    </row>
    <row r="424" spans="4:4">
      <c r="D424" s="227"/>
    </row>
    <row r="425" spans="4:4">
      <c r="D425" s="227"/>
    </row>
    <row r="426" spans="4:4">
      <c r="D426" s="227"/>
    </row>
    <row r="427" spans="4:4">
      <c r="D427" s="227"/>
    </row>
    <row r="428" spans="4:4">
      <c r="D428" s="227"/>
    </row>
    <row r="429" spans="4:4">
      <c r="D429" s="227"/>
    </row>
    <row r="430" spans="4:4">
      <c r="D430" s="227"/>
    </row>
    <row r="431" spans="4:4">
      <c r="D431" s="227"/>
    </row>
    <row r="432" spans="4:4">
      <c r="D432" s="227"/>
    </row>
    <row r="433" spans="4:4">
      <c r="D433" s="227"/>
    </row>
    <row r="434" spans="4:4">
      <c r="D434" s="227"/>
    </row>
    <row r="435" spans="4:4">
      <c r="D435" s="227"/>
    </row>
    <row r="436" spans="4:4">
      <c r="D436" s="227"/>
    </row>
    <row r="437" spans="4:4">
      <c r="D437" s="227"/>
    </row>
    <row r="438" spans="4:4">
      <c r="D438" s="227"/>
    </row>
    <row r="439" spans="4:4">
      <c r="D439" s="227"/>
    </row>
    <row r="440" spans="4:4">
      <c r="D440" s="227"/>
    </row>
    <row r="441" spans="4:4">
      <c r="D441" s="227"/>
    </row>
    <row r="442" spans="4:4">
      <c r="D442" s="227"/>
    </row>
    <row r="443" spans="4:4">
      <c r="D443" s="227"/>
    </row>
    <row r="444" spans="4:4">
      <c r="D444" s="227"/>
    </row>
    <row r="445" spans="4:4">
      <c r="D445" s="227"/>
    </row>
    <row r="446" spans="4:4">
      <c r="D446" s="227"/>
    </row>
    <row r="447" spans="4:4">
      <c r="D447" s="227"/>
    </row>
    <row r="448" spans="4:4">
      <c r="D448" s="227"/>
    </row>
    <row r="449" spans="4:4">
      <c r="D449" s="227"/>
    </row>
    <row r="450" spans="4:4">
      <c r="D450" s="227"/>
    </row>
    <row r="451" spans="4:4">
      <c r="D451" s="227"/>
    </row>
    <row r="452" spans="4:4">
      <c r="D452" s="227"/>
    </row>
    <row r="453" spans="4:4">
      <c r="D453" s="227"/>
    </row>
    <row r="454" spans="4:4">
      <c r="D454" s="227"/>
    </row>
    <row r="455" spans="4:4">
      <c r="D455" s="227"/>
    </row>
    <row r="456" spans="4:4">
      <c r="D456" s="227"/>
    </row>
    <row r="457" spans="4:4">
      <c r="D457" s="227"/>
    </row>
    <row r="458" spans="4:4">
      <c r="D458" s="227"/>
    </row>
    <row r="459" spans="4:4">
      <c r="D459" s="227"/>
    </row>
    <row r="460" spans="4:4">
      <c r="D460" s="227"/>
    </row>
    <row r="461" spans="4:4">
      <c r="D461" s="227"/>
    </row>
    <row r="462" spans="4:4">
      <c r="D462" s="227"/>
    </row>
    <row r="463" spans="4:4">
      <c r="D463" s="227"/>
    </row>
    <row r="464" spans="4:4">
      <c r="D464" s="227"/>
    </row>
    <row r="465" spans="4:4">
      <c r="D465" s="227"/>
    </row>
    <row r="466" spans="4:4">
      <c r="D466" s="227"/>
    </row>
    <row r="467" spans="4:4">
      <c r="D467" s="227"/>
    </row>
    <row r="468" spans="4:4">
      <c r="D468" s="227"/>
    </row>
    <row r="469" spans="4:4">
      <c r="D469" s="227"/>
    </row>
    <row r="470" spans="4:4">
      <c r="D470" s="227"/>
    </row>
    <row r="471" spans="4:4">
      <c r="D471" s="227"/>
    </row>
    <row r="472" spans="4:4">
      <c r="D472" s="227"/>
    </row>
    <row r="473" spans="4:4">
      <c r="D473" s="227"/>
    </row>
    <row r="474" spans="4:4">
      <c r="D474" s="227"/>
    </row>
    <row r="475" spans="4:4">
      <c r="D475" s="227"/>
    </row>
    <row r="476" spans="4:4">
      <c r="D476" s="227"/>
    </row>
    <row r="477" spans="4:4">
      <c r="D477" s="227"/>
    </row>
    <row r="478" spans="4:4">
      <c r="D478" s="227"/>
    </row>
    <row r="479" spans="4:4">
      <c r="D479" s="227"/>
    </row>
    <row r="480" spans="4:4">
      <c r="D480" s="227"/>
    </row>
    <row r="481" spans="4:4">
      <c r="D481" s="227"/>
    </row>
    <row r="482" spans="4:4">
      <c r="D482" s="227"/>
    </row>
    <row r="483" spans="4:4">
      <c r="D483" s="227"/>
    </row>
    <row r="484" spans="4:4">
      <c r="D484" s="227"/>
    </row>
    <row r="485" spans="4:4">
      <c r="D485" s="227"/>
    </row>
    <row r="486" spans="4:4">
      <c r="D486" s="227"/>
    </row>
    <row r="487" spans="4:4">
      <c r="D487" s="227"/>
    </row>
    <row r="488" spans="4:4">
      <c r="D488" s="227"/>
    </row>
    <row r="489" spans="4:4">
      <c r="D489" s="227"/>
    </row>
    <row r="490" spans="4:4">
      <c r="D490" s="227"/>
    </row>
    <row r="491" spans="4:4">
      <c r="D491" s="227"/>
    </row>
    <row r="492" spans="4:4">
      <c r="D492" s="227"/>
    </row>
    <row r="493" spans="4:4">
      <c r="D493" s="227"/>
    </row>
    <row r="494" spans="4:4">
      <c r="D494" s="227"/>
    </row>
    <row r="495" spans="4:4">
      <c r="D495" s="227"/>
    </row>
    <row r="496" spans="4:4">
      <c r="D496" s="227"/>
    </row>
    <row r="497" spans="4:4">
      <c r="D497" s="227"/>
    </row>
    <row r="498" spans="4:4">
      <c r="D498" s="227"/>
    </row>
    <row r="499" spans="4:4">
      <c r="D499" s="227"/>
    </row>
    <row r="500" spans="4:4">
      <c r="D500" s="227"/>
    </row>
    <row r="501" spans="4:4">
      <c r="D501" s="227"/>
    </row>
    <row r="502" spans="4:4">
      <c r="D502" s="227"/>
    </row>
    <row r="503" spans="4:4">
      <c r="D503" s="227"/>
    </row>
    <row r="504" spans="4:4">
      <c r="D504" s="227"/>
    </row>
    <row r="505" spans="4:4">
      <c r="D505" s="227"/>
    </row>
    <row r="506" spans="4:4">
      <c r="D506" s="227"/>
    </row>
    <row r="507" spans="4:4">
      <c r="D507" s="227"/>
    </row>
    <row r="508" spans="4:4">
      <c r="D508" s="227"/>
    </row>
    <row r="509" spans="4:4">
      <c r="D509" s="227"/>
    </row>
    <row r="510" spans="4:4">
      <c r="D510" s="227"/>
    </row>
    <row r="511" spans="4:4">
      <c r="D511" s="227"/>
    </row>
    <row r="512" spans="4:4">
      <c r="D512" s="227"/>
    </row>
    <row r="513" spans="4:4">
      <c r="D513" s="227"/>
    </row>
    <row r="514" spans="4:4">
      <c r="D514" s="227"/>
    </row>
    <row r="515" spans="4:4">
      <c r="D515" s="227"/>
    </row>
    <row r="516" spans="4:4">
      <c r="D516" s="227"/>
    </row>
    <row r="517" spans="4:4">
      <c r="D517" s="227"/>
    </row>
    <row r="518" spans="4:4">
      <c r="D518" s="227"/>
    </row>
    <row r="519" spans="4:4">
      <c r="D519" s="227"/>
    </row>
    <row r="520" spans="4:4">
      <c r="D520" s="227"/>
    </row>
    <row r="521" spans="4:4">
      <c r="D521" s="227"/>
    </row>
    <row r="522" spans="4:4">
      <c r="D522" s="227"/>
    </row>
    <row r="523" spans="4:4">
      <c r="D523" s="227"/>
    </row>
    <row r="524" spans="4:4">
      <c r="D524" s="227"/>
    </row>
    <row r="525" spans="4:4">
      <c r="D525" s="227"/>
    </row>
    <row r="526" spans="4:4">
      <c r="D526" s="227"/>
    </row>
    <row r="527" spans="4:4">
      <c r="D527" s="227"/>
    </row>
    <row r="528" spans="4:4">
      <c r="D528" s="227"/>
    </row>
    <row r="529" spans="4:4">
      <c r="D529" s="227"/>
    </row>
    <row r="530" spans="4:4">
      <c r="D530" s="227"/>
    </row>
    <row r="531" spans="4:4">
      <c r="D531" s="227"/>
    </row>
    <row r="532" spans="4:4">
      <c r="D532" s="227"/>
    </row>
    <row r="533" spans="4:4">
      <c r="D533" s="227"/>
    </row>
    <row r="534" spans="4:4">
      <c r="D534" s="227"/>
    </row>
    <row r="535" spans="4:4">
      <c r="D535" s="227"/>
    </row>
    <row r="536" spans="4:4">
      <c r="D536" s="227"/>
    </row>
    <row r="537" spans="4:4">
      <c r="D537" s="227"/>
    </row>
    <row r="538" spans="4:4">
      <c r="D538" s="227"/>
    </row>
    <row r="539" spans="4:4">
      <c r="D539" s="227"/>
    </row>
    <row r="540" spans="4:4">
      <c r="D540" s="227"/>
    </row>
    <row r="541" spans="4:4">
      <c r="D541" s="227"/>
    </row>
    <row r="542" spans="4:4">
      <c r="D542" s="227"/>
    </row>
    <row r="543" spans="4:4">
      <c r="D543" s="227"/>
    </row>
    <row r="544" spans="4:4">
      <c r="D544" s="227"/>
    </row>
    <row r="545" spans="4:4">
      <c r="D545" s="227"/>
    </row>
    <row r="546" spans="4:4">
      <c r="D546" s="227"/>
    </row>
    <row r="547" spans="4:4">
      <c r="D547" s="227"/>
    </row>
    <row r="548" spans="4:4">
      <c r="D548" s="227"/>
    </row>
    <row r="549" spans="4:4">
      <c r="D549" s="227"/>
    </row>
    <row r="550" spans="4:4">
      <c r="D550" s="227"/>
    </row>
    <row r="551" spans="4:4">
      <c r="D551" s="227"/>
    </row>
    <row r="552" spans="4:4">
      <c r="D552" s="227"/>
    </row>
    <row r="553" spans="4:4">
      <c r="D553" s="227"/>
    </row>
    <row r="554" spans="4:4">
      <c r="D554" s="227"/>
    </row>
    <row r="555" spans="4:4">
      <c r="D555" s="227"/>
    </row>
    <row r="556" spans="4:4">
      <c r="D556" s="227"/>
    </row>
    <row r="557" spans="4:4">
      <c r="D557" s="227"/>
    </row>
    <row r="558" spans="4:4">
      <c r="D558" s="227"/>
    </row>
    <row r="559" spans="4:4">
      <c r="D559" s="227"/>
    </row>
    <row r="560" spans="4:4">
      <c r="D560" s="227"/>
    </row>
    <row r="561" spans="4:4">
      <c r="D561" s="227"/>
    </row>
    <row r="562" spans="4:4">
      <c r="D562" s="227"/>
    </row>
    <row r="563" spans="4:4">
      <c r="D563" s="227"/>
    </row>
    <row r="564" spans="4:4">
      <c r="D564" s="227"/>
    </row>
    <row r="565" spans="4:4">
      <c r="D565" s="227"/>
    </row>
    <row r="566" spans="4:4">
      <c r="D566" s="227"/>
    </row>
    <row r="567" spans="4:4">
      <c r="D567" s="227"/>
    </row>
    <row r="568" spans="4:4">
      <c r="D568" s="227"/>
    </row>
    <row r="569" spans="4:4">
      <c r="D569" s="227"/>
    </row>
    <row r="570" spans="4:4">
      <c r="D570" s="227"/>
    </row>
    <row r="571" spans="4:4">
      <c r="D571" s="227"/>
    </row>
    <row r="572" spans="4:4">
      <c r="D572" s="227"/>
    </row>
    <row r="573" spans="4:4">
      <c r="D573" s="227"/>
    </row>
    <row r="574" spans="4:4">
      <c r="D574" s="227"/>
    </row>
    <row r="575" spans="4:4">
      <c r="D575" s="227"/>
    </row>
    <row r="576" spans="4:4">
      <c r="D576" s="227"/>
    </row>
    <row r="577" spans="4:4">
      <c r="D577" s="227"/>
    </row>
    <row r="578" spans="4:4">
      <c r="D578" s="227"/>
    </row>
    <row r="579" spans="4:4">
      <c r="D579" s="227"/>
    </row>
    <row r="580" spans="4:4">
      <c r="D580" s="227"/>
    </row>
    <row r="581" spans="4:4">
      <c r="D581" s="227"/>
    </row>
    <row r="582" spans="4:4">
      <c r="D582" s="227"/>
    </row>
    <row r="583" spans="4:4">
      <c r="D583" s="227"/>
    </row>
    <row r="584" spans="4:4">
      <c r="D584" s="227"/>
    </row>
    <row r="585" spans="4:4">
      <c r="D585" s="227"/>
    </row>
    <row r="586" spans="4:4">
      <c r="D586" s="227"/>
    </row>
    <row r="587" spans="4:4">
      <c r="D587" s="227"/>
    </row>
    <row r="588" spans="4:4">
      <c r="D588" s="227"/>
    </row>
    <row r="589" spans="4:4">
      <c r="D589" s="227"/>
    </row>
    <row r="590" spans="4:4">
      <c r="D590" s="227"/>
    </row>
    <row r="591" spans="4:4">
      <c r="D591" s="227"/>
    </row>
    <row r="592" spans="4:4">
      <c r="D592" s="227"/>
    </row>
    <row r="593" spans="4:4">
      <c r="D593" s="227"/>
    </row>
    <row r="594" spans="4:4">
      <c r="D594" s="227"/>
    </row>
    <row r="595" spans="4:4">
      <c r="D595" s="227"/>
    </row>
    <row r="596" spans="4:4">
      <c r="D596" s="227"/>
    </row>
    <row r="597" spans="4:4">
      <c r="D597" s="227"/>
    </row>
    <row r="598" spans="4:4">
      <c r="D598" s="227"/>
    </row>
    <row r="599" spans="4:4">
      <c r="D599" s="227"/>
    </row>
    <row r="600" spans="4:4">
      <c r="D600" s="227"/>
    </row>
    <row r="601" spans="4:4">
      <c r="D601" s="227"/>
    </row>
    <row r="602" spans="4:4">
      <c r="D602" s="227"/>
    </row>
    <row r="603" spans="4:4">
      <c r="D603" s="227"/>
    </row>
    <row r="604" spans="4:4">
      <c r="D604" s="227"/>
    </row>
    <row r="605" spans="4:4">
      <c r="D605" s="227"/>
    </row>
    <row r="606" spans="4:4">
      <c r="D606" s="227"/>
    </row>
    <row r="607" spans="4:4">
      <c r="D607" s="227"/>
    </row>
    <row r="608" spans="4:4">
      <c r="D608" s="227"/>
    </row>
    <row r="609" spans="4:4">
      <c r="D609" s="227"/>
    </row>
    <row r="610" spans="4:4">
      <c r="D610" s="227"/>
    </row>
    <row r="611" spans="4:4">
      <c r="D611" s="227"/>
    </row>
    <row r="612" spans="4:4">
      <c r="D612" s="227"/>
    </row>
    <row r="613" spans="4:4">
      <c r="D613" s="227"/>
    </row>
    <row r="614" spans="4:4">
      <c r="D614" s="227"/>
    </row>
    <row r="615" spans="4:4">
      <c r="D615" s="227"/>
    </row>
    <row r="616" spans="4:4">
      <c r="D616" s="227"/>
    </row>
    <row r="617" spans="4:4">
      <c r="D617" s="227"/>
    </row>
    <row r="618" spans="4:4">
      <c r="D618" s="227"/>
    </row>
    <row r="619" spans="4:4">
      <c r="D619" s="227"/>
    </row>
    <row r="620" spans="4:4">
      <c r="D620" s="227"/>
    </row>
    <row r="621" spans="4:4">
      <c r="D621" s="227"/>
    </row>
    <row r="622" spans="4:4">
      <c r="D622" s="227"/>
    </row>
    <row r="623" spans="4:4">
      <c r="D623" s="227"/>
    </row>
    <row r="624" spans="4:4">
      <c r="D624" s="227"/>
    </row>
    <row r="625" spans="4:4">
      <c r="D625" s="227"/>
    </row>
    <row r="626" spans="4:4">
      <c r="D626" s="227"/>
    </row>
    <row r="627" spans="4:4">
      <c r="D627" s="227"/>
    </row>
    <row r="628" spans="4:4">
      <c r="D628" s="227"/>
    </row>
    <row r="629" spans="4:4">
      <c r="D629" s="227"/>
    </row>
    <row r="630" spans="4:4">
      <c r="D630" s="227"/>
    </row>
    <row r="631" spans="4:4">
      <c r="D631" s="227"/>
    </row>
    <row r="632" spans="4:4">
      <c r="D632" s="227"/>
    </row>
    <row r="633" spans="4:4">
      <c r="D633" s="227"/>
    </row>
    <row r="634" spans="4:4">
      <c r="D634" s="227"/>
    </row>
    <row r="635" spans="4:4">
      <c r="D635" s="227"/>
    </row>
    <row r="636" spans="4:4">
      <c r="D636" s="227"/>
    </row>
    <row r="637" spans="4:4">
      <c r="D637" s="227"/>
    </row>
    <row r="638" spans="4:4">
      <c r="D638" s="227"/>
    </row>
    <row r="639" spans="4:4">
      <c r="D639" s="227"/>
    </row>
    <row r="640" spans="4:4">
      <c r="D640" s="227"/>
    </row>
    <row r="641" spans="4:4">
      <c r="D641" s="227"/>
    </row>
    <row r="642" spans="4:4">
      <c r="D642" s="227"/>
    </row>
    <row r="643" spans="4:4">
      <c r="D643" s="227"/>
    </row>
    <row r="644" spans="4:4">
      <c r="D644" s="227"/>
    </row>
    <row r="645" spans="4:4">
      <c r="D645" s="227"/>
    </row>
    <row r="646" spans="4:4">
      <c r="D646" s="227"/>
    </row>
    <row r="647" spans="4:4">
      <c r="D647" s="227"/>
    </row>
    <row r="648" spans="4:4">
      <c r="D648" s="227"/>
    </row>
    <row r="649" spans="4:4">
      <c r="D649" s="227"/>
    </row>
    <row r="650" spans="4:4">
      <c r="D650" s="227"/>
    </row>
    <row r="651" spans="4:4">
      <c r="D651" s="227"/>
    </row>
    <row r="652" spans="4:4">
      <c r="D652" s="227"/>
    </row>
    <row r="653" spans="4:4">
      <c r="D653" s="227"/>
    </row>
    <row r="654" spans="4:4">
      <c r="D654" s="227"/>
    </row>
    <row r="655" spans="4:4">
      <c r="D655" s="227"/>
    </row>
    <row r="656" spans="4:4">
      <c r="D656" s="227"/>
    </row>
    <row r="657" spans="4:4">
      <c r="D657" s="227"/>
    </row>
    <row r="658" spans="4:4">
      <c r="D658" s="227"/>
    </row>
    <row r="659" spans="4:4">
      <c r="D659" s="227"/>
    </row>
    <row r="660" spans="4:4">
      <c r="D660" s="227"/>
    </row>
    <row r="661" spans="4:4">
      <c r="D661" s="227"/>
    </row>
    <row r="662" spans="4:4">
      <c r="D662" s="227"/>
    </row>
    <row r="663" spans="4:4">
      <c r="D663" s="227"/>
    </row>
    <row r="664" spans="4:4">
      <c r="D664" s="227"/>
    </row>
    <row r="665" spans="4:4">
      <c r="D665" s="227"/>
    </row>
    <row r="666" spans="4:4">
      <c r="D666" s="227"/>
    </row>
    <row r="667" spans="4:4">
      <c r="D667" s="227"/>
    </row>
    <row r="668" spans="4:4">
      <c r="D668" s="227"/>
    </row>
    <row r="669" spans="4:4">
      <c r="D669" s="227"/>
    </row>
    <row r="670" spans="4:4">
      <c r="D670" s="227"/>
    </row>
    <row r="671" spans="4:4">
      <c r="D671" s="227"/>
    </row>
    <row r="672" spans="4:4">
      <c r="D672" s="227"/>
    </row>
    <row r="673" spans="4:4">
      <c r="D673" s="227"/>
    </row>
    <row r="674" spans="4:4">
      <c r="D674" s="227"/>
    </row>
    <row r="675" spans="4:4">
      <c r="D675" s="227"/>
    </row>
    <row r="676" spans="4:4">
      <c r="D676" s="227"/>
    </row>
    <row r="677" spans="4:4">
      <c r="D677" s="227"/>
    </row>
    <row r="678" spans="4:4">
      <c r="D678" s="227"/>
    </row>
    <row r="679" spans="4:4">
      <c r="D679" s="227"/>
    </row>
    <row r="680" spans="4:4">
      <c r="D680" s="227"/>
    </row>
    <row r="681" spans="4:4">
      <c r="D681" s="227"/>
    </row>
    <row r="682" spans="4:4">
      <c r="D682" s="227"/>
    </row>
    <row r="683" spans="4:4">
      <c r="D683" s="227"/>
    </row>
    <row r="684" spans="4:4">
      <c r="D684" s="227"/>
    </row>
    <row r="685" spans="4:4">
      <c r="D685" s="227"/>
    </row>
    <row r="686" spans="4:4">
      <c r="D686" s="227"/>
    </row>
    <row r="687" spans="4:4">
      <c r="D687" s="227"/>
    </row>
    <row r="688" spans="4:4">
      <c r="D688" s="227"/>
    </row>
    <row r="689" spans="4:4">
      <c r="D689" s="227"/>
    </row>
    <row r="690" spans="4:4">
      <c r="D690" s="227"/>
    </row>
    <row r="691" spans="4:4">
      <c r="D691" s="227"/>
    </row>
    <row r="692" spans="4:4">
      <c r="D692" s="227"/>
    </row>
    <row r="693" spans="4:4">
      <c r="D693" s="227"/>
    </row>
    <row r="694" spans="4:4">
      <c r="D694" s="227"/>
    </row>
    <row r="695" spans="4:4">
      <c r="D695" s="227"/>
    </row>
    <row r="696" spans="4:4">
      <c r="D696" s="227"/>
    </row>
    <row r="697" spans="4:4">
      <c r="D697" s="227"/>
    </row>
    <row r="698" spans="4:4">
      <c r="D698" s="227"/>
    </row>
    <row r="699" spans="4:4">
      <c r="D699" s="227"/>
    </row>
    <row r="700" spans="4:4">
      <c r="D700" s="227"/>
    </row>
    <row r="701" spans="4:4">
      <c r="D701" s="227"/>
    </row>
    <row r="702" spans="4:4">
      <c r="D702" s="227"/>
    </row>
    <row r="703" spans="4:4">
      <c r="D703" s="227"/>
    </row>
    <row r="704" spans="4:4">
      <c r="D704" s="227"/>
    </row>
    <row r="705" spans="4:4">
      <c r="D705" s="227"/>
    </row>
    <row r="706" spans="4:4">
      <c r="D706" s="227"/>
    </row>
    <row r="707" spans="4:4">
      <c r="D707" s="227"/>
    </row>
    <row r="708" spans="4:4">
      <c r="D708" s="227"/>
    </row>
    <row r="709" spans="4:4">
      <c r="D709" s="227"/>
    </row>
    <row r="710" spans="4:4">
      <c r="D710" s="227"/>
    </row>
    <row r="711" spans="4:4">
      <c r="D711" s="227"/>
    </row>
    <row r="712" spans="4:4">
      <c r="D712" s="227"/>
    </row>
    <row r="713" spans="4:4">
      <c r="D713" s="227"/>
    </row>
    <row r="714" spans="4:4">
      <c r="D714" s="227"/>
    </row>
    <row r="715" spans="4:4">
      <c r="D715" s="227"/>
    </row>
    <row r="716" spans="4:4">
      <c r="D716" s="227"/>
    </row>
    <row r="717" spans="4:4">
      <c r="D717" s="227"/>
    </row>
    <row r="718" spans="4:4">
      <c r="D718" s="227"/>
    </row>
    <row r="719" spans="4:4">
      <c r="D719" s="227"/>
    </row>
    <row r="720" spans="4:4">
      <c r="D720" s="227"/>
    </row>
    <row r="721" spans="4:4">
      <c r="D721" s="227"/>
    </row>
    <row r="722" spans="4:4">
      <c r="D722" s="227"/>
    </row>
    <row r="723" spans="4:4">
      <c r="D723" s="227"/>
    </row>
    <row r="724" spans="4:4">
      <c r="D724" s="227"/>
    </row>
    <row r="725" spans="4:4">
      <c r="D725" s="227"/>
    </row>
    <row r="726" spans="4:4">
      <c r="D726" s="227"/>
    </row>
    <row r="727" spans="4:4">
      <c r="D727" s="227"/>
    </row>
    <row r="728" spans="4:4">
      <c r="D728" s="227"/>
    </row>
    <row r="729" spans="4:4">
      <c r="D729" s="227"/>
    </row>
    <row r="730" spans="4:4">
      <c r="D730" s="227"/>
    </row>
    <row r="731" spans="4:4">
      <c r="D731" s="227"/>
    </row>
    <row r="732" spans="4:4">
      <c r="D732" s="227"/>
    </row>
    <row r="733" spans="4:4">
      <c r="D733" s="227"/>
    </row>
    <row r="734" spans="4:4">
      <c r="D734" s="227"/>
    </row>
    <row r="735" spans="4:4">
      <c r="D735" s="227"/>
    </row>
    <row r="736" spans="4:4">
      <c r="D736" s="227"/>
    </row>
    <row r="737" spans="4:4">
      <c r="D737" s="227"/>
    </row>
    <row r="738" spans="4:4">
      <c r="D738" s="227"/>
    </row>
    <row r="739" spans="4:4">
      <c r="D739" s="227"/>
    </row>
    <row r="740" spans="4:4">
      <c r="D740" s="227"/>
    </row>
    <row r="741" spans="4:4">
      <c r="D741" s="227"/>
    </row>
    <row r="742" spans="4:4">
      <c r="D742" s="227"/>
    </row>
    <row r="743" spans="4:4">
      <c r="D743" s="227"/>
    </row>
    <row r="744" spans="4:4">
      <c r="D744" s="227"/>
    </row>
    <row r="745" spans="4:4">
      <c r="D745" s="227"/>
    </row>
    <row r="746" spans="4:4">
      <c r="D746" s="227"/>
    </row>
    <row r="747" spans="4:4">
      <c r="D747" s="227"/>
    </row>
    <row r="748" spans="4:4">
      <c r="D748" s="227"/>
    </row>
    <row r="749" spans="4:4">
      <c r="D749" s="227"/>
    </row>
    <row r="750" spans="4:4">
      <c r="D750" s="227"/>
    </row>
    <row r="751" spans="4:4">
      <c r="D751" s="227"/>
    </row>
    <row r="752" spans="4:4">
      <c r="D752" s="227"/>
    </row>
    <row r="753" spans="4:4">
      <c r="D753" s="227"/>
    </row>
    <row r="754" spans="4:4">
      <c r="D754" s="227"/>
    </row>
    <row r="755" spans="4:4">
      <c r="D755" s="227"/>
    </row>
    <row r="756" spans="4:4">
      <c r="D756" s="227"/>
    </row>
    <row r="757" spans="4:4">
      <c r="D757" s="227"/>
    </row>
    <row r="758" spans="4:4">
      <c r="D758" s="227"/>
    </row>
    <row r="759" spans="4:4">
      <c r="D759" s="227"/>
    </row>
    <row r="760" spans="4:4">
      <c r="D760" s="227"/>
    </row>
    <row r="761" spans="4:4">
      <c r="D761" s="227"/>
    </row>
    <row r="762" spans="4:4">
      <c r="D762" s="227"/>
    </row>
    <row r="763" spans="4:4">
      <c r="D763" s="227"/>
    </row>
    <row r="764" spans="4:4">
      <c r="D764" s="227"/>
    </row>
    <row r="765" spans="4:4">
      <c r="D765" s="227"/>
    </row>
    <row r="766" spans="4:4">
      <c r="D766" s="227"/>
    </row>
    <row r="767" spans="4:4">
      <c r="D767" s="227"/>
    </row>
    <row r="768" spans="4:4">
      <c r="D768" s="227"/>
    </row>
    <row r="769" spans="4:4">
      <c r="D769" s="227"/>
    </row>
    <row r="770" spans="4:4">
      <c r="D770" s="227"/>
    </row>
    <row r="771" spans="4:4">
      <c r="D771" s="227"/>
    </row>
    <row r="772" spans="4:4">
      <c r="D772" s="227"/>
    </row>
    <row r="773" spans="4:4">
      <c r="D773" s="227"/>
    </row>
    <row r="774" spans="4:4">
      <c r="D774" s="227"/>
    </row>
    <row r="775" spans="4:4">
      <c r="D775" s="227"/>
    </row>
    <row r="776" spans="4:4">
      <c r="D776" s="227"/>
    </row>
    <row r="777" spans="4:4">
      <c r="D777" s="227"/>
    </row>
    <row r="778" spans="4:4">
      <c r="D778" s="227"/>
    </row>
    <row r="779" spans="4:4">
      <c r="D779" s="227"/>
    </row>
    <row r="780" spans="4:4">
      <c r="D780" s="227"/>
    </row>
    <row r="781" spans="4:4">
      <c r="D781" s="227"/>
    </row>
    <row r="782" spans="4:4">
      <c r="D782" s="227"/>
    </row>
    <row r="783" spans="4:4">
      <c r="D783" s="227"/>
    </row>
    <row r="784" spans="4:4">
      <c r="D784" s="227"/>
    </row>
    <row r="785" spans="4:4">
      <c r="D785" s="227"/>
    </row>
    <row r="786" spans="4:4">
      <c r="D786" s="227"/>
    </row>
    <row r="787" spans="4:4">
      <c r="D787" s="227"/>
    </row>
    <row r="788" spans="4:4">
      <c r="D788" s="227"/>
    </row>
    <row r="789" spans="4:4">
      <c r="D789" s="227"/>
    </row>
    <row r="790" spans="4:4">
      <c r="D790" s="227"/>
    </row>
    <row r="791" spans="4:4">
      <c r="D791" s="227"/>
    </row>
    <row r="792" spans="4:4">
      <c r="D792" s="227"/>
    </row>
    <row r="793" spans="4:4">
      <c r="D793" s="227"/>
    </row>
    <row r="794" spans="4:4">
      <c r="D794" s="227"/>
    </row>
    <row r="795" spans="4:4">
      <c r="D795" s="227"/>
    </row>
    <row r="796" spans="4:4">
      <c r="D796" s="227"/>
    </row>
    <row r="797" spans="4:4">
      <c r="D797" s="227"/>
    </row>
    <row r="798" spans="4:4">
      <c r="D798" s="227"/>
    </row>
    <row r="799" spans="4:4">
      <c r="D799" s="227"/>
    </row>
    <row r="800" spans="4:4">
      <c r="D800" s="227"/>
    </row>
    <row r="801" spans="4:4">
      <c r="D801" s="227"/>
    </row>
    <row r="802" spans="4:4">
      <c r="D802" s="227"/>
    </row>
    <row r="803" spans="4:4">
      <c r="D803" s="227"/>
    </row>
    <row r="804" spans="4:4">
      <c r="D804" s="227"/>
    </row>
    <row r="805" spans="4:4">
      <c r="D805" s="227"/>
    </row>
    <row r="806" spans="4:4">
      <c r="D806" s="227"/>
    </row>
    <row r="807" spans="4:4">
      <c r="D807" s="227"/>
    </row>
    <row r="808" spans="4:4">
      <c r="D808" s="227"/>
    </row>
    <row r="809" spans="4:4">
      <c r="D809" s="227"/>
    </row>
    <row r="810" spans="4:4">
      <c r="D810" s="227"/>
    </row>
    <row r="811" spans="4:4">
      <c r="D811" s="227"/>
    </row>
    <row r="812" spans="4:4">
      <c r="D812" s="227"/>
    </row>
    <row r="813" spans="4:4">
      <c r="D813" s="227"/>
    </row>
    <row r="814" spans="4:4">
      <c r="D814" s="227"/>
    </row>
    <row r="815" spans="4:4">
      <c r="D815" s="227"/>
    </row>
    <row r="816" spans="4:4">
      <c r="D816" s="227"/>
    </row>
    <row r="817" spans="4:4">
      <c r="D817" s="227"/>
    </row>
    <row r="818" spans="4:4">
      <c r="D818" s="227"/>
    </row>
    <row r="819" spans="4:4">
      <c r="D819" s="227"/>
    </row>
    <row r="820" spans="4:4">
      <c r="D820" s="227"/>
    </row>
    <row r="821" spans="4:4">
      <c r="D821" s="227"/>
    </row>
    <row r="822" spans="4:4">
      <c r="D822" s="227"/>
    </row>
    <row r="823" spans="4:4">
      <c r="D823" s="227"/>
    </row>
    <row r="824" spans="4:4">
      <c r="D824" s="227"/>
    </row>
    <row r="825" spans="4:4">
      <c r="D825" s="227"/>
    </row>
    <row r="826" spans="4:4">
      <c r="D826" s="227"/>
    </row>
    <row r="827" spans="4:4">
      <c r="D827" s="227"/>
    </row>
    <row r="828" spans="4:4">
      <c r="D828" s="227"/>
    </row>
    <row r="829" spans="4:4">
      <c r="D829" s="227"/>
    </row>
    <row r="830" spans="4:4">
      <c r="D830" s="227"/>
    </row>
    <row r="831" spans="4:4">
      <c r="D831" s="227"/>
    </row>
    <row r="832" spans="4:4">
      <c r="D832" s="227"/>
    </row>
    <row r="833" spans="4:4">
      <c r="D833" s="227"/>
    </row>
    <row r="834" spans="4:4">
      <c r="D834" s="227"/>
    </row>
    <row r="835" spans="4:4">
      <c r="D835" s="227"/>
    </row>
    <row r="836" spans="4:4">
      <c r="D836" s="227"/>
    </row>
    <row r="837" spans="4:4">
      <c r="D837" s="227"/>
    </row>
    <row r="838" spans="4:4">
      <c r="D838" s="227"/>
    </row>
    <row r="839" spans="4:4">
      <c r="D839" s="227"/>
    </row>
    <row r="840" spans="4:4">
      <c r="D840" s="227"/>
    </row>
    <row r="841" spans="4:4">
      <c r="D841" s="227"/>
    </row>
    <row r="842" spans="4:4">
      <c r="D842" s="227"/>
    </row>
    <row r="843" spans="4:4">
      <c r="D843" s="227"/>
    </row>
    <row r="844" spans="4:4">
      <c r="D844" s="227"/>
    </row>
    <row r="845" spans="4:4">
      <c r="D845" s="227"/>
    </row>
    <row r="846" spans="4:4">
      <c r="D846" s="227"/>
    </row>
    <row r="847" spans="4:4">
      <c r="D847" s="227"/>
    </row>
    <row r="848" spans="4:4">
      <c r="D848" s="227"/>
    </row>
    <row r="849" spans="4:4">
      <c r="D849" s="227"/>
    </row>
    <row r="850" spans="4:4">
      <c r="D850" s="227"/>
    </row>
    <row r="851" spans="4:4">
      <c r="D851" s="227"/>
    </row>
    <row r="852" spans="4:4">
      <c r="D852" s="227"/>
    </row>
    <row r="853" spans="4:4">
      <c r="D853" s="227"/>
    </row>
    <row r="854" spans="4:4">
      <c r="D854" s="227"/>
    </row>
    <row r="855" spans="4:4">
      <c r="D855" s="227"/>
    </row>
    <row r="856" spans="4:4">
      <c r="D856" s="227"/>
    </row>
    <row r="857" spans="4:4">
      <c r="D857" s="227"/>
    </row>
    <row r="858" spans="4:4">
      <c r="D858" s="227"/>
    </row>
    <row r="859" spans="4:4">
      <c r="D859" s="227"/>
    </row>
    <row r="860" spans="4:4">
      <c r="D860" s="227"/>
    </row>
    <row r="861" spans="4:4">
      <c r="D861" s="227"/>
    </row>
    <row r="862" spans="4:4">
      <c r="D862" s="227"/>
    </row>
    <row r="863" spans="4:4">
      <c r="D863" s="227"/>
    </row>
    <row r="864" spans="4:4">
      <c r="D864" s="227"/>
    </row>
    <row r="865" spans="4:4">
      <c r="D865" s="227"/>
    </row>
    <row r="866" spans="4:4">
      <c r="D866" s="227"/>
    </row>
    <row r="867" spans="4:4">
      <c r="D867" s="227"/>
    </row>
    <row r="868" spans="4:4">
      <c r="D868" s="227"/>
    </row>
    <row r="869" spans="4:4">
      <c r="D869" s="227"/>
    </row>
    <row r="870" spans="4:4">
      <c r="D870" s="227"/>
    </row>
    <row r="871" spans="4:4">
      <c r="D871" s="227"/>
    </row>
    <row r="872" spans="4:4">
      <c r="D872" s="227"/>
    </row>
    <row r="873" spans="4:4">
      <c r="D873" s="227"/>
    </row>
    <row r="874" spans="4:4">
      <c r="D874" s="227"/>
    </row>
    <row r="875" spans="4:4">
      <c r="D875" s="227"/>
    </row>
    <row r="876" spans="4:4">
      <c r="D876" s="227"/>
    </row>
    <row r="877" spans="4:4">
      <c r="D877" s="227"/>
    </row>
    <row r="878" spans="4:4">
      <c r="D878" s="227"/>
    </row>
    <row r="879" spans="4:4">
      <c r="D879" s="227"/>
    </row>
    <row r="880" spans="4:4">
      <c r="D880" s="227"/>
    </row>
    <row r="881" spans="4:4">
      <c r="D881" s="227"/>
    </row>
    <row r="882" spans="4:4">
      <c r="D882" s="227"/>
    </row>
    <row r="883" spans="4:4">
      <c r="D883" s="227"/>
    </row>
    <row r="884" spans="4:4">
      <c r="D884" s="227"/>
    </row>
    <row r="885" spans="4:4">
      <c r="D885" s="227"/>
    </row>
    <row r="886" spans="4:4">
      <c r="D886" s="227"/>
    </row>
    <row r="887" spans="4:4">
      <c r="D887" s="227"/>
    </row>
    <row r="888" spans="4:4">
      <c r="D888" s="227"/>
    </row>
    <row r="889" spans="4:4">
      <c r="D889" s="227"/>
    </row>
    <row r="890" spans="4:4">
      <c r="D890" s="227"/>
    </row>
    <row r="891" spans="4:4">
      <c r="D891" s="227"/>
    </row>
    <row r="892" spans="4:4">
      <c r="D892" s="227"/>
    </row>
    <row r="893" spans="4:4">
      <c r="D893" s="227"/>
    </row>
    <row r="894" spans="4:4">
      <c r="D894" s="227"/>
    </row>
    <row r="895" spans="4:4">
      <c r="D895" s="227"/>
    </row>
    <row r="896" spans="4:4">
      <c r="D896" s="227"/>
    </row>
    <row r="897" spans="4:4">
      <c r="D897" s="227"/>
    </row>
    <row r="898" spans="4:4">
      <c r="D898" s="227"/>
    </row>
    <row r="899" spans="4:4">
      <c r="D899" s="227"/>
    </row>
    <row r="900" spans="4:4">
      <c r="D900" s="227"/>
    </row>
    <row r="901" spans="4:4">
      <c r="D901" s="227"/>
    </row>
    <row r="902" spans="4:4">
      <c r="D902" s="227"/>
    </row>
    <row r="903" spans="4:4">
      <c r="D903" s="227"/>
    </row>
    <row r="904" spans="4:4">
      <c r="D904" s="227"/>
    </row>
    <row r="905" spans="4:4">
      <c r="D905" s="227"/>
    </row>
    <row r="906" spans="4:4">
      <c r="D906" s="227"/>
    </row>
    <row r="907" spans="4:4">
      <c r="D907" s="227"/>
    </row>
    <row r="908" spans="4:4">
      <c r="D908" s="227"/>
    </row>
    <row r="909" spans="4:4">
      <c r="D909" s="227"/>
    </row>
    <row r="910" spans="4:4">
      <c r="D910" s="227"/>
    </row>
    <row r="911" spans="4:4">
      <c r="D911" s="227"/>
    </row>
    <row r="912" spans="4:4">
      <c r="D912" s="227"/>
    </row>
    <row r="913" spans="4:4">
      <c r="D913" s="227"/>
    </row>
    <row r="914" spans="4:4">
      <c r="D914" s="227"/>
    </row>
    <row r="915" spans="4:4">
      <c r="D915" s="227"/>
    </row>
    <row r="916" spans="4:4">
      <c r="D916" s="227"/>
    </row>
    <row r="917" spans="4:4">
      <c r="D917" s="227"/>
    </row>
    <row r="918" spans="4:4">
      <c r="D918" s="227"/>
    </row>
    <row r="919" spans="4:4">
      <c r="D919" s="227"/>
    </row>
    <row r="920" spans="4:4">
      <c r="D920" s="227"/>
    </row>
    <row r="921" spans="4:4">
      <c r="D921" s="227"/>
    </row>
    <row r="922" spans="4:4">
      <c r="D922" s="227"/>
    </row>
    <row r="923" spans="4:4">
      <c r="D923" s="227"/>
    </row>
    <row r="924" spans="4:4">
      <c r="D924" s="227"/>
    </row>
    <row r="925" spans="4:4">
      <c r="D925" s="227"/>
    </row>
    <row r="926" spans="4:4">
      <c r="D926" s="227"/>
    </row>
    <row r="927" spans="4:4">
      <c r="D927" s="227"/>
    </row>
    <row r="928" spans="4:4">
      <c r="D928" s="227"/>
    </row>
    <row r="929" spans="4:4">
      <c r="D929" s="227"/>
    </row>
    <row r="930" spans="4:4">
      <c r="D930" s="227"/>
    </row>
    <row r="931" spans="4:4">
      <c r="D931" s="227"/>
    </row>
    <row r="932" spans="4:4">
      <c r="D932" s="227"/>
    </row>
    <row r="933" spans="4:4">
      <c r="D933" s="227"/>
    </row>
    <row r="934" spans="4:4">
      <c r="D934" s="227"/>
    </row>
    <row r="935" spans="4:4">
      <c r="D935" s="227"/>
    </row>
    <row r="936" spans="4:4">
      <c r="D936" s="227"/>
    </row>
    <row r="937" spans="4:4">
      <c r="D937" s="227"/>
    </row>
    <row r="938" spans="4:4">
      <c r="D938" s="227"/>
    </row>
    <row r="939" spans="4:4">
      <c r="D939" s="227"/>
    </row>
    <row r="940" spans="4:4">
      <c r="D940" s="227"/>
    </row>
    <row r="941" spans="4:4">
      <c r="D941" s="227"/>
    </row>
    <row r="942" spans="4:4">
      <c r="D942" s="227"/>
    </row>
    <row r="943" spans="4:4">
      <c r="D943" s="227"/>
    </row>
    <row r="944" spans="4:4">
      <c r="D944" s="227"/>
    </row>
    <row r="945" spans="4:4">
      <c r="D945" s="227"/>
    </row>
    <row r="946" spans="4:4">
      <c r="D946" s="227"/>
    </row>
    <row r="947" spans="4:4">
      <c r="D947" s="227"/>
    </row>
    <row r="948" spans="4:4">
      <c r="D948" s="227"/>
    </row>
    <row r="949" spans="4:4">
      <c r="D949" s="227"/>
    </row>
    <row r="950" spans="4:4">
      <c r="D950" s="227"/>
    </row>
    <row r="951" spans="4:4">
      <c r="D951" s="227"/>
    </row>
    <row r="952" spans="4:4">
      <c r="D952" s="227"/>
    </row>
    <row r="953" spans="4:4">
      <c r="D953" s="227"/>
    </row>
    <row r="954" spans="4:4">
      <c r="D954" s="227"/>
    </row>
    <row r="955" spans="4:4">
      <c r="D955" s="227"/>
    </row>
    <row r="956" spans="4:4">
      <c r="D956" s="227"/>
    </row>
    <row r="957" spans="4:4">
      <c r="D957" s="227"/>
    </row>
    <row r="958" spans="4:4">
      <c r="D958" s="227"/>
    </row>
    <row r="959" spans="4:4">
      <c r="D959" s="227"/>
    </row>
    <row r="960" spans="4:4">
      <c r="D960" s="227"/>
    </row>
    <row r="961" spans="4:4">
      <c r="D961" s="227"/>
    </row>
    <row r="962" spans="4:4">
      <c r="D962" s="227"/>
    </row>
    <row r="963" spans="4:4">
      <c r="D963" s="227"/>
    </row>
    <row r="964" spans="4:4">
      <c r="D964" s="227"/>
    </row>
    <row r="965" spans="4:4">
      <c r="D965" s="227"/>
    </row>
    <row r="966" spans="4:4">
      <c r="D966" s="227"/>
    </row>
    <row r="967" spans="4:4">
      <c r="D967" s="227"/>
    </row>
    <row r="968" spans="4:4">
      <c r="D968" s="227"/>
    </row>
    <row r="969" spans="4:4">
      <c r="D969" s="227"/>
    </row>
    <row r="970" spans="4:4">
      <c r="D970" s="227"/>
    </row>
    <row r="971" spans="4:4">
      <c r="D971" s="227"/>
    </row>
    <row r="972" spans="4:4">
      <c r="D972" s="227"/>
    </row>
    <row r="973" spans="4:4">
      <c r="D973" s="227"/>
    </row>
    <row r="974" spans="4:4">
      <c r="D974" s="227"/>
    </row>
    <row r="975" spans="4:4">
      <c r="D975" s="227"/>
    </row>
    <row r="976" spans="4:4">
      <c r="D976" s="227"/>
    </row>
    <row r="977" spans="4:4">
      <c r="D977" s="227"/>
    </row>
    <row r="978" spans="4:4">
      <c r="D978" s="227"/>
    </row>
    <row r="979" spans="4:4">
      <c r="D979" s="227"/>
    </row>
    <row r="980" spans="4:4">
      <c r="D980" s="227"/>
    </row>
    <row r="981" spans="4:4">
      <c r="D981" s="227"/>
    </row>
    <row r="982" spans="4:4">
      <c r="D982" s="227"/>
    </row>
    <row r="983" spans="4:4">
      <c r="D983" s="227"/>
    </row>
    <row r="984" spans="4:4">
      <c r="D984" s="227"/>
    </row>
    <row r="985" spans="4:4">
      <c r="D985" s="227"/>
    </row>
    <row r="986" spans="4:4">
      <c r="D986" s="227"/>
    </row>
    <row r="987" spans="4:4">
      <c r="D987" s="227"/>
    </row>
    <row r="988" spans="4:4">
      <c r="D988" s="227"/>
    </row>
    <row r="989" spans="4:4">
      <c r="D989" s="227"/>
    </row>
    <row r="990" spans="4:4">
      <c r="D990" s="227"/>
    </row>
    <row r="991" spans="4:4">
      <c r="D991" s="227"/>
    </row>
    <row r="992" spans="4:4">
      <c r="D992" s="227"/>
    </row>
    <row r="993" spans="4:4">
      <c r="D993" s="227"/>
    </row>
    <row r="994" spans="4:4">
      <c r="D994" s="227"/>
    </row>
    <row r="995" spans="4:4">
      <c r="D995" s="227"/>
    </row>
    <row r="996" spans="4:4">
      <c r="D996" s="227"/>
    </row>
    <row r="997" spans="4:4">
      <c r="D997" s="227"/>
    </row>
    <row r="998" spans="4:4">
      <c r="D998" s="227"/>
    </row>
    <row r="999" spans="4:4">
      <c r="D999" s="227"/>
    </row>
    <row r="1000" spans="4:4">
      <c r="D1000" s="227"/>
    </row>
    <row r="1001" spans="4:4">
      <c r="D1001" s="227"/>
    </row>
    <row r="1002" spans="4:4">
      <c r="D1002" s="227"/>
    </row>
    <row r="1003" spans="4:4">
      <c r="D1003" s="227"/>
    </row>
    <row r="1004" spans="4:4">
      <c r="D1004" s="227"/>
    </row>
    <row r="1005" spans="4:4">
      <c r="D1005" s="227"/>
    </row>
    <row r="1006" spans="4:4">
      <c r="D1006" s="227"/>
    </row>
    <row r="1007" spans="4:4">
      <c r="D1007" s="227"/>
    </row>
    <row r="1008" spans="4:4">
      <c r="D1008" s="227"/>
    </row>
    <row r="1009" spans="4:4">
      <c r="D1009" s="227"/>
    </row>
    <row r="1010" spans="4:4">
      <c r="D1010" s="227"/>
    </row>
    <row r="1011" spans="4:4">
      <c r="D1011" s="227"/>
    </row>
    <row r="1012" spans="4:4">
      <c r="D1012" s="227"/>
    </row>
    <row r="1013" spans="4:4">
      <c r="D1013" s="227"/>
    </row>
    <row r="1014" spans="4:4">
      <c r="D1014" s="227"/>
    </row>
    <row r="1015" spans="4:4">
      <c r="D1015" s="227"/>
    </row>
    <row r="1016" spans="4:4">
      <c r="D1016" s="227"/>
    </row>
    <row r="1017" spans="4:4">
      <c r="D1017" s="227"/>
    </row>
    <row r="1018" spans="4:4">
      <c r="D1018" s="227"/>
    </row>
    <row r="1019" spans="4:4">
      <c r="D1019" s="227"/>
    </row>
    <row r="1020" spans="4:4">
      <c r="D1020" s="227"/>
    </row>
    <row r="1021" spans="4:4">
      <c r="D1021" s="227"/>
    </row>
    <row r="1022" spans="4:4">
      <c r="D1022" s="227"/>
    </row>
    <row r="1023" spans="4:4">
      <c r="D1023" s="227"/>
    </row>
    <row r="1024" spans="4:4">
      <c r="D1024" s="227"/>
    </row>
    <row r="1025" spans="4:4">
      <c r="D1025" s="227"/>
    </row>
    <row r="1026" spans="4:4">
      <c r="D1026" s="227"/>
    </row>
    <row r="1027" spans="4:4">
      <c r="D1027" s="227"/>
    </row>
    <row r="1028" spans="4:4">
      <c r="D1028" s="227"/>
    </row>
    <row r="1029" spans="4:4">
      <c r="D1029" s="227"/>
    </row>
    <row r="1030" spans="4:4">
      <c r="D1030" s="227"/>
    </row>
    <row r="1031" spans="4:4">
      <c r="D1031" s="227"/>
    </row>
    <row r="1032" spans="4:4">
      <c r="D1032" s="227"/>
    </row>
    <row r="1033" spans="4:4">
      <c r="D1033" s="227"/>
    </row>
    <row r="1034" spans="4:4">
      <c r="D1034" s="227"/>
    </row>
    <row r="1035" spans="4:4">
      <c r="D1035" s="227"/>
    </row>
    <row r="1036" spans="4:4">
      <c r="D1036" s="227"/>
    </row>
    <row r="1037" spans="4:4">
      <c r="D1037" s="227"/>
    </row>
    <row r="1038" spans="4:4">
      <c r="D1038" s="227"/>
    </row>
    <row r="1039" spans="4:4">
      <c r="D1039" s="227"/>
    </row>
    <row r="1040" spans="4:4">
      <c r="D1040" s="227"/>
    </row>
    <row r="1041" spans="4:4">
      <c r="D1041" s="227"/>
    </row>
    <row r="1042" spans="4:4">
      <c r="D1042" s="227"/>
    </row>
    <row r="1043" spans="4:4">
      <c r="D1043" s="227"/>
    </row>
    <row r="1044" spans="4:4">
      <c r="D1044" s="227"/>
    </row>
    <row r="1045" spans="4:4">
      <c r="D1045" s="227"/>
    </row>
    <row r="1046" spans="4:4">
      <c r="D1046" s="227"/>
    </row>
    <row r="1047" spans="4:4">
      <c r="D1047" s="227"/>
    </row>
    <row r="1048" spans="4:4">
      <c r="D1048" s="227"/>
    </row>
    <row r="1049" spans="4:4">
      <c r="D1049" s="227"/>
    </row>
    <row r="1050" spans="4:4">
      <c r="D1050" s="227"/>
    </row>
    <row r="1051" spans="4:4">
      <c r="D1051" s="227"/>
    </row>
    <row r="1052" spans="4:4">
      <c r="D1052" s="227"/>
    </row>
    <row r="1053" spans="4:4">
      <c r="D1053" s="227"/>
    </row>
    <row r="1054" spans="4:4">
      <c r="D1054" s="227"/>
    </row>
    <row r="1055" spans="4:4">
      <c r="D1055" s="227"/>
    </row>
    <row r="1056" spans="4:4">
      <c r="D1056" s="227"/>
    </row>
    <row r="1057" spans="4:4">
      <c r="D1057" s="227"/>
    </row>
    <row r="1058" spans="4:4">
      <c r="D1058" s="227"/>
    </row>
    <row r="1059" spans="4:4">
      <c r="D1059" s="227"/>
    </row>
    <row r="1060" spans="4:4">
      <c r="D1060" s="227"/>
    </row>
    <row r="1061" spans="4:4">
      <c r="D1061" s="227"/>
    </row>
    <row r="1062" spans="4:4">
      <c r="D1062" s="227"/>
    </row>
    <row r="1063" spans="4:4">
      <c r="D1063" s="227"/>
    </row>
    <row r="1064" spans="4:4">
      <c r="D1064" s="227"/>
    </row>
    <row r="1065" spans="4:4">
      <c r="D1065" s="227"/>
    </row>
    <row r="1066" spans="4:4">
      <c r="D1066" s="227"/>
    </row>
    <row r="1067" spans="4:4">
      <c r="D1067" s="227"/>
    </row>
    <row r="1068" spans="4:4">
      <c r="D1068" s="227"/>
    </row>
    <row r="1069" spans="4:4">
      <c r="D1069" s="227"/>
    </row>
    <row r="1070" spans="4:4">
      <c r="D1070" s="227"/>
    </row>
    <row r="1071" spans="4:4">
      <c r="D1071" s="227"/>
    </row>
    <row r="1072" spans="4:4">
      <c r="D1072" s="227"/>
    </row>
    <row r="1073" spans="4:4">
      <c r="D1073" s="227"/>
    </row>
    <row r="1074" spans="4:4">
      <c r="D1074" s="227"/>
    </row>
    <row r="1075" spans="4:4">
      <c r="D1075" s="227"/>
    </row>
    <row r="1076" spans="4:4">
      <c r="D1076" s="227"/>
    </row>
    <row r="1077" spans="4:4">
      <c r="D1077" s="227"/>
    </row>
    <row r="1078" spans="4:4">
      <c r="D1078" s="227"/>
    </row>
    <row r="1079" spans="4:4">
      <c r="D1079" s="227"/>
    </row>
    <row r="1080" spans="4:4">
      <c r="D1080" s="227"/>
    </row>
    <row r="1081" spans="4:4">
      <c r="D1081" s="227"/>
    </row>
    <row r="1082" spans="4:4">
      <c r="D1082" s="227"/>
    </row>
    <row r="1083" spans="4:4">
      <c r="D1083" s="227"/>
    </row>
    <row r="1084" spans="4:4">
      <c r="D1084" s="227"/>
    </row>
    <row r="1085" spans="4:4">
      <c r="D1085" s="227"/>
    </row>
    <row r="1086" spans="4:4">
      <c r="D1086" s="227"/>
    </row>
    <row r="1087" spans="4:4">
      <c r="D1087" s="227"/>
    </row>
    <row r="1088" spans="4:4">
      <c r="D1088" s="227"/>
    </row>
    <row r="1089" spans="4:4">
      <c r="D1089" s="227"/>
    </row>
    <row r="1090" spans="4:4">
      <c r="D1090" s="227"/>
    </row>
    <row r="1091" spans="4:4">
      <c r="D1091" s="227"/>
    </row>
    <row r="1092" spans="4:4">
      <c r="D1092" s="227"/>
    </row>
    <row r="1093" spans="4:4">
      <c r="D1093" s="227"/>
    </row>
    <row r="1094" spans="4:4">
      <c r="D1094" s="227"/>
    </row>
    <row r="1095" spans="4:4">
      <c r="D1095" s="227"/>
    </row>
    <row r="1096" spans="4:4">
      <c r="D1096" s="227"/>
    </row>
    <row r="1097" spans="4:4">
      <c r="D1097" s="227"/>
    </row>
    <row r="1098" spans="4:4">
      <c r="D1098" s="227"/>
    </row>
    <row r="1099" spans="4:4">
      <c r="D1099" s="227"/>
    </row>
    <row r="1100" spans="4:4">
      <c r="D1100" s="227"/>
    </row>
    <row r="1101" spans="4:4">
      <c r="D1101" s="227"/>
    </row>
    <row r="1102" spans="4:4">
      <c r="D1102" s="227"/>
    </row>
    <row r="1103" spans="4:4">
      <c r="D1103" s="227"/>
    </row>
    <row r="1104" spans="4:4">
      <c r="D1104" s="227"/>
    </row>
    <row r="1105" spans="4:4">
      <c r="D1105" s="227"/>
    </row>
    <row r="1106" spans="4:4">
      <c r="D1106" s="227"/>
    </row>
    <row r="1107" spans="4:4">
      <c r="D1107" s="227"/>
    </row>
    <row r="1108" spans="4:4">
      <c r="D1108" s="227"/>
    </row>
    <row r="1109" spans="4:4">
      <c r="D1109" s="227"/>
    </row>
    <row r="1110" spans="4:4">
      <c r="D1110" s="227"/>
    </row>
    <row r="1111" spans="4:4">
      <c r="D1111" s="227"/>
    </row>
    <row r="1112" spans="4:4">
      <c r="D1112" s="227"/>
    </row>
    <row r="1113" spans="4:4">
      <c r="D1113" s="227"/>
    </row>
    <row r="1114" spans="4:4">
      <c r="D1114" s="227"/>
    </row>
    <row r="1115" spans="4:4">
      <c r="D1115" s="227"/>
    </row>
    <row r="1116" spans="4:4">
      <c r="D1116" s="227"/>
    </row>
    <row r="1117" spans="4:4">
      <c r="D1117" s="227"/>
    </row>
    <row r="1118" spans="4:4">
      <c r="D1118" s="227"/>
    </row>
    <row r="1119" spans="4:4">
      <c r="D1119" s="227"/>
    </row>
    <row r="1120" spans="4:4">
      <c r="D1120" s="227"/>
    </row>
    <row r="1121" spans="4:4">
      <c r="D1121" s="227"/>
    </row>
    <row r="1122" spans="4:4">
      <c r="D1122" s="227"/>
    </row>
    <row r="1123" spans="4:4">
      <c r="D1123" s="227"/>
    </row>
    <row r="1124" spans="4:4">
      <c r="D1124" s="227"/>
    </row>
    <row r="1125" spans="4:4">
      <c r="D1125" s="227"/>
    </row>
    <row r="1126" spans="4:4">
      <c r="D1126" s="227"/>
    </row>
    <row r="1127" spans="4:4">
      <c r="D1127" s="227"/>
    </row>
    <row r="1128" spans="4:4">
      <c r="D1128" s="227"/>
    </row>
    <row r="1129" spans="4:4">
      <c r="D1129" s="227"/>
    </row>
    <row r="1130" spans="4:4">
      <c r="D1130" s="227"/>
    </row>
    <row r="1131" spans="4:4">
      <c r="D1131" s="227"/>
    </row>
    <row r="1132" spans="4:4">
      <c r="D1132" s="227"/>
    </row>
    <row r="1133" spans="4:4">
      <c r="D1133" s="227"/>
    </row>
    <row r="1134" spans="4:4">
      <c r="D1134" s="227"/>
    </row>
    <row r="1135" spans="4:4">
      <c r="D1135" s="227"/>
    </row>
    <row r="1136" spans="4:4">
      <c r="D1136" s="227"/>
    </row>
    <row r="1137" spans="4:4">
      <c r="D1137" s="227"/>
    </row>
    <row r="1138" spans="4:4">
      <c r="D1138" s="227"/>
    </row>
    <row r="1139" spans="4:4">
      <c r="D1139" s="227"/>
    </row>
    <row r="1140" spans="4:4">
      <c r="D1140" s="227"/>
    </row>
    <row r="1141" spans="4:4">
      <c r="D1141" s="227"/>
    </row>
    <row r="1142" spans="4:4">
      <c r="D1142" s="227"/>
    </row>
    <row r="1143" spans="4:4">
      <c r="D1143" s="227"/>
    </row>
    <row r="1144" spans="4:4">
      <c r="D1144" s="227"/>
    </row>
    <row r="1145" spans="4:4">
      <c r="D1145" s="227"/>
    </row>
    <row r="1146" spans="4:4">
      <c r="D1146" s="227"/>
    </row>
    <row r="1147" spans="4:4">
      <c r="D1147" s="227"/>
    </row>
    <row r="1148" spans="4:4">
      <c r="D1148" s="227"/>
    </row>
    <row r="1149" spans="4:4">
      <c r="D1149" s="227"/>
    </row>
    <row r="1150" spans="4:4">
      <c r="D1150" s="227"/>
    </row>
    <row r="1151" spans="4:4">
      <c r="D1151" s="227"/>
    </row>
    <row r="1152" spans="4:4">
      <c r="D1152" s="227"/>
    </row>
    <row r="1153" spans="4:4">
      <c r="D1153" s="227"/>
    </row>
    <row r="1154" spans="4:4">
      <c r="D1154" s="227"/>
    </row>
    <row r="1155" spans="4:4">
      <c r="D1155" s="227"/>
    </row>
    <row r="1156" spans="4:4">
      <c r="D1156" s="227"/>
    </row>
    <row r="1157" spans="4:4">
      <c r="D1157" s="227"/>
    </row>
    <row r="1158" spans="4:4">
      <c r="D1158" s="227"/>
    </row>
    <row r="1159" spans="4:4">
      <c r="D1159" s="227"/>
    </row>
    <row r="1160" spans="4:4">
      <c r="D1160" s="227"/>
    </row>
    <row r="1161" spans="4:4">
      <c r="D1161" s="227"/>
    </row>
    <row r="1162" spans="4:4">
      <c r="D1162" s="227"/>
    </row>
    <row r="1163" spans="4:4">
      <c r="D1163" s="227"/>
    </row>
    <row r="1164" spans="4:4">
      <c r="D1164" s="227"/>
    </row>
    <row r="1165" spans="4:4">
      <c r="D1165" s="227"/>
    </row>
    <row r="1166" spans="4:4">
      <c r="D1166" s="227"/>
    </row>
    <row r="1167" spans="4:4">
      <c r="D1167" s="227"/>
    </row>
    <row r="1168" spans="4:4">
      <c r="D1168" s="227"/>
    </row>
    <row r="1169" spans="4:4">
      <c r="D1169" s="227"/>
    </row>
    <row r="1170" spans="4:4">
      <c r="D1170" s="227"/>
    </row>
    <row r="1171" spans="4:4">
      <c r="D1171" s="227"/>
    </row>
    <row r="1172" spans="4:4">
      <c r="D1172" s="227"/>
    </row>
    <row r="1173" spans="4:4">
      <c r="D1173" s="227"/>
    </row>
    <row r="1174" spans="4:4">
      <c r="D1174" s="227"/>
    </row>
    <row r="1175" spans="4:4">
      <c r="D1175" s="227"/>
    </row>
    <row r="1176" spans="4:4">
      <c r="D1176" s="227"/>
    </row>
    <row r="1177" spans="4:4">
      <c r="D1177" s="227"/>
    </row>
    <row r="1178" spans="4:4">
      <c r="D1178" s="227"/>
    </row>
    <row r="1179" spans="4:4">
      <c r="D1179" s="227"/>
    </row>
    <row r="1180" spans="4:4">
      <c r="D1180" s="227"/>
    </row>
    <row r="1181" spans="4:4">
      <c r="D1181" s="227"/>
    </row>
    <row r="1182" spans="4:4">
      <c r="D1182" s="227"/>
    </row>
    <row r="1183" spans="4:4">
      <c r="D1183" s="227"/>
    </row>
    <row r="1184" spans="4:4">
      <c r="D1184" s="227"/>
    </row>
    <row r="1185" spans="4:4">
      <c r="D1185" s="227"/>
    </row>
    <row r="1186" spans="4:4">
      <c r="D1186" s="227"/>
    </row>
    <row r="1187" spans="4:4">
      <c r="D1187" s="227"/>
    </row>
    <row r="1188" spans="4:4">
      <c r="D1188" s="227"/>
    </row>
    <row r="1189" spans="4:4">
      <c r="D1189" s="227"/>
    </row>
    <row r="1190" spans="4:4">
      <c r="D1190" s="227"/>
    </row>
    <row r="1191" spans="4:4">
      <c r="D1191" s="227"/>
    </row>
    <row r="1192" spans="4:4">
      <c r="D1192" s="227"/>
    </row>
    <row r="1193" spans="4:4">
      <c r="D1193" s="227"/>
    </row>
    <row r="1194" spans="4:4">
      <c r="D1194" s="227"/>
    </row>
    <row r="1195" spans="4:4">
      <c r="D1195" s="227"/>
    </row>
    <row r="1196" spans="4:4">
      <c r="D1196" s="227"/>
    </row>
    <row r="1197" spans="4:4">
      <c r="D1197" s="227"/>
    </row>
    <row r="1198" spans="4:4">
      <c r="D1198" s="227"/>
    </row>
    <row r="1199" spans="4:4">
      <c r="D1199" s="227"/>
    </row>
    <row r="1200" spans="4:4">
      <c r="D1200" s="227"/>
    </row>
    <row r="1201" spans="4:4">
      <c r="D1201" s="227"/>
    </row>
    <row r="1202" spans="4:4">
      <c r="D1202" s="227"/>
    </row>
    <row r="1203" spans="4:4">
      <c r="D1203" s="227"/>
    </row>
    <row r="1204" spans="4:4">
      <c r="D1204" s="227"/>
    </row>
    <row r="1205" spans="4:4">
      <c r="D1205" s="227"/>
    </row>
    <row r="1206" spans="4:4">
      <c r="D1206" s="227"/>
    </row>
    <row r="1207" spans="4:4">
      <c r="D1207" s="227"/>
    </row>
    <row r="1208" spans="4:4">
      <c r="D1208" s="227"/>
    </row>
    <row r="1209" spans="4:4">
      <c r="D1209" s="227"/>
    </row>
    <row r="1210" spans="4:4">
      <c r="D1210" s="227"/>
    </row>
    <row r="1211" spans="4:4">
      <c r="D1211" s="227"/>
    </row>
    <row r="1212" spans="4:4">
      <c r="D1212" s="227"/>
    </row>
    <row r="1213" spans="4:4">
      <c r="D1213" s="227"/>
    </row>
    <row r="1214" spans="4:4">
      <c r="D1214" s="227"/>
    </row>
    <row r="1215" spans="4:4">
      <c r="D1215" s="227"/>
    </row>
    <row r="1216" spans="4:4">
      <c r="D1216" s="227"/>
    </row>
    <row r="1217" spans="4:4">
      <c r="D1217" s="227"/>
    </row>
    <row r="1218" spans="4:4">
      <c r="D1218" s="227"/>
    </row>
    <row r="1219" spans="4:4">
      <c r="D1219" s="227"/>
    </row>
    <row r="1220" spans="4:4">
      <c r="D1220" s="227"/>
    </row>
    <row r="1221" spans="4:4">
      <c r="D1221" s="227"/>
    </row>
    <row r="1222" spans="4:4">
      <c r="D1222" s="227"/>
    </row>
    <row r="1223" spans="4:4">
      <c r="D1223" s="227"/>
    </row>
    <row r="1224" spans="4:4">
      <c r="D1224" s="227"/>
    </row>
    <row r="1225" spans="4:4">
      <c r="D1225" s="227"/>
    </row>
    <row r="1226" spans="4:4">
      <c r="D1226" s="227"/>
    </row>
    <row r="1227" spans="4:4">
      <c r="D1227" s="227"/>
    </row>
    <row r="1228" spans="4:4">
      <c r="D1228" s="227"/>
    </row>
    <row r="1229" spans="4:4">
      <c r="D1229" s="227"/>
    </row>
    <row r="1230" spans="4:4">
      <c r="D1230" s="227"/>
    </row>
    <row r="1231" spans="4:4">
      <c r="D1231" s="227"/>
    </row>
    <row r="1232" spans="4:4">
      <c r="D1232" s="227"/>
    </row>
    <row r="1233" spans="4:4">
      <c r="D1233" s="227"/>
    </row>
    <row r="1234" spans="4:4">
      <c r="D1234" s="227"/>
    </row>
    <row r="1235" spans="4:4">
      <c r="D1235" s="227"/>
    </row>
    <row r="1236" spans="4:4">
      <c r="D1236" s="227"/>
    </row>
    <row r="1237" spans="4:4">
      <c r="D1237" s="227"/>
    </row>
    <row r="1238" spans="4:4">
      <c r="D1238" s="227"/>
    </row>
    <row r="1239" spans="4:4">
      <c r="D1239" s="227"/>
    </row>
    <row r="1240" spans="4:4">
      <c r="D1240" s="227"/>
    </row>
    <row r="1241" spans="4:4">
      <c r="D1241" s="227"/>
    </row>
    <row r="1242" spans="4:4">
      <c r="D1242" s="227"/>
    </row>
    <row r="1243" spans="4:4">
      <c r="D1243" s="227"/>
    </row>
    <row r="1244" spans="4:4">
      <c r="D1244" s="227"/>
    </row>
    <row r="1245" spans="4:4">
      <c r="D1245" s="227"/>
    </row>
    <row r="1246" spans="4:4">
      <c r="D1246" s="227"/>
    </row>
    <row r="1247" spans="4:4">
      <c r="D1247" s="227"/>
    </row>
    <row r="1248" spans="4:4">
      <c r="D1248" s="227"/>
    </row>
    <row r="1249" spans="4:4">
      <c r="D1249" s="227"/>
    </row>
    <row r="1250" spans="4:4">
      <c r="D1250" s="227"/>
    </row>
    <row r="1251" spans="4:4">
      <c r="D1251" s="227"/>
    </row>
    <row r="1252" spans="4:4">
      <c r="D1252" s="227"/>
    </row>
    <row r="1253" spans="4:4">
      <c r="D1253" s="227"/>
    </row>
    <row r="1254" spans="4:4">
      <c r="D1254" s="227"/>
    </row>
    <row r="1255" spans="4:4">
      <c r="D1255" s="227"/>
    </row>
    <row r="1256" spans="4:4">
      <c r="D1256" s="227"/>
    </row>
    <row r="1257" spans="4:4">
      <c r="D1257" s="227"/>
    </row>
    <row r="1258" spans="4:4">
      <c r="D1258" s="227"/>
    </row>
    <row r="1259" spans="4:4">
      <c r="D1259" s="227"/>
    </row>
    <row r="1260" spans="4:4">
      <c r="D1260" s="227"/>
    </row>
    <row r="1261" spans="4:4">
      <c r="D1261" s="227"/>
    </row>
    <row r="1262" spans="4:4">
      <c r="D1262" s="227"/>
    </row>
    <row r="1263" spans="4:4">
      <c r="D1263" s="227"/>
    </row>
    <row r="1264" spans="4:4">
      <c r="D1264" s="227"/>
    </row>
    <row r="1265" spans="4:4">
      <c r="D1265" s="227"/>
    </row>
    <row r="1266" spans="4:4">
      <c r="D1266" s="227"/>
    </row>
    <row r="1267" spans="4:4">
      <c r="D1267" s="227"/>
    </row>
    <row r="1268" spans="4:4">
      <c r="D1268" s="227"/>
    </row>
    <row r="1269" spans="4:4">
      <c r="D1269" s="227"/>
    </row>
    <row r="1270" spans="4:4">
      <c r="D1270" s="227"/>
    </row>
    <row r="1271" spans="4:4">
      <c r="D1271" s="227"/>
    </row>
    <row r="1272" spans="4:4">
      <c r="D1272" s="227"/>
    </row>
    <row r="1273" spans="4:4">
      <c r="D1273" s="227"/>
    </row>
    <row r="1274" spans="4:4">
      <c r="D1274" s="227"/>
    </row>
    <row r="1275" spans="4:4">
      <c r="D1275" s="227"/>
    </row>
    <row r="1276" spans="4:4">
      <c r="D1276" s="227"/>
    </row>
    <row r="1277" spans="4:4">
      <c r="D1277" s="227"/>
    </row>
    <row r="1278" spans="4:4">
      <c r="D1278" s="227"/>
    </row>
    <row r="1279" spans="4:4">
      <c r="D1279" s="227"/>
    </row>
    <row r="1280" spans="4:4">
      <c r="D1280" s="227"/>
    </row>
    <row r="1281" spans="4:4">
      <c r="D1281" s="227"/>
    </row>
    <row r="1282" spans="4:4">
      <c r="D1282" s="227"/>
    </row>
    <row r="1283" spans="4:4">
      <c r="D1283" s="227"/>
    </row>
    <row r="1284" spans="4:4">
      <c r="D1284" s="227"/>
    </row>
    <row r="1285" spans="4:4">
      <c r="D1285" s="227"/>
    </row>
    <row r="1286" spans="4:4">
      <c r="D1286" s="227"/>
    </row>
    <row r="1287" spans="4:4">
      <c r="D1287" s="227"/>
    </row>
    <row r="1288" spans="4:4">
      <c r="D1288" s="227"/>
    </row>
    <row r="1289" spans="4:4">
      <c r="D1289" s="227"/>
    </row>
    <row r="1290" spans="4:4">
      <c r="D1290" s="227"/>
    </row>
    <row r="1291" spans="4:4">
      <c r="D1291" s="227"/>
    </row>
    <row r="1292" spans="4:4">
      <c r="D1292" s="227"/>
    </row>
    <row r="1293" spans="4:4">
      <c r="D1293" s="227"/>
    </row>
    <row r="1294" spans="4:4">
      <c r="D1294" s="227"/>
    </row>
    <row r="1295" spans="4:4">
      <c r="D1295" s="227"/>
    </row>
    <row r="1296" spans="4:4">
      <c r="D1296" s="227"/>
    </row>
    <row r="1297" spans="4:4">
      <c r="D1297" s="227"/>
    </row>
    <row r="1298" spans="4:4">
      <c r="D1298" s="227"/>
    </row>
    <row r="1299" spans="4:4">
      <c r="D1299" s="227"/>
    </row>
    <row r="1300" spans="4:4">
      <c r="D1300" s="227"/>
    </row>
    <row r="1301" spans="4:4">
      <c r="D1301" s="227"/>
    </row>
    <row r="1302" spans="4:4">
      <c r="D1302" s="227"/>
    </row>
    <row r="1303" spans="4:4">
      <c r="D1303" s="227"/>
    </row>
    <row r="1304" spans="4:4">
      <c r="D1304" s="227"/>
    </row>
    <row r="1305" spans="4:4">
      <c r="D1305" s="227"/>
    </row>
    <row r="1306" spans="4:4">
      <c r="D1306" s="227"/>
    </row>
    <row r="1307" spans="4:4">
      <c r="D1307" s="227"/>
    </row>
    <row r="1308" spans="4:4">
      <c r="D1308" s="227"/>
    </row>
    <row r="1309" spans="4:4">
      <c r="D1309" s="227"/>
    </row>
    <row r="1310" spans="4:4">
      <c r="D1310" s="227"/>
    </row>
    <row r="1311" spans="4:4">
      <c r="D1311" s="227"/>
    </row>
    <row r="1312" spans="4:4">
      <c r="D1312" s="227"/>
    </row>
    <row r="1313" spans="4:4">
      <c r="D1313" s="227"/>
    </row>
    <row r="1314" spans="4:4">
      <c r="D1314" s="227"/>
    </row>
    <row r="1315" spans="4:4">
      <c r="D1315" s="227"/>
    </row>
    <row r="1316" spans="4:4">
      <c r="D1316" s="227"/>
    </row>
    <row r="1317" spans="4:4">
      <c r="D1317" s="227"/>
    </row>
    <row r="1318" spans="4:4">
      <c r="D1318" s="227"/>
    </row>
    <row r="1319" spans="4:4">
      <c r="D1319" s="227"/>
    </row>
    <row r="1320" spans="4:4">
      <c r="D1320" s="227"/>
    </row>
    <row r="1321" spans="4:4">
      <c r="D1321" s="227"/>
    </row>
    <row r="1322" spans="4:4">
      <c r="D1322" s="227"/>
    </row>
    <row r="1323" spans="4:4">
      <c r="D1323" s="227"/>
    </row>
    <row r="1324" spans="4:4">
      <c r="D1324" s="227"/>
    </row>
    <row r="1325" spans="4:4">
      <c r="D1325" s="227"/>
    </row>
    <row r="1326" spans="4:4">
      <c r="D1326" s="227"/>
    </row>
    <row r="1327" spans="4:4">
      <c r="D1327" s="227"/>
    </row>
    <row r="1328" spans="4:4">
      <c r="D1328" s="227"/>
    </row>
    <row r="1329" spans="4:4">
      <c r="D1329" s="227"/>
    </row>
    <row r="1330" spans="4:4">
      <c r="D1330" s="227"/>
    </row>
    <row r="1331" spans="4:4">
      <c r="D1331" s="227"/>
    </row>
    <row r="1332" spans="4:4">
      <c r="D1332" s="227"/>
    </row>
    <row r="1333" spans="4:4">
      <c r="D1333" s="227"/>
    </row>
    <row r="1334" spans="4:4">
      <c r="D1334" s="227"/>
    </row>
    <row r="1335" spans="4:4">
      <c r="D1335" s="227"/>
    </row>
    <row r="1336" spans="4:4">
      <c r="D1336" s="227"/>
    </row>
    <row r="1337" spans="4:4">
      <c r="D1337" s="227"/>
    </row>
    <row r="1338" spans="4:4">
      <c r="D1338" s="227"/>
    </row>
    <row r="1339" spans="4:4">
      <c r="D1339" s="227"/>
    </row>
    <row r="1340" spans="4:4">
      <c r="D1340" s="227"/>
    </row>
    <row r="1341" spans="4:4">
      <c r="D1341" s="227"/>
    </row>
    <row r="1342" spans="4:4">
      <c r="D1342" s="227"/>
    </row>
    <row r="1343" spans="4:4">
      <c r="D1343" s="227"/>
    </row>
    <row r="1344" spans="4:4">
      <c r="D1344" s="227"/>
    </row>
    <row r="1345" spans="4:4">
      <c r="D1345" s="227"/>
    </row>
    <row r="1346" spans="4:4">
      <c r="D1346" s="227"/>
    </row>
    <row r="1347" spans="4:4">
      <c r="D1347" s="227"/>
    </row>
    <row r="1348" spans="4:4">
      <c r="D1348" s="227"/>
    </row>
    <row r="1349" spans="4:4">
      <c r="D1349" s="227"/>
    </row>
    <row r="1350" spans="4:4">
      <c r="D1350" s="227"/>
    </row>
    <row r="1351" spans="4:4">
      <c r="D1351" s="227"/>
    </row>
    <row r="1352" spans="4:4">
      <c r="D1352" s="227"/>
    </row>
    <row r="1353" spans="4:4">
      <c r="D1353" s="227"/>
    </row>
    <row r="1354" spans="4:4">
      <c r="D1354" s="227"/>
    </row>
    <row r="1355" spans="4:4">
      <c r="D1355" s="227"/>
    </row>
    <row r="1356" spans="4:4">
      <c r="D1356" s="227"/>
    </row>
    <row r="1357" spans="4:4">
      <c r="D1357" s="227"/>
    </row>
    <row r="1358" spans="4:4">
      <c r="D1358" s="227"/>
    </row>
    <row r="1359" spans="4:4">
      <c r="D1359" s="227"/>
    </row>
    <row r="1360" spans="4:4">
      <c r="D1360" s="227"/>
    </row>
    <row r="1361" spans="4:4">
      <c r="D1361" s="227"/>
    </row>
    <row r="1362" spans="4:4">
      <c r="D1362" s="227"/>
    </row>
    <row r="1363" spans="4:4">
      <c r="D1363" s="227"/>
    </row>
    <row r="1364" spans="4:4">
      <c r="D1364" s="227"/>
    </row>
    <row r="1365" spans="4:4">
      <c r="D1365" s="227"/>
    </row>
    <row r="1366" spans="4:4">
      <c r="D1366" s="227"/>
    </row>
    <row r="1367" spans="4:4">
      <c r="D1367" s="227"/>
    </row>
    <row r="1368" spans="4:4">
      <c r="D1368" s="227"/>
    </row>
    <row r="1369" spans="4:4">
      <c r="D1369" s="227"/>
    </row>
    <row r="1370" spans="4:4">
      <c r="D1370" s="227"/>
    </row>
    <row r="1371" spans="4:4">
      <c r="D1371" s="227"/>
    </row>
    <row r="1372" spans="4:4">
      <c r="D1372" s="227"/>
    </row>
    <row r="1373" spans="4:4">
      <c r="D1373" s="227"/>
    </row>
    <row r="1374" spans="4:4">
      <c r="D1374" s="227"/>
    </row>
    <row r="1375" spans="4:4">
      <c r="D1375" s="227"/>
    </row>
    <row r="1376" spans="4:4">
      <c r="D1376" s="227"/>
    </row>
    <row r="1377" spans="4:4">
      <c r="D1377" s="227"/>
    </row>
    <row r="1378" spans="4:4">
      <c r="D1378" s="227"/>
    </row>
    <row r="1379" spans="4:4">
      <c r="D1379" s="227"/>
    </row>
    <row r="1380" spans="4:4">
      <c r="D1380" s="227"/>
    </row>
    <row r="1381" spans="4:4">
      <c r="D1381" s="227"/>
    </row>
    <row r="1382" spans="4:4">
      <c r="D1382" s="227"/>
    </row>
    <row r="1383" spans="4:4">
      <c r="D1383" s="227"/>
    </row>
    <row r="1384" spans="4:4">
      <c r="D1384" s="227"/>
    </row>
    <row r="1385" spans="4:4">
      <c r="D1385" s="227"/>
    </row>
    <row r="1386" spans="4:4">
      <c r="D1386" s="227"/>
    </row>
    <row r="1387" spans="4:4">
      <c r="D1387" s="227"/>
    </row>
    <row r="1388" spans="4:4">
      <c r="D1388" s="227"/>
    </row>
    <row r="1389" spans="4:4">
      <c r="D1389" s="227"/>
    </row>
    <row r="1390" spans="4:4">
      <c r="D1390" s="227"/>
    </row>
    <row r="1391" spans="4:4">
      <c r="D1391" s="227"/>
    </row>
    <row r="1392" spans="4:4">
      <c r="D1392" s="227"/>
    </row>
    <row r="1393" spans="4:4">
      <c r="D1393" s="227"/>
    </row>
    <row r="1394" spans="4:4">
      <c r="D1394" s="227"/>
    </row>
    <row r="1395" spans="4:4">
      <c r="D1395" s="227"/>
    </row>
    <row r="1396" spans="4:4">
      <c r="D1396" s="227"/>
    </row>
    <row r="1397" spans="4:4">
      <c r="D1397" s="227"/>
    </row>
    <row r="1398" spans="4:4">
      <c r="D1398" s="227"/>
    </row>
    <row r="1399" spans="4:4">
      <c r="D1399" s="227"/>
    </row>
    <row r="1400" spans="4:4">
      <c r="D1400" s="227"/>
    </row>
    <row r="1401" spans="4:4">
      <c r="D1401" s="227"/>
    </row>
    <row r="1402" spans="4:4">
      <c r="D1402" s="227"/>
    </row>
    <row r="1403" spans="4:4">
      <c r="D1403" s="227"/>
    </row>
    <row r="1404" spans="4:4">
      <c r="D1404" s="227"/>
    </row>
    <row r="1405" spans="4:4">
      <c r="D1405" s="227"/>
    </row>
    <row r="1406" spans="4:4">
      <c r="D1406" s="227"/>
    </row>
    <row r="1407" spans="4:4">
      <c r="D1407" s="227"/>
    </row>
    <row r="1408" spans="4:4">
      <c r="D1408" s="227"/>
    </row>
    <row r="1409" spans="4:4">
      <c r="D1409" s="227"/>
    </row>
    <row r="1410" spans="4:4">
      <c r="D1410" s="227"/>
    </row>
    <row r="1411" spans="4:4">
      <c r="D1411" s="227"/>
    </row>
    <row r="1412" spans="4:4">
      <c r="D1412" s="227"/>
    </row>
    <row r="1413" spans="4:4">
      <c r="D1413" s="227"/>
    </row>
    <row r="1414" spans="4:4">
      <c r="D1414" s="227"/>
    </row>
    <row r="1415" spans="4:4">
      <c r="D1415" s="227"/>
    </row>
    <row r="1416" spans="4:4">
      <c r="D1416" s="227"/>
    </row>
    <row r="1417" spans="4:4">
      <c r="D1417" s="227"/>
    </row>
    <row r="1418" spans="4:4">
      <c r="D1418" s="227"/>
    </row>
    <row r="1419" spans="4:4">
      <c r="D1419" s="227"/>
    </row>
    <row r="1420" spans="4:4">
      <c r="D1420" s="227"/>
    </row>
    <row r="1421" spans="4:4">
      <c r="D1421" s="227"/>
    </row>
    <row r="1422" spans="4:4">
      <c r="D1422" s="227"/>
    </row>
    <row r="1423" spans="4:4">
      <c r="D1423" s="227"/>
    </row>
    <row r="1424" spans="4:4">
      <c r="D1424" s="227"/>
    </row>
    <row r="1425" spans="4:4">
      <c r="D1425" s="227"/>
    </row>
    <row r="1426" spans="4:4">
      <c r="D1426" s="227"/>
    </row>
    <row r="1427" spans="4:4">
      <c r="D1427" s="227"/>
    </row>
    <row r="1428" spans="4:4">
      <c r="D1428" s="227"/>
    </row>
    <row r="1429" spans="4:4">
      <c r="D1429" s="227"/>
    </row>
    <row r="1430" spans="4:4">
      <c r="D1430" s="227"/>
    </row>
    <row r="1431" spans="4:4">
      <c r="D1431" s="227"/>
    </row>
    <row r="1432" spans="4:4">
      <c r="D1432" s="227"/>
    </row>
    <row r="1433" spans="4:4">
      <c r="D1433" s="227"/>
    </row>
    <row r="1434" spans="4:4">
      <c r="D1434" s="227"/>
    </row>
    <row r="1435" spans="4:4">
      <c r="D1435" s="227"/>
    </row>
    <row r="1436" spans="4:4">
      <c r="D1436" s="227"/>
    </row>
    <row r="1437" spans="4:4">
      <c r="D1437" s="227"/>
    </row>
    <row r="1438" spans="4:4">
      <c r="D1438" s="227"/>
    </row>
    <row r="1439" spans="4:4">
      <c r="D1439" s="227"/>
    </row>
    <row r="1440" spans="4:4">
      <c r="D1440" s="227"/>
    </row>
    <row r="1441" spans="4:4">
      <c r="D1441" s="227"/>
    </row>
    <row r="1442" spans="4:4">
      <c r="D1442" s="227"/>
    </row>
    <row r="1443" spans="4:4">
      <c r="D1443" s="227"/>
    </row>
    <row r="1444" spans="4:4">
      <c r="D1444" s="227"/>
    </row>
    <row r="1445" spans="4:4">
      <c r="D1445" s="227"/>
    </row>
    <row r="1446" spans="4:4">
      <c r="D1446" s="227"/>
    </row>
    <row r="1447" spans="4:4">
      <c r="D1447" s="227"/>
    </row>
    <row r="1448" spans="4:4">
      <c r="D1448" s="227"/>
    </row>
    <row r="1449" spans="4:4">
      <c r="D1449" s="227"/>
    </row>
    <row r="1450" spans="4:4">
      <c r="D1450" s="227"/>
    </row>
    <row r="1451" spans="4:4">
      <c r="D1451" s="227"/>
    </row>
    <row r="1452" spans="4:4">
      <c r="D1452" s="227"/>
    </row>
    <row r="1453" spans="4:4">
      <c r="D1453" s="227"/>
    </row>
    <row r="1454" spans="4:4">
      <c r="D1454" s="227"/>
    </row>
    <row r="1455" spans="4:4">
      <c r="D1455" s="227"/>
    </row>
    <row r="1456" spans="4:4">
      <c r="D1456" s="227"/>
    </row>
    <row r="1457" spans="4:4">
      <c r="D1457" s="227"/>
    </row>
    <row r="1458" spans="4:4">
      <c r="D1458" s="227"/>
    </row>
    <row r="1459" spans="4:4">
      <c r="D1459" s="227"/>
    </row>
    <row r="1460" spans="4:4">
      <c r="D1460" s="227"/>
    </row>
    <row r="1461" spans="4:4">
      <c r="D1461" s="227"/>
    </row>
    <row r="1462" spans="4:4">
      <c r="D1462" s="227"/>
    </row>
    <row r="1463" spans="4:4">
      <c r="D1463" s="227"/>
    </row>
    <row r="1464" spans="4:4">
      <c r="D1464" s="227"/>
    </row>
    <row r="1465" spans="4:4">
      <c r="D1465" s="227"/>
    </row>
    <row r="1466" spans="4:4">
      <c r="D1466" s="227"/>
    </row>
    <row r="1467" spans="4:4">
      <c r="D1467" s="227"/>
    </row>
    <row r="1468" spans="4:4">
      <c r="D1468" s="227"/>
    </row>
    <row r="1469" spans="4:4">
      <c r="D1469" s="227"/>
    </row>
    <row r="1470" spans="4:4">
      <c r="D1470" s="227"/>
    </row>
    <row r="1471" spans="4:4">
      <c r="D1471" s="227"/>
    </row>
    <row r="1472" spans="4:4">
      <c r="D1472" s="227"/>
    </row>
    <row r="1473" spans="4:4">
      <c r="D1473" s="227"/>
    </row>
    <row r="1474" spans="4:4">
      <c r="D1474" s="227"/>
    </row>
    <row r="1475" spans="4:4">
      <c r="D1475" s="227"/>
    </row>
    <row r="1476" spans="4:4">
      <c r="D1476" s="227"/>
    </row>
    <row r="1477" spans="4:4">
      <c r="D1477" s="227"/>
    </row>
    <row r="1478" spans="4:4">
      <c r="D1478" s="227"/>
    </row>
    <row r="1479" spans="4:4">
      <c r="D1479" s="227"/>
    </row>
    <row r="1480" spans="4:4">
      <c r="D1480" s="227"/>
    </row>
    <row r="1481" spans="4:4">
      <c r="D1481" s="227"/>
    </row>
    <row r="1482" spans="4:4">
      <c r="D1482" s="227"/>
    </row>
    <row r="1483" spans="4:4">
      <c r="D1483" s="227"/>
    </row>
    <row r="1484" spans="4:4">
      <c r="D1484" s="227"/>
    </row>
    <row r="1485" spans="4:4">
      <c r="D1485" s="227"/>
    </row>
    <row r="1486" spans="4:4">
      <c r="D1486" s="227"/>
    </row>
    <row r="1487" spans="4:4">
      <c r="D1487" s="227"/>
    </row>
    <row r="1488" spans="4:4">
      <c r="D1488" s="227"/>
    </row>
    <row r="1489" spans="4:4">
      <c r="D1489" s="227"/>
    </row>
    <row r="1490" spans="4:4">
      <c r="D1490" s="227"/>
    </row>
    <row r="1491" spans="4:4">
      <c r="D1491" s="227"/>
    </row>
    <row r="1492" spans="4:4">
      <c r="D1492" s="227"/>
    </row>
    <row r="1493" spans="4:4">
      <c r="D1493" s="227"/>
    </row>
    <row r="1494" spans="4:4">
      <c r="D1494" s="227"/>
    </row>
    <row r="1495" spans="4:4">
      <c r="D1495" s="227"/>
    </row>
    <row r="1496" spans="4:4">
      <c r="D1496" s="227"/>
    </row>
    <row r="1497" spans="4:4">
      <c r="D1497" s="227"/>
    </row>
    <row r="1498" spans="4:4">
      <c r="D1498" s="227"/>
    </row>
    <row r="1499" spans="4:4">
      <c r="D1499" s="227"/>
    </row>
    <row r="1500" spans="4:4">
      <c r="D1500" s="227"/>
    </row>
    <row r="1501" spans="4:4">
      <c r="D1501" s="227"/>
    </row>
    <row r="1502" spans="4:4">
      <c r="D1502" s="227"/>
    </row>
    <row r="1503" spans="4:4">
      <c r="D1503" s="227"/>
    </row>
    <row r="1504" spans="4:4">
      <c r="D1504" s="227"/>
    </row>
    <row r="1505" spans="4:4">
      <c r="D1505" s="227"/>
    </row>
    <row r="1506" spans="4:4">
      <c r="D1506" s="227"/>
    </row>
    <row r="1507" spans="4:4">
      <c r="D1507" s="227"/>
    </row>
    <row r="1508" spans="4:4">
      <c r="D1508" s="227"/>
    </row>
    <row r="1509" spans="4:4">
      <c r="D1509" s="227"/>
    </row>
    <row r="1510" spans="4:4">
      <c r="D1510" s="227"/>
    </row>
    <row r="1511" spans="4:4">
      <c r="D1511" s="227"/>
    </row>
    <row r="1512" spans="4:4">
      <c r="D1512" s="227"/>
    </row>
    <row r="1513" spans="4:4">
      <c r="D1513" s="227"/>
    </row>
    <row r="1514" spans="4:4">
      <c r="D1514" s="227"/>
    </row>
    <row r="1515" spans="4:4">
      <c r="D1515" s="227"/>
    </row>
    <row r="1516" spans="4:4">
      <c r="D1516" s="227"/>
    </row>
    <row r="1517" spans="4:4">
      <c r="D1517" s="227"/>
    </row>
    <row r="1518" spans="4:4">
      <c r="D1518" s="227"/>
    </row>
    <row r="1519" spans="4:4">
      <c r="D1519" s="227"/>
    </row>
    <row r="1520" spans="4:4">
      <c r="D1520" s="227"/>
    </row>
    <row r="1521" spans="4:4">
      <c r="D1521" s="227"/>
    </row>
    <row r="1522" spans="4:4">
      <c r="D1522" s="227"/>
    </row>
    <row r="1523" spans="4:4">
      <c r="D1523" s="227"/>
    </row>
    <row r="1524" spans="4:4">
      <c r="D1524" s="227"/>
    </row>
    <row r="1525" spans="4:4">
      <c r="D1525" s="227"/>
    </row>
    <row r="1526" spans="4:4">
      <c r="D1526" s="227"/>
    </row>
    <row r="1527" spans="4:4">
      <c r="D1527" s="227"/>
    </row>
    <row r="1528" spans="4:4">
      <c r="D1528" s="227"/>
    </row>
    <row r="1529" spans="4:4">
      <c r="D1529" s="227"/>
    </row>
    <row r="1530" spans="4:4">
      <c r="D1530" s="227"/>
    </row>
    <row r="1531" spans="4:4">
      <c r="D1531" s="227"/>
    </row>
    <row r="1532" spans="4:4">
      <c r="D1532" s="227"/>
    </row>
    <row r="1533" spans="4:4">
      <c r="D1533" s="227"/>
    </row>
    <row r="1534" spans="4:4">
      <c r="D1534" s="227"/>
    </row>
    <row r="1535" spans="4:4">
      <c r="D1535" s="227"/>
    </row>
    <row r="1536" spans="4:4">
      <c r="D1536" s="227"/>
    </row>
    <row r="1537" spans="4:4">
      <c r="D1537" s="227"/>
    </row>
    <row r="1538" spans="4:4">
      <c r="D1538" s="227"/>
    </row>
    <row r="1539" spans="4:4">
      <c r="D1539" s="227"/>
    </row>
    <row r="1540" spans="4:4">
      <c r="D1540" s="227"/>
    </row>
    <row r="1541" spans="4:4">
      <c r="D1541" s="227"/>
    </row>
    <row r="1542" spans="4:4">
      <c r="D1542" s="227"/>
    </row>
    <row r="1543" spans="4:4">
      <c r="D1543" s="227"/>
    </row>
    <row r="1544" spans="4:4">
      <c r="D1544" s="227"/>
    </row>
    <row r="1545" spans="4:4">
      <c r="D1545" s="227"/>
    </row>
    <row r="1546" spans="4:4">
      <c r="D1546" s="227"/>
    </row>
    <row r="1547" spans="4:4">
      <c r="D1547" s="227"/>
    </row>
    <row r="1548" spans="4:4">
      <c r="D1548" s="227"/>
    </row>
    <row r="1549" spans="4:4">
      <c r="D1549" s="227"/>
    </row>
    <row r="1550" spans="4:4">
      <c r="D1550" s="227"/>
    </row>
    <row r="1551" spans="4:4">
      <c r="D1551" s="227"/>
    </row>
    <row r="1552" spans="4:4">
      <c r="D1552" s="227"/>
    </row>
    <row r="1553" spans="4:4">
      <c r="D1553" s="227"/>
    </row>
    <row r="1554" spans="4:4">
      <c r="D1554" s="227"/>
    </row>
    <row r="1555" spans="4:4">
      <c r="D1555" s="227"/>
    </row>
    <row r="1556" spans="4:4">
      <c r="D1556" s="227"/>
    </row>
    <row r="1557" spans="4:4">
      <c r="D1557" s="227"/>
    </row>
    <row r="1558" spans="4:4">
      <c r="D1558" s="227"/>
    </row>
    <row r="1559" spans="4:4">
      <c r="D1559" s="227"/>
    </row>
    <row r="1560" spans="4:4">
      <c r="D1560" s="227"/>
    </row>
    <row r="1561" spans="4:4">
      <c r="D1561" s="227"/>
    </row>
    <row r="1562" spans="4:4">
      <c r="D1562" s="227"/>
    </row>
    <row r="1563" spans="4:4">
      <c r="D1563" s="227"/>
    </row>
    <row r="1564" spans="4:4">
      <c r="D1564" s="227"/>
    </row>
    <row r="1565" spans="4:4">
      <c r="D1565" s="227"/>
    </row>
    <row r="1566" spans="4:4">
      <c r="D1566" s="227"/>
    </row>
    <row r="1567" spans="4:4">
      <c r="D1567" s="227"/>
    </row>
    <row r="1568" spans="4:4">
      <c r="D1568" s="227"/>
    </row>
    <row r="1569" spans="4:4">
      <c r="D1569" s="227"/>
    </row>
    <row r="1570" spans="4:4">
      <c r="D1570" s="227"/>
    </row>
    <row r="1571" spans="4:4">
      <c r="D1571" s="227"/>
    </row>
    <row r="1572" spans="4:4">
      <c r="D1572" s="227"/>
    </row>
    <row r="1573" spans="4:4">
      <c r="D1573" s="227"/>
    </row>
    <row r="1574" spans="4:4">
      <c r="D1574" s="227"/>
    </row>
    <row r="1575" spans="4:4">
      <c r="D1575" s="227"/>
    </row>
    <row r="1576" spans="4:4">
      <c r="D1576" s="227"/>
    </row>
    <row r="1577" spans="4:4">
      <c r="D1577" s="227"/>
    </row>
    <row r="1578" spans="4:4">
      <c r="D1578" s="227"/>
    </row>
    <row r="1579" spans="4:4">
      <c r="D1579" s="227"/>
    </row>
    <row r="1580" spans="4:4">
      <c r="D1580" s="227"/>
    </row>
    <row r="1581" spans="4:4">
      <c r="D1581" s="227"/>
    </row>
    <row r="1582" spans="4:4">
      <c r="D1582" s="227"/>
    </row>
    <row r="1583" spans="4:4">
      <c r="D1583" s="227"/>
    </row>
    <row r="1584" spans="4:4">
      <c r="D1584" s="227"/>
    </row>
    <row r="1585" spans="4:4">
      <c r="D1585" s="227"/>
    </row>
    <row r="1586" spans="4:4">
      <c r="D1586" s="227"/>
    </row>
    <row r="1587" spans="4:4">
      <c r="D1587" s="227"/>
    </row>
    <row r="1588" spans="4:4">
      <c r="D1588" s="227"/>
    </row>
    <row r="1589" spans="4:4">
      <c r="D1589" s="227"/>
    </row>
    <row r="1590" spans="4:4">
      <c r="D1590" s="227"/>
    </row>
    <row r="1591" spans="4:4">
      <c r="D1591" s="227"/>
    </row>
    <row r="1592" spans="4:4">
      <c r="D1592" s="227"/>
    </row>
    <row r="1593" spans="4:4">
      <c r="D1593" s="227"/>
    </row>
    <row r="1594" spans="4:4">
      <c r="D1594" s="227"/>
    </row>
    <row r="1595" spans="4:4">
      <c r="D1595" s="227"/>
    </row>
    <row r="1596" spans="4:4">
      <c r="D1596" s="227"/>
    </row>
    <row r="1597" spans="4:4">
      <c r="D1597" s="227"/>
    </row>
    <row r="1598" spans="4:4">
      <c r="D1598" s="227"/>
    </row>
    <row r="1599" spans="4:4">
      <c r="D1599" s="227"/>
    </row>
    <row r="1600" spans="4:4">
      <c r="D1600" s="227"/>
    </row>
    <row r="1601" spans="4:4">
      <c r="D1601" s="227"/>
    </row>
    <row r="1602" spans="4:4">
      <c r="D1602" s="227"/>
    </row>
    <row r="1603" spans="4:4">
      <c r="D1603" s="227"/>
    </row>
    <row r="1604" spans="4:4">
      <c r="D1604" s="227"/>
    </row>
    <row r="1605" spans="4:4">
      <c r="D1605" s="227"/>
    </row>
    <row r="1606" spans="4:4">
      <c r="D1606" s="227"/>
    </row>
    <row r="1607" spans="4:4">
      <c r="D1607" s="227"/>
    </row>
    <row r="1608" spans="4:4">
      <c r="D1608" s="227"/>
    </row>
    <row r="1609" spans="4:4">
      <c r="D1609" s="227"/>
    </row>
    <row r="1610" spans="4:4">
      <c r="D1610" s="227"/>
    </row>
    <row r="1611" spans="4:4">
      <c r="D1611" s="227"/>
    </row>
    <row r="1612" spans="4:4">
      <c r="D1612" s="227"/>
    </row>
    <row r="1613" spans="4:4">
      <c r="D1613" s="227"/>
    </row>
    <row r="1614" spans="4:4">
      <c r="D1614" s="227"/>
    </row>
    <row r="1615" spans="4:4">
      <c r="D1615" s="227"/>
    </row>
    <row r="1616" spans="4:4">
      <c r="D1616" s="227"/>
    </row>
    <row r="1617" spans="4:4">
      <c r="D1617" s="227"/>
    </row>
    <row r="1618" spans="4:4">
      <c r="D1618" s="227"/>
    </row>
    <row r="1619" spans="4:4">
      <c r="D1619" s="227"/>
    </row>
    <row r="1620" spans="4:4">
      <c r="D1620" s="227"/>
    </row>
    <row r="1621" spans="4:4">
      <c r="D1621" s="227"/>
    </row>
    <row r="1622" spans="4:4">
      <c r="D1622" s="227"/>
    </row>
    <row r="1623" spans="4:4">
      <c r="D1623" s="227"/>
    </row>
    <row r="1624" spans="4:4">
      <c r="D1624" s="227"/>
    </row>
    <row r="1625" spans="4:4">
      <c r="D1625" s="227"/>
    </row>
    <row r="1626" spans="4:4">
      <c r="D1626" s="227"/>
    </row>
    <row r="1627" spans="4:4">
      <c r="D1627" s="227"/>
    </row>
    <row r="1628" spans="4:4">
      <c r="D1628" s="227"/>
    </row>
    <row r="1629" spans="4:4">
      <c r="D1629" s="227"/>
    </row>
    <row r="1630" spans="4:4">
      <c r="D1630" s="227"/>
    </row>
    <row r="1631" spans="4:4">
      <c r="D1631" s="227"/>
    </row>
    <row r="1632" spans="4:4">
      <c r="D1632" s="227"/>
    </row>
    <row r="1633" spans="4:4">
      <c r="D1633" s="227"/>
    </row>
    <row r="1634" spans="4:4">
      <c r="D1634" s="227"/>
    </row>
    <row r="1635" spans="4:4">
      <c r="D1635" s="227"/>
    </row>
    <row r="1636" spans="4:4">
      <c r="D1636" s="227"/>
    </row>
    <row r="1637" spans="4:4">
      <c r="D1637" s="227"/>
    </row>
    <row r="1638" spans="4:4">
      <c r="D1638" s="227"/>
    </row>
    <row r="1639" spans="4:4">
      <c r="D1639" s="227"/>
    </row>
    <row r="1640" spans="4:4">
      <c r="D1640" s="227"/>
    </row>
    <row r="1641" spans="4:4">
      <c r="D1641" s="227"/>
    </row>
    <row r="1642" spans="4:4">
      <c r="D1642" s="227"/>
    </row>
    <row r="1643" spans="4:4">
      <c r="D1643" s="227"/>
    </row>
    <row r="1644" spans="4:4">
      <c r="D1644" s="227"/>
    </row>
    <row r="1645" spans="4:4">
      <c r="D1645" s="227"/>
    </row>
    <row r="1646" spans="4:4">
      <c r="D1646" s="227"/>
    </row>
    <row r="1647" spans="4:4">
      <c r="D1647" s="227"/>
    </row>
    <row r="1648" spans="4:4">
      <c r="D1648" s="227"/>
    </row>
    <row r="1649" spans="4:4">
      <c r="D1649" s="227"/>
    </row>
    <row r="1650" spans="4:4">
      <c r="D1650" s="227"/>
    </row>
    <row r="1651" spans="4:4">
      <c r="D1651" s="227"/>
    </row>
    <row r="1652" spans="4:4">
      <c r="D1652" s="227"/>
    </row>
    <row r="1653" spans="4:4">
      <c r="D1653" s="227"/>
    </row>
    <row r="1654" spans="4:4">
      <c r="D1654" s="227"/>
    </row>
    <row r="1655" spans="4:4">
      <c r="D1655" s="227"/>
    </row>
    <row r="1656" spans="4:4">
      <c r="D1656" s="227"/>
    </row>
    <row r="1657" spans="4:4">
      <c r="D1657" s="227"/>
    </row>
    <row r="1658" spans="4:4">
      <c r="D1658" s="227"/>
    </row>
    <row r="1659" spans="4:4">
      <c r="D1659" s="227"/>
    </row>
    <row r="1660" spans="4:4">
      <c r="D1660" s="227"/>
    </row>
    <row r="1661" spans="4:4">
      <c r="D1661" s="227"/>
    </row>
    <row r="1662" spans="4:4">
      <c r="D1662" s="227"/>
    </row>
    <row r="1663" spans="4:4">
      <c r="D1663" s="227"/>
    </row>
    <row r="1664" spans="4:4">
      <c r="D1664" s="227"/>
    </row>
    <row r="1665" spans="4:4">
      <c r="D1665" s="227"/>
    </row>
    <row r="1666" spans="4:4">
      <c r="D1666" s="227"/>
    </row>
    <row r="1667" spans="4:4">
      <c r="D1667" s="227"/>
    </row>
    <row r="1668" spans="4:4">
      <c r="D1668" s="227"/>
    </row>
    <row r="1669" spans="4:4">
      <c r="D1669" s="227"/>
    </row>
    <row r="1670" spans="4:4">
      <c r="D1670" s="227"/>
    </row>
    <row r="1671" spans="4:4">
      <c r="D1671" s="227"/>
    </row>
    <row r="1672" spans="4:4">
      <c r="D1672" s="227"/>
    </row>
    <row r="1673" spans="4:4">
      <c r="D1673" s="227"/>
    </row>
    <row r="1674" spans="4:4">
      <c r="D1674" s="227"/>
    </row>
    <row r="1675" spans="4:4">
      <c r="D1675" s="227"/>
    </row>
    <row r="1676" spans="4:4">
      <c r="D1676" s="227"/>
    </row>
    <row r="1677" spans="4:4">
      <c r="D1677" s="227"/>
    </row>
    <row r="1678" spans="4:4">
      <c r="D1678" s="227"/>
    </row>
    <row r="1679" spans="4:4">
      <c r="D1679" s="227"/>
    </row>
    <row r="1680" spans="4:4">
      <c r="D1680" s="227"/>
    </row>
    <row r="1681" spans="4:4">
      <c r="D1681" s="227"/>
    </row>
    <row r="1682" spans="4:4">
      <c r="D1682" s="227"/>
    </row>
    <row r="1683" spans="4:4">
      <c r="D1683" s="227"/>
    </row>
    <row r="1684" spans="4:4">
      <c r="D1684" s="227"/>
    </row>
    <row r="1685" spans="4:4">
      <c r="D1685" s="227"/>
    </row>
    <row r="1686" spans="4:4">
      <c r="D1686" s="227"/>
    </row>
    <row r="1687" spans="4:4">
      <c r="D1687" s="227"/>
    </row>
    <row r="1688" spans="4:4">
      <c r="D1688" s="227"/>
    </row>
    <row r="1689" spans="4:4">
      <c r="D1689" s="227"/>
    </row>
    <row r="1690" spans="4:4">
      <c r="D1690" s="227"/>
    </row>
    <row r="1691" spans="4:4">
      <c r="D1691" s="227"/>
    </row>
    <row r="1692" spans="4:4">
      <c r="D1692" s="227"/>
    </row>
    <row r="1693" spans="4:4">
      <c r="D1693" s="227"/>
    </row>
    <row r="1694" spans="4:4">
      <c r="D1694" s="227"/>
    </row>
    <row r="1695" spans="4:4">
      <c r="D1695" s="227"/>
    </row>
    <row r="1696" spans="4:4">
      <c r="D1696" s="227"/>
    </row>
    <row r="1697" spans="4:4">
      <c r="D1697" s="227"/>
    </row>
    <row r="1698" spans="4:4">
      <c r="D1698" s="227"/>
    </row>
    <row r="1699" spans="4:4">
      <c r="D1699" s="227"/>
    </row>
    <row r="1700" spans="4:4">
      <c r="D1700" s="227"/>
    </row>
    <row r="1701" spans="4:4">
      <c r="D1701" s="227"/>
    </row>
    <row r="1702" spans="4:4">
      <c r="D1702" s="227"/>
    </row>
    <row r="1703" spans="4:4">
      <c r="D1703" s="227"/>
    </row>
    <row r="1704" spans="4:4">
      <c r="D1704" s="227"/>
    </row>
    <row r="1705" spans="4:4">
      <c r="D1705" s="227"/>
    </row>
    <row r="1706" spans="4:4">
      <c r="D1706" s="227"/>
    </row>
    <row r="1707" spans="4:4">
      <c r="D1707" s="227"/>
    </row>
    <row r="1708" spans="4:4">
      <c r="D1708" s="227"/>
    </row>
    <row r="1709" spans="4:4">
      <c r="D1709" s="227"/>
    </row>
    <row r="1710" spans="4:4">
      <c r="D1710" s="227"/>
    </row>
    <row r="1711" spans="4:4">
      <c r="D1711" s="227"/>
    </row>
    <row r="1712" spans="4:4">
      <c r="D1712" s="227"/>
    </row>
    <row r="1713" spans="4:4">
      <c r="D1713" s="227"/>
    </row>
    <row r="1714" spans="4:4">
      <c r="D1714" s="227"/>
    </row>
    <row r="1715" spans="4:4">
      <c r="D1715" s="227"/>
    </row>
    <row r="1716" spans="4:4">
      <c r="D1716" s="227"/>
    </row>
    <row r="1717" spans="4:4">
      <c r="D1717" s="227"/>
    </row>
    <row r="1718" spans="4:4">
      <c r="D1718" s="227"/>
    </row>
    <row r="1719" spans="4:4">
      <c r="D1719" s="227"/>
    </row>
    <row r="1720" spans="4:4">
      <c r="D1720" s="227"/>
    </row>
    <row r="1721" spans="4:4">
      <c r="D1721" s="227"/>
    </row>
    <row r="1722" spans="4:4">
      <c r="D1722" s="227"/>
    </row>
    <row r="1723" spans="4:4">
      <c r="D1723" s="227"/>
    </row>
    <row r="1724" spans="4:4">
      <c r="D1724" s="227"/>
    </row>
    <row r="1725" spans="4:4">
      <c r="D1725" s="227"/>
    </row>
    <row r="1726" spans="4:4">
      <c r="D1726" s="227"/>
    </row>
    <row r="1727" spans="4:4">
      <c r="D1727" s="227"/>
    </row>
    <row r="1728" spans="4:4">
      <c r="D1728" s="227"/>
    </row>
    <row r="1729" spans="4:4">
      <c r="D1729" s="227"/>
    </row>
    <row r="1730" spans="4:4">
      <c r="D1730" s="227"/>
    </row>
    <row r="1731" spans="4:4">
      <c r="D1731" s="227"/>
    </row>
    <row r="1732" spans="4:4">
      <c r="D1732" s="227"/>
    </row>
    <row r="1733" spans="4:4">
      <c r="D1733" s="227"/>
    </row>
    <row r="1734" spans="4:4">
      <c r="D1734" s="227"/>
    </row>
    <row r="1735" spans="4:4">
      <c r="D1735" s="227"/>
    </row>
    <row r="1736" spans="4:4">
      <c r="D1736" s="227"/>
    </row>
    <row r="1737" spans="4:4">
      <c r="D1737" s="227"/>
    </row>
    <row r="1738" spans="4:4">
      <c r="D1738" s="227"/>
    </row>
    <row r="1739" spans="4:4">
      <c r="D1739" s="227"/>
    </row>
    <row r="1740" spans="4:4">
      <c r="D1740" s="227"/>
    </row>
    <row r="1741" spans="4:4">
      <c r="D1741" s="227"/>
    </row>
    <row r="1742" spans="4:4">
      <c r="D1742" s="227"/>
    </row>
    <row r="1743" spans="4:4">
      <c r="D1743" s="227"/>
    </row>
    <row r="1744" spans="4:4">
      <c r="D1744" s="227"/>
    </row>
    <row r="1745" spans="4:4">
      <c r="D1745" s="227"/>
    </row>
    <row r="1746" spans="4:4">
      <c r="D1746" s="227"/>
    </row>
    <row r="1747" spans="4:4">
      <c r="D1747" s="227"/>
    </row>
    <row r="1748" spans="4:4">
      <c r="D1748" s="227"/>
    </row>
    <row r="1749" spans="4:4">
      <c r="D1749" s="227"/>
    </row>
    <row r="1750" spans="4:4">
      <c r="D1750" s="227"/>
    </row>
    <row r="1751" spans="4:4">
      <c r="D1751" s="227"/>
    </row>
    <row r="1752" spans="4:4">
      <c r="D1752" s="227"/>
    </row>
    <row r="1753" spans="4:4">
      <c r="D1753" s="227"/>
    </row>
    <row r="1754" spans="4:4">
      <c r="D1754" s="227"/>
    </row>
    <row r="1755" spans="4:4">
      <c r="D1755" s="227"/>
    </row>
    <row r="1756" spans="4:4">
      <c r="D1756" s="227"/>
    </row>
    <row r="1757" spans="4:4">
      <c r="D1757" s="227"/>
    </row>
    <row r="1758" spans="4:4">
      <c r="D1758" s="227"/>
    </row>
    <row r="1759" spans="4:4">
      <c r="D1759" s="227"/>
    </row>
    <row r="1760" spans="4:4">
      <c r="D1760" s="227"/>
    </row>
    <row r="1761" spans="4:4">
      <c r="D1761" s="227"/>
    </row>
    <row r="1762" spans="4:4">
      <c r="D1762" s="227"/>
    </row>
    <row r="1763" spans="4:4">
      <c r="D1763" s="227"/>
    </row>
    <row r="1764" spans="4:4">
      <c r="D1764" s="227"/>
    </row>
    <row r="1765" spans="4:4">
      <c r="D1765" s="227"/>
    </row>
    <row r="1766" spans="4:4">
      <c r="D1766" s="227"/>
    </row>
    <row r="1767" spans="4:4">
      <c r="D1767" s="227"/>
    </row>
    <row r="1768" spans="4:4">
      <c r="D1768" s="227"/>
    </row>
    <row r="1769" spans="4:4">
      <c r="D1769" s="227"/>
    </row>
    <row r="1770" spans="4:4">
      <c r="D1770" s="227"/>
    </row>
    <row r="1771" spans="4:4">
      <c r="D1771" s="227"/>
    </row>
    <row r="1772" spans="4:4">
      <c r="D1772" s="227"/>
    </row>
    <row r="1773" spans="4:4">
      <c r="D1773" s="227"/>
    </row>
    <row r="1774" spans="4:4">
      <c r="D1774" s="227"/>
    </row>
    <row r="1775" spans="4:4">
      <c r="D1775" s="227"/>
    </row>
    <row r="1776" spans="4:4">
      <c r="D1776" s="227"/>
    </row>
    <row r="1777" spans="4:4">
      <c r="D1777" s="227"/>
    </row>
    <row r="1778" spans="4:4">
      <c r="D1778" s="227"/>
    </row>
    <row r="1779" spans="4:4">
      <c r="D1779" s="227"/>
    </row>
    <row r="1780" spans="4:4">
      <c r="D1780" s="227"/>
    </row>
    <row r="1781" spans="4:4">
      <c r="D1781" s="227"/>
    </row>
    <row r="1782" spans="4:4">
      <c r="D1782" s="227"/>
    </row>
    <row r="1783" spans="4:4">
      <c r="D1783" s="227"/>
    </row>
    <row r="1784" spans="4:4">
      <c r="D1784" s="227"/>
    </row>
    <row r="1785" spans="4:4">
      <c r="D1785" s="227"/>
    </row>
    <row r="1786" spans="4:4">
      <c r="D1786" s="227"/>
    </row>
    <row r="1787" spans="4:4">
      <c r="D1787" s="227"/>
    </row>
    <row r="1788" spans="4:4">
      <c r="D1788" s="227"/>
    </row>
    <row r="1789" spans="4:4">
      <c r="D1789" s="227"/>
    </row>
    <row r="1790" spans="4:4">
      <c r="D1790" s="227"/>
    </row>
    <row r="1791" spans="4:4">
      <c r="D1791" s="227"/>
    </row>
    <row r="1792" spans="4:4">
      <c r="D1792" s="227"/>
    </row>
    <row r="1793" spans="4:4">
      <c r="D1793" s="227"/>
    </row>
    <row r="1794" spans="4:4">
      <c r="D1794" s="227"/>
    </row>
    <row r="1795" spans="4:4">
      <c r="D1795" s="227"/>
    </row>
    <row r="1796" spans="4:4">
      <c r="D1796" s="227"/>
    </row>
    <row r="1797" spans="4:4">
      <c r="D1797" s="227"/>
    </row>
    <row r="1798" spans="4:4">
      <c r="D1798" s="227"/>
    </row>
    <row r="1799" spans="4:4">
      <c r="D1799" s="227"/>
    </row>
    <row r="1800" spans="4:4">
      <c r="D1800" s="227"/>
    </row>
    <row r="1801" spans="4:4">
      <c r="D1801" s="227"/>
    </row>
    <row r="1802" spans="4:4">
      <c r="D1802" s="227"/>
    </row>
    <row r="1803" spans="4:4">
      <c r="D1803" s="227"/>
    </row>
    <row r="1804" spans="4:4">
      <c r="D1804" s="227"/>
    </row>
    <row r="1805" spans="4:4">
      <c r="D1805" s="227"/>
    </row>
    <row r="1806" spans="4:4">
      <c r="D1806" s="227"/>
    </row>
    <row r="1807" spans="4:4">
      <c r="D1807" s="227"/>
    </row>
    <row r="1808" spans="4:4">
      <c r="D1808" s="227"/>
    </row>
    <row r="1809" spans="4:4">
      <c r="D1809" s="227"/>
    </row>
    <row r="1810" spans="4:4">
      <c r="D1810" s="227"/>
    </row>
    <row r="1811" spans="4:4">
      <c r="D1811" s="227"/>
    </row>
    <row r="1812" spans="4:4">
      <c r="D1812" s="227"/>
    </row>
    <row r="1813" spans="4:4">
      <c r="D1813" s="227"/>
    </row>
    <row r="1814" spans="4:4">
      <c r="D1814" s="227"/>
    </row>
    <row r="1815" spans="4:4">
      <c r="D1815" s="227"/>
    </row>
    <row r="1816" spans="4:4">
      <c r="D1816" s="227"/>
    </row>
    <row r="1817" spans="4:4">
      <c r="D1817" s="227"/>
    </row>
    <row r="1818" spans="4:4">
      <c r="D1818" s="227"/>
    </row>
    <row r="1819" spans="4:4">
      <c r="D1819" s="227"/>
    </row>
    <row r="1820" spans="4:4">
      <c r="D1820" s="227"/>
    </row>
    <row r="1821" spans="4:4">
      <c r="D1821" s="227"/>
    </row>
    <row r="1822" spans="4:4">
      <c r="D1822" s="227"/>
    </row>
    <row r="1823" spans="4:4">
      <c r="D1823" s="227"/>
    </row>
    <row r="1824" spans="4:4">
      <c r="D1824" s="227"/>
    </row>
    <row r="1825" spans="4:4">
      <c r="D1825" s="227"/>
    </row>
    <row r="1826" spans="4:4">
      <c r="D1826" s="227"/>
    </row>
    <row r="1827" spans="4:4">
      <c r="D1827" s="227"/>
    </row>
    <row r="1828" spans="4:4">
      <c r="D1828" s="227"/>
    </row>
    <row r="1829" spans="4:4">
      <c r="D1829" s="227"/>
    </row>
    <row r="1830" spans="4:4">
      <c r="D1830" s="227"/>
    </row>
    <row r="1831" spans="4:4">
      <c r="D1831" s="227"/>
    </row>
    <row r="1832" spans="4:4">
      <c r="D1832" s="227"/>
    </row>
    <row r="1833" spans="4:4">
      <c r="D1833" s="227"/>
    </row>
    <row r="1834" spans="4:4">
      <c r="D1834" s="227"/>
    </row>
    <row r="1835" spans="4:4">
      <c r="D1835" s="227"/>
    </row>
    <row r="1836" spans="4:4">
      <c r="D1836" s="227"/>
    </row>
    <row r="1837" spans="4:4">
      <c r="D1837" s="227"/>
    </row>
    <row r="1838" spans="4:4">
      <c r="D1838" s="227"/>
    </row>
    <row r="1839" spans="4:4">
      <c r="D1839" s="227"/>
    </row>
    <row r="1840" spans="4:4">
      <c r="D1840" s="227"/>
    </row>
    <row r="1841" spans="4:4">
      <c r="D1841" s="227"/>
    </row>
    <row r="1842" spans="4:4">
      <c r="D1842" s="227"/>
    </row>
    <row r="1843" spans="4:4">
      <c r="D1843" s="227"/>
    </row>
    <row r="1844" spans="4:4">
      <c r="D1844" s="227"/>
    </row>
    <row r="1845" spans="4:4">
      <c r="D1845" s="227"/>
    </row>
    <row r="1846" spans="4:4">
      <c r="D1846" s="227"/>
    </row>
    <row r="1847" spans="4:4">
      <c r="D1847" s="227"/>
    </row>
    <row r="1848" spans="4:4">
      <c r="D1848" s="227"/>
    </row>
    <row r="1849" spans="4:4">
      <c r="D1849" s="227"/>
    </row>
    <row r="1850" spans="4:4">
      <c r="D1850" s="227"/>
    </row>
    <row r="1851" spans="4:4">
      <c r="D1851" s="227"/>
    </row>
    <row r="1852" spans="4:4">
      <c r="D1852" s="227"/>
    </row>
    <row r="1853" spans="4:4">
      <c r="D1853" s="227"/>
    </row>
    <row r="1854" spans="4:4">
      <c r="D1854" s="227"/>
    </row>
    <row r="1855" spans="4:4">
      <c r="D1855" s="227"/>
    </row>
    <row r="1856" spans="4:4">
      <c r="D1856" s="227"/>
    </row>
    <row r="1857" spans="4:4">
      <c r="D1857" s="227"/>
    </row>
    <row r="1858" spans="4:4">
      <c r="D1858" s="227"/>
    </row>
    <row r="1859" spans="4:4">
      <c r="D1859" s="227"/>
    </row>
    <row r="1860" spans="4:4">
      <c r="D1860" s="227"/>
    </row>
    <row r="1861" spans="4:4">
      <c r="D1861" s="227"/>
    </row>
    <row r="1862" spans="4:4">
      <c r="D1862" s="227"/>
    </row>
    <row r="1863" spans="4:4">
      <c r="D1863" s="227"/>
    </row>
    <row r="1864" spans="4:4">
      <c r="D1864" s="227"/>
    </row>
    <row r="1865" spans="4:4">
      <c r="D1865" s="227"/>
    </row>
    <row r="1866" spans="4:4">
      <c r="D1866" s="227"/>
    </row>
    <row r="1867" spans="4:4">
      <c r="D1867" s="227"/>
    </row>
    <row r="1868" spans="4:4">
      <c r="D1868" s="227"/>
    </row>
    <row r="1869" spans="4:4">
      <c r="D1869" s="227"/>
    </row>
    <row r="1870" spans="4:4">
      <c r="D1870" s="227"/>
    </row>
    <row r="1871" spans="4:4">
      <c r="D1871" s="227"/>
    </row>
    <row r="1872" spans="4:4">
      <c r="D1872" s="227"/>
    </row>
    <row r="1873" spans="4:4">
      <c r="D1873" s="227"/>
    </row>
    <row r="1874" spans="4:4">
      <c r="D1874" s="227"/>
    </row>
    <row r="1875" spans="4:4">
      <c r="D1875" s="227"/>
    </row>
    <row r="1876" spans="4:4">
      <c r="D1876" s="227"/>
    </row>
    <row r="1877" spans="4:4">
      <c r="D1877" s="227"/>
    </row>
    <row r="1878" spans="4:4">
      <c r="D1878" s="227"/>
    </row>
    <row r="1879" spans="4:4">
      <c r="D1879" s="227"/>
    </row>
    <row r="1880" spans="4:4">
      <c r="D1880" s="227"/>
    </row>
    <row r="1881" spans="4:4">
      <c r="D1881" s="227"/>
    </row>
    <row r="1882" spans="4:4">
      <c r="D1882" s="227"/>
    </row>
    <row r="1883" spans="4:4">
      <c r="D1883" s="227"/>
    </row>
    <row r="1884" spans="4:4">
      <c r="D1884" s="227"/>
    </row>
    <row r="1885" spans="4:4">
      <c r="D1885" s="227"/>
    </row>
    <row r="1886" spans="4:4">
      <c r="D1886" s="227"/>
    </row>
    <row r="1887" spans="4:4">
      <c r="D1887" s="227"/>
    </row>
    <row r="1888" spans="4:4">
      <c r="D1888" s="227"/>
    </row>
    <row r="1889" spans="4:4">
      <c r="D1889" s="227"/>
    </row>
    <row r="1890" spans="4:4">
      <c r="D1890" s="227"/>
    </row>
    <row r="1891" spans="4:4">
      <c r="D1891" s="227"/>
    </row>
    <row r="1892" spans="4:4">
      <c r="D1892" s="227"/>
    </row>
    <row r="1893" spans="4:4">
      <c r="D1893" s="227"/>
    </row>
    <row r="1894" spans="4:4">
      <c r="D1894" s="227"/>
    </row>
    <row r="1895" spans="4:4">
      <c r="D1895" s="227"/>
    </row>
    <row r="1896" spans="4:4">
      <c r="D1896" s="227"/>
    </row>
    <row r="1897" spans="4:4">
      <c r="D1897" s="227"/>
    </row>
    <row r="1898" spans="4:4">
      <c r="D1898" s="227"/>
    </row>
    <row r="1899" spans="4:4">
      <c r="D1899" s="227"/>
    </row>
    <row r="1900" spans="4:4">
      <c r="D1900" s="227"/>
    </row>
    <row r="1901" spans="4:4">
      <c r="D1901" s="227"/>
    </row>
    <row r="1902" spans="4:4">
      <c r="D1902" s="227"/>
    </row>
    <row r="1903" spans="4:4">
      <c r="D1903" s="227"/>
    </row>
    <row r="1904" spans="4:4">
      <c r="D1904" s="227"/>
    </row>
    <row r="1905" spans="4:4">
      <c r="D1905" s="227"/>
    </row>
    <row r="1906" spans="4:4">
      <c r="D1906" s="227"/>
    </row>
    <row r="1907" spans="4:4">
      <c r="D1907" s="227"/>
    </row>
    <row r="1908" spans="4:4">
      <c r="D1908" s="227"/>
    </row>
    <row r="1909" spans="4:4">
      <c r="D1909" s="227"/>
    </row>
    <row r="1910" spans="4:4">
      <c r="D1910" s="227"/>
    </row>
    <row r="1911" spans="4:4">
      <c r="D1911" s="227"/>
    </row>
    <row r="1912" spans="4:4">
      <c r="D1912" s="227"/>
    </row>
    <row r="1913" spans="4:4">
      <c r="D1913" s="227"/>
    </row>
    <row r="1914" spans="4:4">
      <c r="D1914" s="227"/>
    </row>
    <row r="1915" spans="4:4">
      <c r="D1915" s="227"/>
    </row>
    <row r="1916" spans="4:4">
      <c r="D1916" s="227"/>
    </row>
    <row r="1917" spans="4:4">
      <c r="D1917" s="227"/>
    </row>
    <row r="1918" spans="4:4">
      <c r="D1918" s="227"/>
    </row>
    <row r="1919" spans="4:4">
      <c r="D1919" s="227"/>
    </row>
    <row r="1920" spans="4:4">
      <c r="D1920" s="227"/>
    </row>
    <row r="1921" spans="4:4">
      <c r="D1921" s="227"/>
    </row>
    <row r="1922" spans="4:4">
      <c r="D1922" s="227"/>
    </row>
    <row r="1923" spans="4:4">
      <c r="D1923" s="227"/>
    </row>
    <row r="1924" spans="4:4">
      <c r="D1924" s="227"/>
    </row>
    <row r="1925" spans="4:4">
      <c r="D1925" s="227"/>
    </row>
    <row r="1926" spans="4:4">
      <c r="D1926" s="227"/>
    </row>
    <row r="1927" spans="4:4">
      <c r="D1927" s="227"/>
    </row>
    <row r="1928" spans="4:4">
      <c r="D1928" s="227"/>
    </row>
    <row r="1929" spans="4:4">
      <c r="D1929" s="227"/>
    </row>
    <row r="1930" spans="4:4">
      <c r="D1930" s="227"/>
    </row>
    <row r="1931" spans="4:4">
      <c r="D1931" s="227"/>
    </row>
    <row r="1932" spans="4:4">
      <c r="D1932" s="227"/>
    </row>
    <row r="1933" spans="4:4">
      <c r="D1933" s="227"/>
    </row>
    <row r="1934" spans="4:4">
      <c r="D1934" s="227"/>
    </row>
    <row r="1935" spans="4:4">
      <c r="D1935" s="227"/>
    </row>
    <row r="1936" spans="4:4">
      <c r="D1936" s="227"/>
    </row>
    <row r="1937" spans="4:4">
      <c r="D1937" s="227"/>
    </row>
    <row r="1938" spans="4:4">
      <c r="D1938" s="227"/>
    </row>
    <row r="1939" spans="4:4">
      <c r="D1939" s="227"/>
    </row>
    <row r="1940" spans="4:4">
      <c r="D1940" s="227"/>
    </row>
    <row r="1941" spans="4:4">
      <c r="D1941" s="227"/>
    </row>
    <row r="1942" spans="4:4">
      <c r="D1942" s="227"/>
    </row>
    <row r="1943" spans="4:4">
      <c r="D1943" s="227"/>
    </row>
    <row r="1944" spans="4:4">
      <c r="D1944" s="227"/>
    </row>
    <row r="1945" spans="4:4">
      <c r="D1945" s="227"/>
    </row>
    <row r="1946" spans="4:4">
      <c r="D1946" s="227"/>
    </row>
    <row r="1947" spans="4:4">
      <c r="D1947" s="227"/>
    </row>
    <row r="1948" spans="4:4">
      <c r="D1948" s="227"/>
    </row>
    <row r="1949" spans="4:4">
      <c r="D1949" s="227"/>
    </row>
    <row r="1950" spans="4:4">
      <c r="D1950" s="227"/>
    </row>
    <row r="1951" spans="4:4">
      <c r="D1951" s="227"/>
    </row>
    <row r="1952" spans="4:4">
      <c r="D1952" s="227"/>
    </row>
    <row r="1953" spans="4:4">
      <c r="D1953" s="227"/>
    </row>
    <row r="1954" spans="4:4">
      <c r="D1954" s="227"/>
    </row>
    <row r="1955" spans="4:4">
      <c r="D1955" s="227"/>
    </row>
    <row r="1956" spans="4:4">
      <c r="D1956" s="227"/>
    </row>
    <row r="1957" spans="4:4">
      <c r="D1957" s="227"/>
    </row>
    <row r="1958" spans="4:4">
      <c r="D1958" s="227"/>
    </row>
    <row r="1959" spans="4:4">
      <c r="D1959" s="227"/>
    </row>
    <row r="1960" spans="4:4">
      <c r="D1960" s="227"/>
    </row>
    <row r="1961" spans="4:4">
      <c r="D1961" s="227"/>
    </row>
    <row r="1962" spans="4:4">
      <c r="D1962" s="227"/>
    </row>
    <row r="1963" spans="4:4">
      <c r="D1963" s="227"/>
    </row>
    <row r="1964" spans="4:4">
      <c r="D1964" s="227"/>
    </row>
    <row r="1965" spans="4:4">
      <c r="D1965" s="227"/>
    </row>
    <row r="1966" spans="4:4">
      <c r="D1966" s="227"/>
    </row>
    <row r="1967" spans="4:4">
      <c r="D1967" s="227"/>
    </row>
    <row r="1968" spans="4:4">
      <c r="D1968" s="227"/>
    </row>
    <row r="1969" spans="4:4">
      <c r="D1969" s="227"/>
    </row>
    <row r="1970" spans="4:4">
      <c r="D1970" s="227"/>
    </row>
    <row r="1971" spans="4:4">
      <c r="D1971" s="227"/>
    </row>
    <row r="1972" spans="4:4">
      <c r="D1972" s="227"/>
    </row>
    <row r="1973" spans="4:4">
      <c r="D1973" s="227"/>
    </row>
    <row r="1974" spans="4:4">
      <c r="D1974" s="227"/>
    </row>
    <row r="1975" spans="4:4">
      <c r="D1975" s="227"/>
    </row>
    <row r="1976" spans="4:4">
      <c r="D1976" s="227"/>
    </row>
    <row r="1977" spans="4:4">
      <c r="D1977" s="227"/>
    </row>
    <row r="1978" spans="4:4">
      <c r="D1978" s="227"/>
    </row>
    <row r="1979" spans="4:4">
      <c r="D1979" s="227"/>
    </row>
    <row r="1980" spans="4:4">
      <c r="D1980" s="227"/>
    </row>
    <row r="1981" spans="4:4">
      <c r="D1981" s="227"/>
    </row>
    <row r="1982" spans="4:4">
      <c r="D1982" s="227"/>
    </row>
    <row r="1983" spans="4:4">
      <c r="D1983" s="227"/>
    </row>
    <row r="1984" spans="4:4">
      <c r="D1984" s="227"/>
    </row>
    <row r="1985" spans="4:4">
      <c r="D1985" s="227"/>
    </row>
    <row r="1986" spans="4:4">
      <c r="D1986" s="227"/>
    </row>
    <row r="1987" spans="4:4">
      <c r="D1987" s="227"/>
    </row>
    <row r="1988" spans="4:4">
      <c r="D1988" s="227"/>
    </row>
    <row r="1989" spans="4:4">
      <c r="D1989" s="227"/>
    </row>
    <row r="1990" spans="4:4">
      <c r="D1990" s="227"/>
    </row>
    <row r="1991" spans="4:4">
      <c r="D1991" s="227"/>
    </row>
    <row r="1992" spans="4:4">
      <c r="D1992" s="227"/>
    </row>
    <row r="1993" spans="4:4">
      <c r="D1993" s="227"/>
    </row>
    <row r="1994" spans="4:4">
      <c r="D1994" s="227"/>
    </row>
    <row r="1995" spans="4:4">
      <c r="D1995" s="227"/>
    </row>
    <row r="1996" spans="4:4">
      <c r="D1996" s="227"/>
    </row>
    <row r="1997" spans="4:4">
      <c r="D1997" s="227"/>
    </row>
    <row r="1998" spans="4:4">
      <c r="D1998" s="227"/>
    </row>
    <row r="1999" spans="4:4">
      <c r="D1999" s="227"/>
    </row>
    <row r="2000" spans="4:4">
      <c r="D2000" s="227"/>
    </row>
    <row r="2001" spans="4:4">
      <c r="D2001" s="227"/>
    </row>
    <row r="2002" spans="4:4">
      <c r="D2002" s="227"/>
    </row>
    <row r="2003" spans="4:4">
      <c r="D2003" s="227"/>
    </row>
    <row r="2004" spans="4:4">
      <c r="D2004" s="227"/>
    </row>
    <row r="2005" spans="4:4">
      <c r="D2005" s="227"/>
    </row>
    <row r="2006" spans="4:4">
      <c r="D2006" s="227"/>
    </row>
    <row r="2007" spans="4:4">
      <c r="D2007" s="227"/>
    </row>
    <row r="2008" spans="4:4">
      <c r="D2008" s="227"/>
    </row>
    <row r="2009" spans="4:4">
      <c r="D2009" s="227"/>
    </row>
    <row r="2010" spans="4:4">
      <c r="D2010" s="227"/>
    </row>
    <row r="2011" spans="4:4">
      <c r="D2011" s="227"/>
    </row>
    <row r="2012" spans="4:4">
      <c r="D2012" s="227"/>
    </row>
    <row r="2013" spans="4:4">
      <c r="D2013" s="227"/>
    </row>
    <row r="2014" spans="4:4">
      <c r="D2014" s="227"/>
    </row>
    <row r="2015" spans="4:4">
      <c r="D2015" s="227"/>
    </row>
    <row r="2016" spans="4:4">
      <c r="D2016" s="227"/>
    </row>
    <row r="2017" spans="4:4">
      <c r="D2017" s="227"/>
    </row>
    <row r="2018" spans="4:4">
      <c r="D2018" s="227"/>
    </row>
    <row r="2019" spans="4:4">
      <c r="D2019" s="227"/>
    </row>
    <row r="2020" spans="4:4">
      <c r="D2020" s="227"/>
    </row>
    <row r="2021" spans="4:4">
      <c r="D2021" s="227"/>
    </row>
    <row r="2022" spans="4:4">
      <c r="D2022" s="227"/>
    </row>
    <row r="2023" spans="4:4">
      <c r="D2023" s="227"/>
    </row>
    <row r="2024" spans="4:4">
      <c r="D2024" s="227"/>
    </row>
    <row r="2025" spans="4:4">
      <c r="D2025" s="227"/>
    </row>
    <row r="2026" spans="4:4">
      <c r="D2026" s="227"/>
    </row>
    <row r="2027" spans="4:4">
      <c r="D2027" s="227"/>
    </row>
    <row r="2028" spans="4:4">
      <c r="D2028" s="227"/>
    </row>
    <row r="2029" spans="4:4">
      <c r="D2029" s="227"/>
    </row>
    <row r="2030" spans="4:4">
      <c r="D2030" s="227"/>
    </row>
    <row r="2031" spans="4:4">
      <c r="D2031" s="227"/>
    </row>
    <row r="2032" spans="4:4">
      <c r="D2032" s="227"/>
    </row>
    <row r="2033" spans="4:4">
      <c r="D2033" s="227"/>
    </row>
    <row r="2034" spans="4:4">
      <c r="D2034" s="227"/>
    </row>
    <row r="2035" spans="4:4">
      <c r="D2035" s="227"/>
    </row>
    <row r="2036" spans="4:4">
      <c r="D2036" s="227"/>
    </row>
    <row r="2037" spans="4:4">
      <c r="D2037" s="227"/>
    </row>
    <row r="2038" spans="4:4">
      <c r="D2038" s="227"/>
    </row>
    <row r="2039" spans="4:4">
      <c r="D2039" s="227"/>
    </row>
    <row r="2040" spans="4:4">
      <c r="D2040" s="227"/>
    </row>
    <row r="2041" spans="4:4">
      <c r="D2041" s="227"/>
    </row>
    <row r="2042" spans="4:4">
      <c r="D2042" s="227"/>
    </row>
    <row r="2043" spans="4:4">
      <c r="D2043" s="227"/>
    </row>
    <row r="2044" spans="4:4">
      <c r="D2044" s="227"/>
    </row>
    <row r="2045" spans="4:4">
      <c r="D2045" s="227"/>
    </row>
    <row r="2046" spans="4:4">
      <c r="D2046" s="227"/>
    </row>
    <row r="2047" spans="4:4">
      <c r="D2047" s="227"/>
    </row>
    <row r="2048" spans="4:4">
      <c r="D2048" s="227"/>
    </row>
    <row r="2049" spans="4:4">
      <c r="D2049" s="227"/>
    </row>
    <row r="2050" spans="4:4">
      <c r="D2050" s="227"/>
    </row>
    <row r="2051" spans="4:4">
      <c r="D2051" s="227"/>
    </row>
    <row r="2052" spans="4:4">
      <c r="D2052" s="227"/>
    </row>
    <row r="2053" spans="4:4">
      <c r="D2053" s="227"/>
    </row>
    <row r="2054" spans="4:4">
      <c r="D2054" s="227"/>
    </row>
    <row r="2055" spans="4:4">
      <c r="D2055" s="227"/>
    </row>
    <row r="2056" spans="4:4">
      <c r="D2056" s="227"/>
    </row>
    <row r="2057" spans="4:4">
      <c r="D2057" s="227"/>
    </row>
    <row r="2058" spans="4:4">
      <c r="D2058" s="227"/>
    </row>
    <row r="2059" spans="4:4">
      <c r="D2059" s="227"/>
    </row>
    <row r="2060" spans="4:4">
      <c r="D2060" s="227"/>
    </row>
    <row r="2061" spans="4:4">
      <c r="D2061" s="227"/>
    </row>
    <row r="2062" spans="4:4">
      <c r="D2062" s="227"/>
    </row>
    <row r="2063" spans="4:4">
      <c r="D2063" s="227"/>
    </row>
    <row r="2064" spans="4:4">
      <c r="D2064" s="227"/>
    </row>
    <row r="2065" spans="4:4">
      <c r="D2065" s="227"/>
    </row>
    <row r="2066" spans="4:4">
      <c r="D2066" s="227"/>
    </row>
    <row r="2067" spans="4:4">
      <c r="D2067" s="227"/>
    </row>
    <row r="2068" spans="4:4">
      <c r="D2068" s="227"/>
    </row>
    <row r="2069" spans="4:4">
      <c r="D2069" s="227"/>
    </row>
    <row r="2070" spans="4:4">
      <c r="D2070" s="227"/>
    </row>
    <row r="2071" spans="4:4">
      <c r="D2071" s="227"/>
    </row>
    <row r="2072" spans="4:4">
      <c r="D2072" s="227"/>
    </row>
    <row r="2073" spans="4:4">
      <c r="D2073" s="227"/>
    </row>
    <row r="2074" spans="4:4">
      <c r="D2074" s="227"/>
    </row>
    <row r="2075" spans="4:4">
      <c r="D2075" s="227"/>
    </row>
    <row r="2076" spans="4:4">
      <c r="D2076" s="227"/>
    </row>
    <row r="2077" spans="4:4">
      <c r="D2077" s="227"/>
    </row>
    <row r="2078" spans="4:4">
      <c r="D2078" s="227"/>
    </row>
    <row r="2079" spans="4:4">
      <c r="D2079" s="227"/>
    </row>
    <row r="2080" spans="4:4">
      <c r="D2080" s="227"/>
    </row>
    <row r="2081" spans="4:4">
      <c r="D2081" s="227"/>
    </row>
    <row r="2082" spans="4:4">
      <c r="D2082" s="227"/>
    </row>
    <row r="2083" spans="4:4">
      <c r="D2083" s="227"/>
    </row>
    <row r="2084" spans="4:4">
      <c r="D2084" s="227"/>
    </row>
    <row r="2085" spans="4:4">
      <c r="D2085" s="227"/>
    </row>
    <row r="2086" spans="4:4">
      <c r="D2086" s="227"/>
    </row>
    <row r="2087" spans="4:4">
      <c r="D2087" s="227"/>
    </row>
    <row r="2088" spans="4:4">
      <c r="D2088" s="227"/>
    </row>
    <row r="2089" spans="4:4">
      <c r="D2089" s="227"/>
    </row>
    <row r="2090" spans="4:4">
      <c r="D2090" s="227"/>
    </row>
    <row r="2091" spans="4:4">
      <c r="D2091" s="227"/>
    </row>
    <row r="2092" spans="4:4">
      <c r="D2092" s="227"/>
    </row>
    <row r="2093" spans="4:4">
      <c r="D2093" s="227"/>
    </row>
    <row r="2094" spans="4:4">
      <c r="D2094" s="227"/>
    </row>
    <row r="2095" spans="4:4">
      <c r="D2095" s="227"/>
    </row>
    <row r="2096" spans="4:4">
      <c r="D2096" s="227"/>
    </row>
    <row r="2097" spans="4:4">
      <c r="D2097" s="227"/>
    </row>
    <row r="2098" spans="4:4">
      <c r="D2098" s="227"/>
    </row>
    <row r="2099" spans="4:4">
      <c r="D2099" s="227"/>
    </row>
    <row r="2100" spans="4:4">
      <c r="D2100" s="227"/>
    </row>
    <row r="2101" spans="4:4">
      <c r="D2101" s="227"/>
    </row>
    <row r="2102" spans="4:4">
      <c r="D2102" s="227"/>
    </row>
    <row r="2103" spans="4:4">
      <c r="D2103" s="227"/>
    </row>
    <row r="2104" spans="4:4">
      <c r="D2104" s="227"/>
    </row>
    <row r="2105" spans="4:4">
      <c r="D2105" s="227"/>
    </row>
    <row r="2106" spans="4:4">
      <c r="D2106" s="227"/>
    </row>
    <row r="2107" spans="4:4">
      <c r="D2107" s="227"/>
    </row>
    <row r="2108" spans="4:4">
      <c r="D2108" s="227"/>
    </row>
    <row r="2109" spans="4:4">
      <c r="D2109" s="227"/>
    </row>
    <row r="2110" spans="4:4">
      <c r="D2110" s="227"/>
    </row>
    <row r="2111" spans="4:4">
      <c r="D2111" s="227"/>
    </row>
    <row r="2112" spans="4:4">
      <c r="D2112" s="227"/>
    </row>
    <row r="2113" spans="4:4">
      <c r="D2113" s="227"/>
    </row>
    <row r="2114" spans="4:4">
      <c r="D2114" s="227"/>
    </row>
    <row r="2115" spans="4:4">
      <c r="D2115" s="227"/>
    </row>
    <row r="2116" spans="4:4">
      <c r="D2116" s="227"/>
    </row>
    <row r="2117" spans="4:4">
      <c r="D2117" s="227"/>
    </row>
    <row r="2118" spans="4:4">
      <c r="D2118" s="227"/>
    </row>
    <row r="2119" spans="4:4">
      <c r="D2119" s="227"/>
    </row>
    <row r="2120" spans="4:4">
      <c r="D2120" s="227"/>
    </row>
    <row r="2121" spans="4:4">
      <c r="D2121" s="227"/>
    </row>
    <row r="2122" spans="4:4">
      <c r="D2122" s="227"/>
    </row>
    <row r="2123" spans="4:4">
      <c r="D2123" s="227"/>
    </row>
    <row r="2124" spans="4:4">
      <c r="D2124" s="227"/>
    </row>
    <row r="2125" spans="4:4">
      <c r="D2125" s="227"/>
    </row>
    <row r="2126" spans="4:4">
      <c r="D2126" s="227"/>
    </row>
    <row r="2127" spans="4:4">
      <c r="D2127" s="227"/>
    </row>
    <row r="2128" spans="4:4">
      <c r="D2128" s="227"/>
    </row>
    <row r="2129" spans="4:4">
      <c r="D2129" s="227"/>
    </row>
    <row r="2130" spans="4:4">
      <c r="D2130" s="227"/>
    </row>
    <row r="2131" spans="4:4">
      <c r="D2131" s="227"/>
    </row>
    <row r="2132" spans="4:4">
      <c r="D2132" s="227"/>
    </row>
    <row r="2133" spans="4:4">
      <c r="D2133" s="227"/>
    </row>
    <row r="2134" spans="4:4">
      <c r="D2134" s="227"/>
    </row>
    <row r="2135" spans="4:4">
      <c r="D2135" s="227"/>
    </row>
    <row r="2136" spans="4:4">
      <c r="D2136" s="227"/>
    </row>
    <row r="2137" spans="4:4">
      <c r="D2137" s="227"/>
    </row>
    <row r="2138" spans="4:4">
      <c r="D2138" s="227"/>
    </row>
    <row r="2139" spans="4:4">
      <c r="D2139" s="227"/>
    </row>
    <row r="2140" spans="4:4">
      <c r="D2140" s="227"/>
    </row>
    <row r="2141" spans="4:4">
      <c r="D2141" s="227"/>
    </row>
    <row r="2142" spans="4:4">
      <c r="D2142" s="227"/>
    </row>
    <row r="2143" spans="4:4">
      <c r="D2143" s="227"/>
    </row>
    <row r="2144" spans="4:4">
      <c r="D2144" s="227"/>
    </row>
    <row r="2145" spans="4:4">
      <c r="D2145" s="227"/>
    </row>
    <row r="2146" spans="4:4">
      <c r="D2146" s="227"/>
    </row>
    <row r="2147" spans="4:4">
      <c r="D2147" s="227"/>
    </row>
    <row r="2148" spans="4:4">
      <c r="D2148" s="227"/>
    </row>
    <row r="2149" spans="4:4">
      <c r="D2149" s="227"/>
    </row>
    <row r="2150" spans="4:4">
      <c r="D2150" s="227"/>
    </row>
    <row r="2151" spans="4:4">
      <c r="D2151" s="227"/>
    </row>
    <row r="2152" spans="4:4">
      <c r="D2152" s="227"/>
    </row>
    <row r="2153" spans="4:4">
      <c r="D2153" s="227"/>
    </row>
    <row r="2154" spans="4:4">
      <c r="D2154" s="227"/>
    </row>
    <row r="2155" spans="4:4">
      <c r="D2155" s="227"/>
    </row>
    <row r="2156" spans="4:4">
      <c r="D2156" s="227"/>
    </row>
    <row r="2157" spans="4:4">
      <c r="D2157" s="227"/>
    </row>
    <row r="2158" spans="4:4">
      <c r="D2158" s="227"/>
    </row>
    <row r="2159" spans="4:4">
      <c r="D2159" s="227"/>
    </row>
    <row r="2160" spans="4:4">
      <c r="D2160" s="227"/>
    </row>
    <row r="2161" spans="4:4">
      <c r="D2161" s="227"/>
    </row>
    <row r="2162" spans="4:4">
      <c r="D2162" s="227"/>
    </row>
    <row r="2163" spans="4:4">
      <c r="D2163" s="227"/>
    </row>
    <row r="2164" spans="4:4">
      <c r="D2164" s="227"/>
    </row>
    <row r="2165" spans="4:4">
      <c r="D2165" s="227"/>
    </row>
    <row r="2166" spans="4:4">
      <c r="D2166" s="227"/>
    </row>
    <row r="2167" spans="4:4">
      <c r="D2167" s="227"/>
    </row>
    <row r="2168" spans="4:4">
      <c r="D2168" s="227"/>
    </row>
    <row r="2169" spans="4:4">
      <c r="D2169" s="227"/>
    </row>
    <row r="2170" spans="4:4">
      <c r="D2170" s="227"/>
    </row>
    <row r="2171" spans="4:4">
      <c r="D2171" s="227"/>
    </row>
    <row r="2172" spans="4:4">
      <c r="D2172" s="227"/>
    </row>
    <row r="2173" spans="4:4">
      <c r="D2173" s="227"/>
    </row>
    <row r="2174" spans="4:4">
      <c r="D2174" s="227"/>
    </row>
    <row r="2175" spans="4:4">
      <c r="D2175" s="227"/>
    </row>
    <row r="2176" spans="4:4">
      <c r="D2176" s="227"/>
    </row>
    <row r="2177" spans="4:4">
      <c r="D2177" s="227"/>
    </row>
    <row r="2178" spans="4:4">
      <c r="D2178" s="227"/>
    </row>
    <row r="2179" spans="4:4">
      <c r="D2179" s="227"/>
    </row>
    <row r="2180" spans="4:4">
      <c r="D2180" s="227"/>
    </row>
    <row r="2181" spans="4:4">
      <c r="D2181" s="227"/>
    </row>
    <row r="2182" spans="4:4">
      <c r="D2182" s="227"/>
    </row>
    <row r="2183" spans="4:4">
      <c r="D2183" s="227"/>
    </row>
    <row r="2184" spans="4:4">
      <c r="D2184" s="227"/>
    </row>
    <row r="2185" spans="4:4">
      <c r="D2185" s="227"/>
    </row>
    <row r="2186" spans="4:4">
      <c r="D2186" s="227"/>
    </row>
    <row r="2187" spans="4:4">
      <c r="D2187" s="227"/>
    </row>
    <row r="2188" spans="4:4">
      <c r="D2188" s="227"/>
    </row>
    <row r="2189" spans="4:4">
      <c r="D2189" s="227"/>
    </row>
    <row r="2190" spans="4:4">
      <c r="D2190" s="227"/>
    </row>
    <row r="2191" spans="4:4">
      <c r="D2191" s="227"/>
    </row>
    <row r="2192" spans="4:4">
      <c r="D2192" s="227"/>
    </row>
    <row r="2193" spans="4:4">
      <c r="D2193" s="227"/>
    </row>
    <row r="2194" spans="4:4">
      <c r="D2194" s="227"/>
    </row>
    <row r="2195" spans="4:4">
      <c r="D2195" s="227"/>
    </row>
    <row r="2196" spans="4:4">
      <c r="D2196" s="227"/>
    </row>
    <row r="2197" spans="4:4">
      <c r="D2197" s="227"/>
    </row>
    <row r="2198" spans="4:4">
      <c r="D2198" s="227"/>
    </row>
    <row r="2199" spans="4:4">
      <c r="D2199" s="227"/>
    </row>
    <row r="2200" spans="4:4">
      <c r="D2200" s="227"/>
    </row>
    <row r="2201" spans="4:4">
      <c r="D2201" s="227"/>
    </row>
    <row r="2202" spans="4:4">
      <c r="D2202" s="227"/>
    </row>
    <row r="2203" spans="4:4">
      <c r="D2203" s="227"/>
    </row>
    <row r="2204" spans="4:4">
      <c r="D2204" s="227"/>
    </row>
    <row r="2205" spans="4:4">
      <c r="D2205" s="227"/>
    </row>
    <row r="2206" spans="4:4">
      <c r="D2206" s="227"/>
    </row>
    <row r="2207" spans="4:4">
      <c r="D2207" s="227"/>
    </row>
    <row r="2208" spans="4:4">
      <c r="D2208" s="227"/>
    </row>
    <row r="2209" spans="4:4">
      <c r="D2209" s="227"/>
    </row>
    <row r="2210" spans="4:4">
      <c r="D2210" s="227"/>
    </row>
    <row r="2211" spans="4:4">
      <c r="D2211" s="227"/>
    </row>
    <row r="2212" spans="4:4">
      <c r="D2212" s="227"/>
    </row>
    <row r="2213" spans="4:4">
      <c r="D2213" s="227"/>
    </row>
    <row r="2214" spans="4:4">
      <c r="D2214" s="227"/>
    </row>
    <row r="2215" spans="4:4">
      <c r="D2215" s="227"/>
    </row>
    <row r="2216" spans="4:4">
      <c r="D2216" s="227"/>
    </row>
    <row r="2217" spans="4:4">
      <c r="D2217" s="227"/>
    </row>
    <row r="2218" spans="4:4">
      <c r="D2218" s="227"/>
    </row>
    <row r="2219" spans="4:4">
      <c r="D2219" s="227"/>
    </row>
    <row r="2220" spans="4:4">
      <c r="D2220" s="227"/>
    </row>
    <row r="2221" spans="4:4">
      <c r="D2221" s="227"/>
    </row>
    <row r="2222" spans="4:4">
      <c r="D2222" s="227"/>
    </row>
    <row r="2223" spans="4:4">
      <c r="D2223" s="227"/>
    </row>
    <row r="2224" spans="4:4">
      <c r="D2224" s="227"/>
    </row>
    <row r="2225" spans="4:4">
      <c r="D2225" s="227"/>
    </row>
    <row r="2226" spans="4:4">
      <c r="D2226" s="227"/>
    </row>
    <row r="2227" spans="4:4">
      <c r="D2227" s="227"/>
    </row>
    <row r="2228" spans="4:4">
      <c r="D2228" s="227"/>
    </row>
    <row r="2229" spans="4:4">
      <c r="D2229" s="227"/>
    </row>
    <row r="2230" spans="4:4">
      <c r="D2230" s="227"/>
    </row>
    <row r="2231" spans="4:4">
      <c r="D2231" s="227"/>
    </row>
    <row r="2232" spans="4:4">
      <c r="D2232" s="227"/>
    </row>
    <row r="2233" spans="4:4">
      <c r="D2233" s="227"/>
    </row>
    <row r="2234" spans="4:4">
      <c r="D2234" s="227"/>
    </row>
    <row r="2235" spans="4:4">
      <c r="D2235" s="227"/>
    </row>
    <row r="2236" spans="4:4">
      <c r="D2236" s="227"/>
    </row>
    <row r="2237" spans="4:4">
      <c r="D2237" s="227"/>
    </row>
    <row r="2238" spans="4:4">
      <c r="D2238" s="227"/>
    </row>
    <row r="2239" spans="4:4">
      <c r="D2239" s="227"/>
    </row>
    <row r="2240" spans="4:4">
      <c r="D2240" s="227"/>
    </row>
    <row r="2241" spans="4:4">
      <c r="D2241" s="227"/>
    </row>
    <row r="2242" spans="4:4">
      <c r="D2242" s="227"/>
    </row>
    <row r="2243" spans="4:4">
      <c r="D2243" s="227"/>
    </row>
    <row r="2244" spans="4:4">
      <c r="D2244" s="227"/>
    </row>
    <row r="2245" spans="4:4">
      <c r="D2245" s="227"/>
    </row>
    <row r="2246" spans="4:4">
      <c r="D2246" s="227"/>
    </row>
    <row r="2247" spans="4:4">
      <c r="D2247" s="227"/>
    </row>
    <row r="2248" spans="4:4">
      <c r="D2248" s="227"/>
    </row>
    <row r="2249" spans="4:4">
      <c r="D2249" s="227"/>
    </row>
    <row r="2250" spans="4:4">
      <c r="D2250" s="227"/>
    </row>
    <row r="2251" spans="4:4">
      <c r="D2251" s="227"/>
    </row>
    <row r="2252" spans="4:4">
      <c r="D2252" s="227"/>
    </row>
    <row r="2253" spans="4:4">
      <c r="D2253" s="227"/>
    </row>
    <row r="2254" spans="4:4">
      <c r="D2254" s="227"/>
    </row>
    <row r="2255" spans="4:4">
      <c r="D2255" s="227"/>
    </row>
    <row r="2256" spans="4:4">
      <c r="D2256" s="227"/>
    </row>
    <row r="2257" spans="4:4">
      <c r="D2257" s="227"/>
    </row>
    <row r="2258" spans="4:4">
      <c r="D2258" s="227"/>
    </row>
    <row r="2259" spans="4:4">
      <c r="D2259" s="227"/>
    </row>
    <row r="2260" spans="4:4">
      <c r="D2260" s="227"/>
    </row>
    <row r="2261" spans="4:4">
      <c r="D2261" s="227"/>
    </row>
    <row r="2262" spans="4:4">
      <c r="D2262" s="227"/>
    </row>
    <row r="2263" spans="4:4">
      <c r="D2263" s="227"/>
    </row>
    <row r="2264" spans="4:4">
      <c r="D2264" s="227"/>
    </row>
    <row r="2265" spans="4:4">
      <c r="D2265" s="227"/>
    </row>
    <row r="2266" spans="4:4">
      <c r="D2266" s="227"/>
    </row>
    <row r="2267" spans="4:4">
      <c r="D2267" s="227"/>
    </row>
    <row r="2268" spans="4:4">
      <c r="D2268" s="227"/>
    </row>
    <row r="2269" spans="4:4">
      <c r="D2269" s="227"/>
    </row>
    <row r="2270" spans="4:4">
      <c r="D2270" s="227"/>
    </row>
    <row r="2271" spans="4:4">
      <c r="D2271" s="227"/>
    </row>
    <row r="2272" spans="4:4">
      <c r="D2272" s="227"/>
    </row>
    <row r="2273" spans="4:4">
      <c r="D2273" s="227"/>
    </row>
    <row r="2274" spans="4:4">
      <c r="D2274" s="227"/>
    </row>
    <row r="2275" spans="4:4">
      <c r="D2275" s="227"/>
    </row>
    <row r="2276" spans="4:4">
      <c r="D2276" s="227"/>
    </row>
    <row r="2277" spans="4:4">
      <c r="D2277" s="227"/>
    </row>
    <row r="2278" spans="4:4">
      <c r="D2278" s="227"/>
    </row>
    <row r="2279" spans="4:4">
      <c r="D2279" s="227"/>
    </row>
    <row r="2280" spans="4:4">
      <c r="D2280" s="227"/>
    </row>
    <row r="2281" spans="4:4">
      <c r="D2281" s="227"/>
    </row>
    <row r="2282" spans="4:4">
      <c r="D2282" s="227"/>
    </row>
    <row r="2283" spans="4:4">
      <c r="D2283" s="227"/>
    </row>
    <row r="2284" spans="4:4">
      <c r="D2284" s="227"/>
    </row>
    <row r="2285" spans="4:4">
      <c r="D2285" s="227"/>
    </row>
    <row r="2286" spans="4:4">
      <c r="D2286" s="227"/>
    </row>
    <row r="2287" spans="4:4">
      <c r="D2287" s="227"/>
    </row>
    <row r="2288" spans="4:4">
      <c r="D2288" s="227"/>
    </row>
    <row r="2289" spans="4:4">
      <c r="D2289" s="227"/>
    </row>
    <row r="2290" spans="4:4">
      <c r="D2290" s="227"/>
    </row>
    <row r="2291" spans="4:4">
      <c r="D2291" s="227"/>
    </row>
    <row r="2292" spans="4:4">
      <c r="D2292" s="227"/>
    </row>
    <row r="2293" spans="4:4">
      <c r="D2293" s="227"/>
    </row>
    <row r="2294" spans="4:4">
      <c r="D2294" s="227"/>
    </row>
    <row r="2295" spans="4:4">
      <c r="D2295" s="227"/>
    </row>
    <row r="2296" spans="4:4">
      <c r="D2296" s="227"/>
    </row>
    <row r="2297" spans="4:4">
      <c r="D2297" s="227"/>
    </row>
    <row r="2298" spans="4:4">
      <c r="D2298" s="227"/>
    </row>
    <row r="2299" spans="4:4">
      <c r="D2299" s="227"/>
    </row>
    <row r="2300" spans="4:4">
      <c r="D2300" s="227"/>
    </row>
    <row r="2301" spans="4:4">
      <c r="D2301" s="227"/>
    </row>
    <row r="2302" spans="4:4">
      <c r="D2302" s="227"/>
    </row>
    <row r="2303" spans="4:4">
      <c r="D2303" s="227"/>
    </row>
    <row r="2304" spans="4:4">
      <c r="D2304" s="227"/>
    </row>
    <row r="2305" spans="4:4">
      <c r="D2305" s="227"/>
    </row>
    <row r="2306" spans="4:4">
      <c r="D2306" s="227"/>
    </row>
    <row r="2307" spans="4:4">
      <c r="D2307" s="227"/>
    </row>
    <row r="2308" spans="4:4">
      <c r="D2308" s="227"/>
    </row>
    <row r="2309" spans="4:4">
      <c r="D2309" s="227"/>
    </row>
    <row r="2310" spans="4:4">
      <c r="D2310" s="227"/>
    </row>
    <row r="2311" spans="4:4">
      <c r="D2311" s="227"/>
    </row>
    <row r="2312" spans="4:4">
      <c r="D2312" s="227"/>
    </row>
    <row r="2313" spans="4:4">
      <c r="D2313" s="227"/>
    </row>
    <row r="2314" spans="4:4">
      <c r="D2314" s="227"/>
    </row>
    <row r="2315" spans="4:4">
      <c r="D2315" s="227"/>
    </row>
    <row r="2316" spans="4:4">
      <c r="D2316" s="227"/>
    </row>
    <row r="2317" spans="4:4">
      <c r="D2317" s="227"/>
    </row>
    <row r="2318" spans="4:4">
      <c r="D2318" s="227"/>
    </row>
    <row r="2319" spans="4:4">
      <c r="D2319" s="227"/>
    </row>
    <row r="2320" spans="4:4">
      <c r="D2320" s="227"/>
    </row>
    <row r="2321" spans="4:4">
      <c r="D2321" s="227"/>
    </row>
    <row r="2322" spans="4:4">
      <c r="D2322" s="227"/>
    </row>
    <row r="2323" spans="4:4">
      <c r="D2323" s="227"/>
    </row>
    <row r="2324" spans="4:4">
      <c r="D2324" s="227"/>
    </row>
    <row r="2325" spans="4:4">
      <c r="D2325" s="227"/>
    </row>
    <row r="2326" spans="4:4">
      <c r="D2326" s="227"/>
    </row>
    <row r="2327" spans="4:4">
      <c r="D2327" s="227"/>
    </row>
    <row r="2328" spans="4:4">
      <c r="D2328" s="227"/>
    </row>
    <row r="2329" spans="4:4">
      <c r="D2329" s="227"/>
    </row>
    <row r="2330" spans="4:4">
      <c r="D2330" s="227"/>
    </row>
    <row r="2331" spans="4:4">
      <c r="D2331" s="227"/>
    </row>
    <row r="2332" spans="4:4">
      <c r="D2332" s="227"/>
    </row>
    <row r="2333" spans="4:4">
      <c r="D2333" s="227"/>
    </row>
    <row r="2334" spans="4:4">
      <c r="D2334" s="227"/>
    </row>
    <row r="2335" spans="4:4">
      <c r="D2335" s="227"/>
    </row>
    <row r="2336" spans="4:4">
      <c r="D2336" s="227"/>
    </row>
    <row r="2337" spans="4:4">
      <c r="D2337" s="227"/>
    </row>
    <row r="2338" spans="4:4">
      <c r="D2338" s="227"/>
    </row>
    <row r="2339" spans="4:4">
      <c r="D2339" s="227"/>
    </row>
    <row r="2340" spans="4:4">
      <c r="D2340" s="227"/>
    </row>
    <row r="2341" spans="4:4">
      <c r="D2341" s="227"/>
    </row>
    <row r="2342" spans="4:4">
      <c r="D2342" s="227"/>
    </row>
    <row r="2343" spans="4:4">
      <c r="D2343" s="227"/>
    </row>
    <row r="2344" spans="4:4">
      <c r="D2344" s="227"/>
    </row>
    <row r="2345" spans="4:4">
      <c r="D2345" s="227"/>
    </row>
    <row r="2346" spans="4:4">
      <c r="D2346" s="227"/>
    </row>
    <row r="2347" spans="4:4">
      <c r="D2347" s="227"/>
    </row>
    <row r="2348" spans="4:4">
      <c r="D2348" s="227"/>
    </row>
    <row r="2349" spans="4:4">
      <c r="D2349" s="227"/>
    </row>
    <row r="2350" spans="4:4">
      <c r="D2350" s="227"/>
    </row>
    <row r="2351" spans="4:4">
      <c r="D2351" s="227"/>
    </row>
    <row r="2352" spans="4:4">
      <c r="D2352" s="227"/>
    </row>
    <row r="2353" spans="4:4">
      <c r="D2353" s="227"/>
    </row>
    <row r="2354" spans="4:4">
      <c r="D2354" s="227"/>
    </row>
    <row r="2355" spans="4:4">
      <c r="D2355" s="227"/>
    </row>
    <row r="2356" spans="4:4">
      <c r="D2356" s="227"/>
    </row>
    <row r="2357" spans="4:4">
      <c r="D2357" s="227"/>
    </row>
    <row r="2358" spans="4:4">
      <c r="D2358" s="227"/>
    </row>
    <row r="2359" spans="4:4">
      <c r="D2359" s="227"/>
    </row>
    <row r="2360" spans="4:4">
      <c r="D2360" s="227"/>
    </row>
    <row r="2361" spans="4:4">
      <c r="D2361" s="227"/>
    </row>
    <row r="2362" spans="4:4">
      <c r="D2362" s="227"/>
    </row>
    <row r="2363" spans="4:4">
      <c r="D2363" s="227"/>
    </row>
    <row r="2364" spans="4:4">
      <c r="D2364" s="227"/>
    </row>
    <row r="2365" spans="4:4">
      <c r="D2365" s="227"/>
    </row>
    <row r="2366" spans="4:4">
      <c r="D2366" s="227"/>
    </row>
    <row r="2367" spans="4:4">
      <c r="D2367" s="227"/>
    </row>
    <row r="2368" spans="4:4">
      <c r="D2368" s="227"/>
    </row>
    <row r="2369" spans="4:4">
      <c r="D2369" s="227"/>
    </row>
    <row r="2370" spans="4:4">
      <c r="D2370" s="227"/>
    </row>
    <row r="2371" spans="4:4">
      <c r="D2371" s="227"/>
    </row>
    <row r="2372" spans="4:4">
      <c r="D2372" s="227"/>
    </row>
    <row r="2373" spans="4:4">
      <c r="D2373" s="227"/>
    </row>
    <row r="2374" spans="4:4">
      <c r="D2374" s="227"/>
    </row>
    <row r="2375" spans="4:4">
      <c r="D2375" s="227"/>
    </row>
    <row r="2376" spans="4:4">
      <c r="D2376" s="227"/>
    </row>
    <row r="2377" spans="4:4">
      <c r="D2377" s="227"/>
    </row>
    <row r="2378" spans="4:4">
      <c r="D2378" s="227"/>
    </row>
    <row r="2379" spans="4:4">
      <c r="D2379" s="227"/>
    </row>
    <row r="2380" spans="4:4">
      <c r="D2380" s="227"/>
    </row>
    <row r="2381" spans="4:4">
      <c r="D2381" s="227"/>
    </row>
    <row r="2382" spans="4:4">
      <c r="D2382" s="227"/>
    </row>
    <row r="2383" spans="4:4">
      <c r="D2383" s="227"/>
    </row>
    <row r="2384" spans="4:4">
      <c r="D2384" s="227"/>
    </row>
    <row r="2385" spans="4:4">
      <c r="D2385" s="227"/>
    </row>
    <row r="2386" spans="4:4">
      <c r="D2386" s="227"/>
    </row>
    <row r="2387" spans="4:4">
      <c r="D2387" s="227"/>
    </row>
    <row r="2388" spans="4:4">
      <c r="D2388" s="227"/>
    </row>
    <row r="2389" spans="4:4">
      <c r="D2389" s="227"/>
    </row>
    <row r="2390" spans="4:4">
      <c r="D2390" s="227"/>
    </row>
    <row r="2391" spans="4:4">
      <c r="D2391" s="227"/>
    </row>
    <row r="2392" spans="4:4">
      <c r="D2392" s="227"/>
    </row>
    <row r="2393" spans="4:4">
      <c r="D2393" s="227"/>
    </row>
    <row r="2394" spans="4:4">
      <c r="D2394" s="227"/>
    </row>
    <row r="2395" spans="4:4">
      <c r="D2395" s="227"/>
    </row>
    <row r="2396" spans="4:4">
      <c r="D2396" s="227"/>
    </row>
    <row r="2397" spans="4:4">
      <c r="D2397" s="227"/>
    </row>
    <row r="2398" spans="4:4">
      <c r="D2398" s="227"/>
    </row>
    <row r="2399" spans="4:4">
      <c r="D2399" s="227"/>
    </row>
    <row r="2400" spans="4:4">
      <c r="D2400" s="227"/>
    </row>
    <row r="2401" spans="4:4">
      <c r="D2401" s="227"/>
    </row>
    <row r="2402" spans="4:4">
      <c r="D2402" s="227"/>
    </row>
    <row r="2403" spans="4:4">
      <c r="D2403" s="227"/>
    </row>
    <row r="2404" spans="4:4">
      <c r="D2404" s="227"/>
    </row>
    <row r="2405" spans="4:4">
      <c r="D2405" s="227"/>
    </row>
    <row r="2406" spans="4:4">
      <c r="D2406" s="227"/>
    </row>
    <row r="2407" spans="4:4">
      <c r="D2407" s="227"/>
    </row>
    <row r="2408" spans="4:4">
      <c r="D2408" s="227"/>
    </row>
    <row r="2409" spans="4:4">
      <c r="D2409" s="227"/>
    </row>
    <row r="2410" spans="4:4">
      <c r="D2410" s="227"/>
    </row>
    <row r="2411" spans="4:4">
      <c r="D2411" s="227"/>
    </row>
    <row r="2412" spans="4:4">
      <c r="D2412" s="227"/>
    </row>
    <row r="2413" spans="4:4">
      <c r="D2413" s="227"/>
    </row>
    <row r="2414" spans="4:4">
      <c r="D2414" s="227"/>
    </row>
    <row r="2415" spans="4:4">
      <c r="D2415" s="227"/>
    </row>
    <row r="2416" spans="4:4">
      <c r="D2416" s="227"/>
    </row>
    <row r="2417" spans="4:4">
      <c r="D2417" s="227"/>
    </row>
    <row r="2418" spans="4:4">
      <c r="D2418" s="227"/>
    </row>
    <row r="2419" spans="4:4">
      <c r="D2419" s="227"/>
    </row>
    <row r="2420" spans="4:4">
      <c r="D2420" s="227"/>
    </row>
    <row r="2421" spans="4:4">
      <c r="D2421" s="227"/>
    </row>
    <row r="2422" spans="4:4">
      <c r="D2422" s="227"/>
    </row>
    <row r="2423" spans="4:4">
      <c r="D2423" s="227"/>
    </row>
    <row r="2424" spans="4:4">
      <c r="D2424" s="227"/>
    </row>
    <row r="2425" spans="4:4">
      <c r="D2425" s="227"/>
    </row>
    <row r="2426" spans="4:4">
      <c r="D2426" s="227"/>
    </row>
    <row r="2427" spans="4:4">
      <c r="D2427" s="227"/>
    </row>
    <row r="2428" spans="4:4">
      <c r="D2428" s="227"/>
    </row>
    <row r="2429" spans="4:4">
      <c r="D2429" s="227"/>
    </row>
    <row r="2430" spans="4:4">
      <c r="D2430" s="227"/>
    </row>
    <row r="2431" spans="4:4">
      <c r="D2431" s="227"/>
    </row>
    <row r="2432" spans="4:4">
      <c r="D2432" s="227"/>
    </row>
    <row r="2433" spans="4:4">
      <c r="D2433" s="227"/>
    </row>
    <row r="2434" spans="4:4">
      <c r="D2434" s="227"/>
    </row>
    <row r="2435" spans="4:4">
      <c r="D2435" s="227"/>
    </row>
    <row r="2436" spans="4:4">
      <c r="D2436" s="227"/>
    </row>
    <row r="2437" spans="4:4">
      <c r="D2437" s="227"/>
    </row>
    <row r="2438" spans="4:4">
      <c r="D2438" s="227"/>
    </row>
    <row r="2439" spans="4:4">
      <c r="D2439" s="227"/>
    </row>
    <row r="2440" spans="4:4">
      <c r="D2440" s="227"/>
    </row>
    <row r="2441" spans="4:4">
      <c r="D2441" s="227"/>
    </row>
    <row r="2442" spans="4:4">
      <c r="D2442" s="227"/>
    </row>
    <row r="2443" spans="4:4">
      <c r="D2443" s="227"/>
    </row>
    <row r="2444" spans="4:4">
      <c r="D2444" s="227"/>
    </row>
    <row r="2445" spans="4:4">
      <c r="D2445" s="227"/>
    </row>
    <row r="2446" spans="4:4">
      <c r="D2446" s="227"/>
    </row>
    <row r="2447" spans="4:4">
      <c r="D2447" s="227"/>
    </row>
    <row r="2448" spans="4:4">
      <c r="D2448" s="227"/>
    </row>
    <row r="2449" spans="4:4">
      <c r="D2449" s="227"/>
    </row>
    <row r="2450" spans="4:4">
      <c r="D2450" s="227"/>
    </row>
    <row r="2451" spans="4:4">
      <c r="D2451" s="227"/>
    </row>
    <row r="2452" spans="4:4">
      <c r="D2452" s="227"/>
    </row>
    <row r="2453" spans="4:4">
      <c r="D2453" s="227"/>
    </row>
    <row r="2454" spans="4:4">
      <c r="D2454" s="227"/>
    </row>
    <row r="2455" spans="4:4">
      <c r="D2455" s="227"/>
    </row>
    <row r="2456" spans="4:4">
      <c r="D2456" s="227"/>
    </row>
    <row r="2457" spans="4:4">
      <c r="D2457" s="227"/>
    </row>
    <row r="2458" spans="4:4">
      <c r="D2458" s="227"/>
    </row>
    <row r="2459" spans="4:4">
      <c r="D2459" s="227"/>
    </row>
    <row r="2460" spans="4:4">
      <c r="D2460" s="227"/>
    </row>
    <row r="2461" spans="4:4">
      <c r="D2461" s="227"/>
    </row>
    <row r="2462" spans="4:4">
      <c r="D2462" s="227"/>
    </row>
    <row r="2463" spans="4:4">
      <c r="D2463" s="227"/>
    </row>
    <row r="2464" spans="4:4">
      <c r="D2464" s="227"/>
    </row>
    <row r="2465" spans="4:4">
      <c r="D2465" s="227"/>
    </row>
    <row r="2466" spans="4:4">
      <c r="D2466" s="227"/>
    </row>
    <row r="2467" spans="4:4">
      <c r="D2467" s="227"/>
    </row>
    <row r="2468" spans="4:4">
      <c r="D2468" s="227"/>
    </row>
    <row r="2469" spans="4:4">
      <c r="D2469" s="227"/>
    </row>
    <row r="2470" spans="4:4">
      <c r="D2470" s="227"/>
    </row>
    <row r="2471" spans="4:4">
      <c r="D2471" s="227"/>
    </row>
    <row r="2472" spans="4:4">
      <c r="D2472" s="227"/>
    </row>
    <row r="2473" spans="4:4">
      <c r="D2473" s="227"/>
    </row>
    <row r="2474" spans="4:4">
      <c r="D2474" s="227"/>
    </row>
    <row r="2475" spans="4:4">
      <c r="D2475" s="227"/>
    </row>
    <row r="2476" spans="4:4">
      <c r="D2476" s="227"/>
    </row>
    <row r="2477" spans="4:4">
      <c r="D2477" s="227"/>
    </row>
    <row r="2478" spans="4:4">
      <c r="D2478" s="227"/>
    </row>
    <row r="2479" spans="4:4">
      <c r="D2479" s="227"/>
    </row>
    <row r="2480" spans="4:4">
      <c r="D2480" s="227"/>
    </row>
    <row r="2481" spans="4:4">
      <c r="D2481" s="227"/>
    </row>
    <row r="2482" spans="4:4">
      <c r="D2482" s="227"/>
    </row>
    <row r="2483" spans="4:4">
      <c r="D2483" s="227"/>
    </row>
    <row r="2484" spans="4:4">
      <c r="D2484" s="227"/>
    </row>
    <row r="2485" spans="4:4">
      <c r="D2485" s="227"/>
    </row>
    <row r="2486" spans="4:4">
      <c r="D2486" s="227"/>
    </row>
    <row r="2487" spans="4:4">
      <c r="D2487" s="227"/>
    </row>
    <row r="2488" spans="4:4">
      <c r="D2488" s="227"/>
    </row>
    <row r="2489" spans="4:4">
      <c r="D2489" s="227"/>
    </row>
    <row r="2490" spans="4:4">
      <c r="D2490" s="227"/>
    </row>
    <row r="2491" spans="4:4">
      <c r="D2491" s="227"/>
    </row>
    <row r="2492" spans="4:4">
      <c r="D2492" s="227"/>
    </row>
    <row r="2493" spans="4:4">
      <c r="D2493" s="227"/>
    </row>
    <row r="2494" spans="4:4">
      <c r="D2494" s="227"/>
    </row>
    <row r="2495" spans="4:4">
      <c r="D2495" s="227"/>
    </row>
    <row r="2496" spans="4:4">
      <c r="D2496" s="227"/>
    </row>
    <row r="2497" spans="4:4">
      <c r="D2497" s="227"/>
    </row>
    <row r="2498" spans="4:4">
      <c r="D2498" s="227"/>
    </row>
    <row r="2499" spans="4:4">
      <c r="D2499" s="227"/>
    </row>
    <row r="2500" spans="4:4">
      <c r="D2500" s="227"/>
    </row>
    <row r="2501" spans="4:4">
      <c r="D2501" s="227"/>
    </row>
    <row r="2502" spans="4:4">
      <c r="D2502" s="227"/>
    </row>
    <row r="2503" spans="4:4">
      <c r="D2503" s="227"/>
    </row>
    <row r="2504" spans="4:4">
      <c r="D2504" s="227"/>
    </row>
    <row r="2505" spans="4:4">
      <c r="D2505" s="227"/>
    </row>
    <row r="2506" spans="4:4">
      <c r="D2506" s="227"/>
    </row>
    <row r="2507" spans="4:4">
      <c r="D2507" s="227"/>
    </row>
    <row r="2508" spans="4:4">
      <c r="D2508" s="227"/>
    </row>
    <row r="2509" spans="4:4">
      <c r="D2509" s="227"/>
    </row>
    <row r="2510" spans="4:4">
      <c r="D2510" s="227"/>
    </row>
    <row r="2511" spans="4:4">
      <c r="D2511" s="227"/>
    </row>
    <row r="2512" spans="4:4">
      <c r="D2512" s="227"/>
    </row>
    <row r="2513" spans="4:4">
      <c r="D2513" s="227"/>
    </row>
    <row r="2514" spans="4:4">
      <c r="D2514" s="227"/>
    </row>
    <row r="2515" spans="4:4">
      <c r="D2515" s="227"/>
    </row>
    <row r="2516" spans="4:4">
      <c r="D2516" s="227"/>
    </row>
    <row r="2517" spans="4:4">
      <c r="D2517" s="227"/>
    </row>
    <row r="2518" spans="4:4">
      <c r="D2518" s="227"/>
    </row>
    <row r="2519" spans="4:4">
      <c r="D2519" s="227"/>
    </row>
    <row r="2520" spans="4:4">
      <c r="D2520" s="227"/>
    </row>
    <row r="2521" spans="4:4">
      <c r="D2521" s="227"/>
    </row>
    <row r="2522" spans="4:4">
      <c r="D2522" s="227"/>
    </row>
    <row r="2523" spans="4:4">
      <c r="D2523" s="227"/>
    </row>
    <row r="2524" spans="4:4">
      <c r="D2524" s="227"/>
    </row>
    <row r="2525" spans="4:4">
      <c r="D2525" s="227"/>
    </row>
    <row r="2526" spans="4:4">
      <c r="D2526" s="227"/>
    </row>
    <row r="2527" spans="4:4">
      <c r="D2527" s="227"/>
    </row>
    <row r="2528" spans="4:4">
      <c r="D2528" s="227"/>
    </row>
    <row r="2529" spans="4:4">
      <c r="D2529" s="227"/>
    </row>
    <row r="2530" spans="4:4">
      <c r="D2530" s="227"/>
    </row>
    <row r="2531" spans="4:4">
      <c r="D2531" s="227"/>
    </row>
    <row r="2532" spans="4:4">
      <c r="D2532" s="227"/>
    </row>
    <row r="2533" spans="4:4">
      <c r="D2533" s="227"/>
    </row>
    <row r="2534" spans="4:4">
      <c r="D2534" s="227"/>
    </row>
    <row r="2535" spans="4:4">
      <c r="D2535" s="227"/>
    </row>
    <row r="2536" spans="4:4">
      <c r="D2536" s="227"/>
    </row>
    <row r="2537" spans="4:4">
      <c r="D2537" s="227"/>
    </row>
    <row r="2538" spans="4:4">
      <c r="D2538" s="227"/>
    </row>
    <row r="2539" spans="4:4">
      <c r="D2539" s="227"/>
    </row>
    <row r="2540" spans="4:4">
      <c r="D2540" s="227"/>
    </row>
    <row r="2541" spans="4:4">
      <c r="D2541" s="227"/>
    </row>
    <row r="2542" spans="4:4">
      <c r="D2542" s="227"/>
    </row>
    <row r="2543" spans="4:4">
      <c r="D2543" s="227"/>
    </row>
    <row r="2544" spans="4:4">
      <c r="D2544" s="227"/>
    </row>
    <row r="2545" spans="4:4">
      <c r="D2545" s="227"/>
    </row>
    <row r="2546" spans="4:4">
      <c r="D2546" s="227"/>
    </row>
    <row r="2547" spans="4:4">
      <c r="D2547" s="227"/>
    </row>
    <row r="2548" spans="4:4">
      <c r="D2548" s="227"/>
    </row>
    <row r="2549" spans="4:4">
      <c r="D2549" s="227"/>
    </row>
    <row r="2550" spans="4:4">
      <c r="D2550" s="227"/>
    </row>
    <row r="2551" spans="4:4">
      <c r="D2551" s="227"/>
    </row>
    <row r="2552" spans="4:4">
      <c r="D2552" s="227"/>
    </row>
    <row r="2553" spans="4:4">
      <c r="D2553" s="227"/>
    </row>
    <row r="2554" spans="4:4">
      <c r="D2554" s="227"/>
    </row>
    <row r="2555" spans="4:4">
      <c r="D2555" s="227"/>
    </row>
    <row r="2556" spans="4:4">
      <c r="D2556" s="227"/>
    </row>
    <row r="2557" spans="4:4">
      <c r="D2557" s="227"/>
    </row>
    <row r="2558" spans="4:4">
      <c r="D2558" s="227"/>
    </row>
    <row r="2559" spans="4:4">
      <c r="D2559" s="227"/>
    </row>
    <row r="2560" spans="4:4">
      <c r="D2560" s="227"/>
    </row>
    <row r="2561" spans="4:4">
      <c r="D2561" s="227"/>
    </row>
    <row r="2562" spans="4:4">
      <c r="D2562" s="227"/>
    </row>
    <row r="2563" spans="4:4">
      <c r="D2563" s="227"/>
    </row>
    <row r="2564" spans="4:4">
      <c r="D2564" s="227"/>
    </row>
    <row r="2565" spans="4:4">
      <c r="D2565" s="227"/>
    </row>
    <row r="2566" spans="4:4">
      <c r="D2566" s="227"/>
    </row>
    <row r="2567" spans="4:4">
      <c r="D2567" s="227"/>
    </row>
    <row r="2568" spans="4:4">
      <c r="D2568" s="227"/>
    </row>
    <row r="2569" spans="4:4">
      <c r="D2569" s="227"/>
    </row>
    <row r="2570" spans="4:4">
      <c r="D2570" s="227"/>
    </row>
    <row r="2571" spans="4:4">
      <c r="D2571" s="227"/>
    </row>
    <row r="2572" spans="4:4">
      <c r="D2572" s="227"/>
    </row>
    <row r="2573" spans="4:4">
      <c r="D2573" s="227"/>
    </row>
    <row r="2574" spans="4:4">
      <c r="D2574" s="227"/>
    </row>
    <row r="2575" spans="4:4">
      <c r="D2575" s="227"/>
    </row>
    <row r="2576" spans="4:4">
      <c r="D2576" s="227"/>
    </row>
    <row r="2577" spans="4:4">
      <c r="D2577" s="227"/>
    </row>
    <row r="2578" spans="4:4">
      <c r="D2578" s="227"/>
    </row>
    <row r="2579" spans="4:4">
      <c r="D2579" s="227"/>
    </row>
    <row r="2580" spans="4:4">
      <c r="D2580" s="227"/>
    </row>
    <row r="2581" spans="4:4">
      <c r="D2581" s="227"/>
    </row>
    <row r="2582" spans="4:4">
      <c r="D2582" s="227"/>
    </row>
    <row r="2583" spans="4:4">
      <c r="D2583" s="227"/>
    </row>
    <row r="2584" spans="4:4">
      <c r="D2584" s="227"/>
    </row>
    <row r="2585" spans="4:4">
      <c r="D2585" s="227"/>
    </row>
    <row r="2586" spans="4:4">
      <c r="D2586" s="227"/>
    </row>
    <row r="2587" spans="4:4">
      <c r="D2587" s="227"/>
    </row>
    <row r="2588" spans="4:4">
      <c r="D2588" s="227"/>
    </row>
    <row r="2589" spans="4:4">
      <c r="D2589" s="227"/>
    </row>
    <row r="2590" spans="4:4">
      <c r="D2590" s="227"/>
    </row>
    <row r="2591" spans="4:4">
      <c r="D2591" s="227"/>
    </row>
    <row r="2592" spans="4:4">
      <c r="D2592" s="227"/>
    </row>
    <row r="2593" spans="4:4">
      <c r="D2593" s="227"/>
    </row>
    <row r="2594" spans="4:4">
      <c r="D2594" s="227"/>
    </row>
    <row r="2595" spans="4:4">
      <c r="D2595" s="227"/>
    </row>
    <row r="2596" spans="4:4">
      <c r="D2596" s="227"/>
    </row>
    <row r="2597" spans="4:4">
      <c r="D2597" s="227"/>
    </row>
    <row r="2598" spans="4:4">
      <c r="D2598" s="227"/>
    </row>
    <row r="2599" spans="4:4">
      <c r="D2599" s="227"/>
    </row>
    <row r="2600" spans="4:4">
      <c r="D2600" s="227"/>
    </row>
    <row r="2601" spans="4:4">
      <c r="D2601" s="227"/>
    </row>
    <row r="2602" spans="4:4">
      <c r="D2602" s="227"/>
    </row>
    <row r="2603" spans="4:4">
      <c r="D2603" s="227"/>
    </row>
    <row r="2604" spans="4:4">
      <c r="D2604" s="227"/>
    </row>
    <row r="2605" spans="4:4">
      <c r="D2605" s="227"/>
    </row>
    <row r="2606" spans="4:4">
      <c r="D2606" s="227"/>
    </row>
    <row r="2607" spans="4:4">
      <c r="D2607" s="227"/>
    </row>
    <row r="2608" spans="4:4">
      <c r="D2608" s="227"/>
    </row>
    <row r="2609" spans="4:4">
      <c r="D2609" s="227"/>
    </row>
    <row r="2610" spans="4:4">
      <c r="D2610" s="227"/>
    </row>
    <row r="2611" spans="4:4">
      <c r="D2611" s="227"/>
    </row>
    <row r="2612" spans="4:4">
      <c r="D2612" s="227"/>
    </row>
    <row r="2613" spans="4:4">
      <c r="D2613" s="227"/>
    </row>
    <row r="2614" spans="4:4">
      <c r="D2614" s="227"/>
    </row>
    <row r="2615" spans="4:4">
      <c r="D2615" s="227"/>
    </row>
    <row r="2616" spans="4:4">
      <c r="D2616" s="227"/>
    </row>
    <row r="2617" spans="4:4">
      <c r="D2617" s="227"/>
    </row>
    <row r="2618" spans="4:4">
      <c r="D2618" s="227"/>
    </row>
    <row r="2619" spans="4:4">
      <c r="D2619" s="227"/>
    </row>
    <row r="2620" spans="4:4">
      <c r="D2620" s="227"/>
    </row>
    <row r="2621" spans="4:4">
      <c r="D2621" s="227"/>
    </row>
    <row r="2622" spans="4:4">
      <c r="D2622" s="227"/>
    </row>
    <row r="2623" spans="4:4">
      <c r="D2623" s="227"/>
    </row>
    <row r="2624" spans="4:4">
      <c r="D2624" s="227"/>
    </row>
    <row r="2625" spans="4:4">
      <c r="D2625" s="227"/>
    </row>
    <row r="2626" spans="4:4">
      <c r="D2626" s="227"/>
    </row>
    <row r="2627" spans="4:4">
      <c r="D2627" s="227"/>
    </row>
    <row r="2628" spans="4:4">
      <c r="D2628" s="227"/>
    </row>
    <row r="2629" spans="4:4">
      <c r="D2629" s="227"/>
    </row>
    <row r="2630" spans="4:4">
      <c r="D2630" s="227"/>
    </row>
    <row r="2631" spans="4:4">
      <c r="D2631" s="227"/>
    </row>
    <row r="2632" spans="4:4">
      <c r="D2632" s="227"/>
    </row>
    <row r="2633" spans="4:4">
      <c r="D2633" s="227"/>
    </row>
    <row r="2634" spans="4:4">
      <c r="D2634" s="227"/>
    </row>
    <row r="2635" spans="4:4">
      <c r="D2635" s="227"/>
    </row>
    <row r="2636" spans="4:4">
      <c r="D2636" s="227"/>
    </row>
    <row r="2637" spans="4:4">
      <c r="D2637" s="227"/>
    </row>
    <row r="2638" spans="4:4">
      <c r="D2638" s="227"/>
    </row>
    <row r="2639" spans="4:4">
      <c r="D2639" s="227"/>
    </row>
    <row r="2640" spans="4:4">
      <c r="D2640" s="227"/>
    </row>
    <row r="2641" spans="4:4">
      <c r="D2641" s="227"/>
    </row>
    <row r="2642" spans="4:4">
      <c r="D2642" s="227"/>
    </row>
    <row r="2643" spans="4:4">
      <c r="D2643" s="227"/>
    </row>
    <row r="2644" spans="4:4">
      <c r="D2644" s="227"/>
    </row>
    <row r="2645" spans="4:4">
      <c r="D2645" s="227"/>
    </row>
    <row r="2646" spans="4:4">
      <c r="D2646" s="227"/>
    </row>
    <row r="2647" spans="4:4">
      <c r="D2647" s="227"/>
    </row>
    <row r="2648" spans="4:4">
      <c r="D2648" s="227"/>
    </row>
    <row r="2649" spans="4:4">
      <c r="D2649" s="227"/>
    </row>
    <row r="2650" spans="4:4">
      <c r="D2650" s="227"/>
    </row>
    <row r="2651" spans="4:4">
      <c r="D2651" s="227"/>
    </row>
    <row r="2652" spans="4:4">
      <c r="D2652" s="227"/>
    </row>
    <row r="2653" spans="4:4">
      <c r="D2653" s="227"/>
    </row>
    <row r="2654" spans="4:4">
      <c r="D2654" s="227"/>
    </row>
    <row r="2655" spans="4:4">
      <c r="D2655" s="227"/>
    </row>
    <row r="2656" spans="4:4">
      <c r="D2656" s="227"/>
    </row>
    <row r="2657" spans="4:4">
      <c r="D2657" s="227"/>
    </row>
    <row r="2658" spans="4:4">
      <c r="D2658" s="227"/>
    </row>
    <row r="2659" spans="4:4">
      <c r="D2659" s="227"/>
    </row>
    <row r="2660" spans="4:4">
      <c r="D2660" s="227"/>
    </row>
    <row r="2661" spans="4:4">
      <c r="D2661" s="227"/>
    </row>
    <row r="2662" spans="4:4">
      <c r="D2662" s="227"/>
    </row>
    <row r="2663" spans="4:4">
      <c r="D2663" s="227"/>
    </row>
    <row r="2664" spans="4:4">
      <c r="D2664" s="227"/>
    </row>
    <row r="2665" spans="4:4">
      <c r="D2665" s="227"/>
    </row>
    <row r="2666" spans="4:4">
      <c r="D2666" s="227"/>
    </row>
    <row r="2667" spans="4:4">
      <c r="D2667" s="227"/>
    </row>
    <row r="2668" spans="4:4">
      <c r="D2668" s="227"/>
    </row>
    <row r="2669" spans="4:4">
      <c r="D2669" s="227"/>
    </row>
    <row r="2670" spans="4:4">
      <c r="D2670" s="227"/>
    </row>
    <row r="2671" spans="4:4">
      <c r="D2671" s="227"/>
    </row>
    <row r="2672" spans="4:4">
      <c r="D2672" s="227"/>
    </row>
    <row r="2673" spans="4:4">
      <c r="D2673" s="227"/>
    </row>
    <row r="2674" spans="4:4">
      <c r="D2674" s="227"/>
    </row>
    <row r="2675" spans="4:4">
      <c r="D2675" s="227"/>
    </row>
    <row r="2676" spans="4:4">
      <c r="D2676" s="227"/>
    </row>
    <row r="2677" spans="4:4">
      <c r="D2677" s="227"/>
    </row>
    <row r="2678" spans="4:4">
      <c r="D2678" s="227"/>
    </row>
    <row r="2679" spans="4:4">
      <c r="D2679" s="227"/>
    </row>
    <row r="2680" spans="4:4">
      <c r="D2680" s="227"/>
    </row>
    <row r="2681" spans="4:4">
      <c r="D2681" s="227"/>
    </row>
    <row r="2682" spans="4:4">
      <c r="D2682" s="227"/>
    </row>
    <row r="2683" spans="4:4">
      <c r="D2683" s="227"/>
    </row>
    <row r="2684" spans="4:4">
      <c r="D2684" s="227"/>
    </row>
    <row r="2685" spans="4:4">
      <c r="D2685" s="227"/>
    </row>
    <row r="2686" spans="4:4">
      <c r="D2686" s="227"/>
    </row>
    <row r="2687" spans="4:4">
      <c r="D2687" s="227"/>
    </row>
    <row r="2688" spans="4:4">
      <c r="D2688" s="227"/>
    </row>
    <row r="2689" spans="4:4">
      <c r="D2689" s="227"/>
    </row>
    <row r="2690" spans="4:4">
      <c r="D2690" s="227"/>
    </row>
    <row r="2691" spans="4:4">
      <c r="D2691" s="227"/>
    </row>
    <row r="2692" spans="4:4">
      <c r="D2692" s="227"/>
    </row>
    <row r="2693" spans="4:4">
      <c r="D2693" s="227"/>
    </row>
    <row r="2694" spans="4:4">
      <c r="D2694" s="227"/>
    </row>
    <row r="2695" spans="4:4">
      <c r="D2695" s="227"/>
    </row>
    <row r="2696" spans="4:4">
      <c r="D2696" s="227"/>
    </row>
    <row r="2697" spans="4:4">
      <c r="D2697" s="227"/>
    </row>
    <row r="2698" spans="4:4">
      <c r="D2698" s="227"/>
    </row>
    <row r="2699" spans="4:4">
      <c r="D2699" s="227"/>
    </row>
    <row r="2700" spans="4:4">
      <c r="D2700" s="227"/>
    </row>
    <row r="2701" spans="4:4">
      <c r="D2701" s="227"/>
    </row>
    <row r="2702" spans="4:4">
      <c r="D2702" s="227"/>
    </row>
    <row r="2703" spans="4:4">
      <c r="D2703" s="227"/>
    </row>
    <row r="2704" spans="4:4">
      <c r="D2704" s="227"/>
    </row>
    <row r="2705" spans="4:4">
      <c r="D2705" s="227"/>
    </row>
    <row r="2706" spans="4:4">
      <c r="D2706" s="227"/>
    </row>
    <row r="2707" spans="4:4">
      <c r="D2707" s="227"/>
    </row>
    <row r="2708" spans="4:4">
      <c r="D2708" s="227"/>
    </row>
    <row r="2709" spans="4:4">
      <c r="D2709" s="227"/>
    </row>
    <row r="2710" spans="4:4">
      <c r="D2710" s="227"/>
    </row>
    <row r="2711" spans="4:4">
      <c r="D2711" s="227"/>
    </row>
    <row r="2712" spans="4:4">
      <c r="D2712" s="227"/>
    </row>
    <row r="2713" spans="4:4">
      <c r="D2713" s="227"/>
    </row>
    <row r="2714" spans="4:4">
      <c r="D2714" s="227"/>
    </row>
    <row r="2715" spans="4:4">
      <c r="D2715" s="227"/>
    </row>
    <row r="2716" spans="4:4">
      <c r="D2716" s="227"/>
    </row>
    <row r="2717" spans="4:4">
      <c r="D2717" s="227"/>
    </row>
    <row r="2718" spans="4:4">
      <c r="D2718" s="227"/>
    </row>
    <row r="2719" spans="4:4">
      <c r="D2719" s="227"/>
    </row>
    <row r="2720" spans="4:4">
      <c r="D2720" s="227"/>
    </row>
    <row r="2721" spans="4:4">
      <c r="D2721" s="227"/>
    </row>
    <row r="2722" spans="4:4">
      <c r="D2722" s="227"/>
    </row>
    <row r="2723" spans="4:4">
      <c r="D2723" s="227"/>
    </row>
    <row r="2724" spans="4:4">
      <c r="D2724" s="227"/>
    </row>
    <row r="2725" spans="4:4">
      <c r="D2725" s="227"/>
    </row>
    <row r="2726" spans="4:4">
      <c r="D2726" s="227"/>
    </row>
    <row r="2727" spans="4:4">
      <c r="D2727" s="227"/>
    </row>
    <row r="2728" spans="4:4">
      <c r="D2728" s="227"/>
    </row>
    <row r="2729" spans="4:4">
      <c r="D2729" s="227"/>
    </row>
    <row r="2730" spans="4:4">
      <c r="D2730" s="227"/>
    </row>
    <row r="2731" spans="4:4">
      <c r="D2731" s="227"/>
    </row>
    <row r="2732" spans="4:4">
      <c r="D2732" s="227"/>
    </row>
    <row r="2733" spans="4:4">
      <c r="D2733" s="227"/>
    </row>
    <row r="2734" spans="4:4">
      <c r="D2734" s="227"/>
    </row>
    <row r="2735" spans="4:4">
      <c r="D2735" s="227"/>
    </row>
    <row r="2736" spans="4:4">
      <c r="D2736" s="227"/>
    </row>
    <row r="2737" spans="4:4">
      <c r="D2737" s="227"/>
    </row>
    <row r="2738" spans="4:4">
      <c r="D2738" s="227"/>
    </row>
    <row r="2739" spans="4:4">
      <c r="D2739" s="227"/>
    </row>
    <row r="2740" spans="4:4">
      <c r="D2740" s="227"/>
    </row>
    <row r="2741" spans="4:4">
      <c r="D2741" s="227"/>
    </row>
    <row r="2742" spans="4:4">
      <c r="D2742" s="227"/>
    </row>
    <row r="2743" spans="4:4">
      <c r="D2743" s="227"/>
    </row>
    <row r="2744" spans="4:4">
      <c r="D2744" s="227"/>
    </row>
    <row r="2745" spans="4:4">
      <c r="D2745" s="227"/>
    </row>
    <row r="2746" spans="4:4">
      <c r="D2746" s="227"/>
    </row>
    <row r="2747" spans="4:4">
      <c r="D2747" s="227"/>
    </row>
    <row r="2748" spans="4:4">
      <c r="D2748" s="227"/>
    </row>
    <row r="2749" spans="4:4">
      <c r="D2749" s="227"/>
    </row>
    <row r="2750" spans="4:4">
      <c r="D2750" s="227"/>
    </row>
    <row r="2751" spans="4:4">
      <c r="D2751" s="227"/>
    </row>
    <row r="2752" spans="4:4">
      <c r="D2752" s="227"/>
    </row>
    <row r="2753" spans="4:4">
      <c r="D2753" s="227"/>
    </row>
    <row r="2754" spans="4:4">
      <c r="D2754" s="227"/>
    </row>
    <row r="2755" spans="4:4">
      <c r="D2755" s="227"/>
    </row>
    <row r="2756" spans="4:4">
      <c r="D2756" s="227"/>
    </row>
    <row r="2757" spans="4:4">
      <c r="D2757" s="227"/>
    </row>
    <row r="2758" spans="4:4">
      <c r="D2758" s="227"/>
    </row>
    <row r="2759" spans="4:4">
      <c r="D2759" s="227"/>
    </row>
    <row r="2760" spans="4:4">
      <c r="D2760" s="227"/>
    </row>
    <row r="2761" spans="4:4">
      <c r="D2761" s="227"/>
    </row>
    <row r="2762" spans="4:4">
      <c r="D2762" s="227"/>
    </row>
    <row r="2763" spans="4:4">
      <c r="D2763" s="227"/>
    </row>
    <row r="2764" spans="4:4">
      <c r="D2764" s="227"/>
    </row>
    <row r="2765" spans="4:4">
      <c r="D2765" s="227"/>
    </row>
    <row r="2766" spans="4:4">
      <c r="D2766" s="227"/>
    </row>
    <row r="2767" spans="4:4">
      <c r="D2767" s="227"/>
    </row>
    <row r="2768" spans="4:4">
      <c r="D2768" s="227"/>
    </row>
    <row r="2769" spans="4:4">
      <c r="D2769" s="227"/>
    </row>
    <row r="2770" spans="4:4">
      <c r="D2770" s="227"/>
    </row>
    <row r="2771" spans="4:4">
      <c r="D2771" s="227"/>
    </row>
    <row r="2772" spans="4:4">
      <c r="D2772" s="227"/>
    </row>
    <row r="2773" spans="4:4">
      <c r="D2773" s="227"/>
    </row>
    <row r="2774" spans="4:4">
      <c r="D2774" s="227"/>
    </row>
    <row r="2775" spans="4:4">
      <c r="D2775" s="227"/>
    </row>
    <row r="2776" spans="4:4">
      <c r="D2776" s="227"/>
    </row>
    <row r="2777" spans="4:4">
      <c r="D2777" s="227"/>
    </row>
    <row r="2778" spans="4:4">
      <c r="D2778" s="227"/>
    </row>
    <row r="2779" spans="4:4">
      <c r="D2779" s="227"/>
    </row>
    <row r="2780" spans="4:4">
      <c r="D2780" s="227"/>
    </row>
    <row r="2781" spans="4:4">
      <c r="D2781" s="227"/>
    </row>
    <row r="2782" spans="4:4">
      <c r="D2782" s="227"/>
    </row>
    <row r="2783" spans="4:4">
      <c r="D2783" s="227"/>
    </row>
    <row r="2784" spans="4:4">
      <c r="D2784" s="227"/>
    </row>
    <row r="2785" spans="4:4">
      <c r="D2785" s="227"/>
    </row>
    <row r="2786" spans="4:4">
      <c r="D2786" s="227"/>
    </row>
    <row r="2787" spans="4:4">
      <c r="D2787" s="227"/>
    </row>
    <row r="2788" spans="4:4">
      <c r="D2788" s="227"/>
    </row>
    <row r="2789" spans="4:4">
      <c r="D2789" s="227"/>
    </row>
    <row r="2790" spans="4:4">
      <c r="D2790" s="227"/>
    </row>
    <row r="2791" spans="4:4">
      <c r="D2791" s="227"/>
    </row>
    <row r="2792" spans="4:4">
      <c r="D2792" s="227"/>
    </row>
    <row r="2793" spans="4:4">
      <c r="D2793" s="227"/>
    </row>
    <row r="2794" spans="4:4">
      <c r="D2794" s="227"/>
    </row>
    <row r="2795" spans="4:4">
      <c r="D2795" s="227"/>
    </row>
    <row r="2796" spans="4:4">
      <c r="D2796" s="227"/>
    </row>
    <row r="2797" spans="4:4">
      <c r="D2797" s="227"/>
    </row>
    <row r="2798" spans="4:4">
      <c r="D2798" s="227"/>
    </row>
    <row r="2799" spans="4:4">
      <c r="D2799" s="227"/>
    </row>
    <row r="2800" spans="4:4">
      <c r="D2800" s="227"/>
    </row>
    <row r="2801" spans="4:4">
      <c r="D2801" s="227"/>
    </row>
    <row r="2802" spans="4:4">
      <c r="D2802" s="227"/>
    </row>
    <row r="2803" spans="4:4">
      <c r="D2803" s="227"/>
    </row>
    <row r="2804" spans="4:4">
      <c r="D2804" s="227"/>
    </row>
    <row r="2805" spans="4:4">
      <c r="D2805" s="227"/>
    </row>
    <row r="2806" spans="4:4">
      <c r="D2806" s="227"/>
    </row>
    <row r="2807" spans="4:4">
      <c r="D2807" s="227"/>
    </row>
    <row r="2808" spans="4:4">
      <c r="D2808" s="227"/>
    </row>
    <row r="2809" spans="4:4">
      <c r="D2809" s="227"/>
    </row>
    <row r="2810" spans="4:4">
      <c r="D2810" s="227"/>
    </row>
    <row r="2811" spans="4:4">
      <c r="D2811" s="227"/>
    </row>
    <row r="2812" spans="4:4">
      <c r="D2812" s="227"/>
    </row>
    <row r="2813" spans="4:4">
      <c r="D2813" s="227"/>
    </row>
    <row r="2814" spans="4:4">
      <c r="D2814" s="227"/>
    </row>
    <row r="2815" spans="4:4">
      <c r="D2815" s="227"/>
    </row>
    <row r="2816" spans="4:4">
      <c r="D2816" s="227"/>
    </row>
    <row r="2817" spans="4:4">
      <c r="D2817" s="227"/>
    </row>
    <row r="2818" spans="4:4">
      <c r="D2818" s="227"/>
    </row>
    <row r="2819" spans="4:4">
      <c r="D2819" s="227"/>
    </row>
    <row r="2820" spans="4:4">
      <c r="D2820" s="227"/>
    </row>
    <row r="2821" spans="4:4">
      <c r="D2821" s="227"/>
    </row>
    <row r="2822" spans="4:4">
      <c r="D2822" s="227"/>
    </row>
    <row r="2823" spans="4:4">
      <c r="D2823" s="227"/>
    </row>
    <row r="2824" spans="4:4">
      <c r="D2824" s="227"/>
    </row>
    <row r="2825" spans="4:4">
      <c r="D2825" s="227"/>
    </row>
    <row r="2826" spans="4:4">
      <c r="D2826" s="227"/>
    </row>
    <row r="2827" spans="4:4">
      <c r="D2827" s="227"/>
    </row>
    <row r="2828" spans="4:4">
      <c r="D2828" s="227"/>
    </row>
    <row r="2829" spans="4:4">
      <c r="D2829" s="227"/>
    </row>
    <row r="2830" spans="4:4">
      <c r="D2830" s="227"/>
    </row>
    <row r="2831" spans="4:4">
      <c r="D2831" s="227"/>
    </row>
    <row r="2832" spans="4:4">
      <c r="D2832" s="227"/>
    </row>
    <row r="2833" spans="4:4">
      <c r="D2833" s="227"/>
    </row>
    <row r="2834" spans="4:4">
      <c r="D2834" s="227"/>
    </row>
    <row r="2835" spans="4:4">
      <c r="D2835" s="227"/>
    </row>
    <row r="2836" spans="4:4">
      <c r="D2836" s="227"/>
    </row>
    <row r="2837" spans="4:4">
      <c r="D2837" s="227"/>
    </row>
    <row r="2838" spans="4:4">
      <c r="D2838" s="227"/>
    </row>
    <row r="2839" spans="4:4">
      <c r="D2839" s="227"/>
    </row>
    <row r="2840" spans="4:4">
      <c r="D2840" s="227"/>
    </row>
    <row r="2841" spans="4:4">
      <c r="D2841" s="227"/>
    </row>
    <row r="2842" spans="4:4">
      <c r="D2842" s="227"/>
    </row>
    <row r="2843" spans="4:4">
      <c r="D2843" s="227"/>
    </row>
    <row r="2844" spans="4:4">
      <c r="D2844" s="227"/>
    </row>
    <row r="2845" spans="4:4">
      <c r="D2845" s="227"/>
    </row>
    <row r="2846" spans="4:4">
      <c r="D2846" s="227"/>
    </row>
    <row r="2847" spans="4:4">
      <c r="D2847" s="227"/>
    </row>
    <row r="2848" spans="4:4">
      <c r="D2848" s="227"/>
    </row>
    <row r="2849" spans="4:4">
      <c r="D2849" s="227"/>
    </row>
    <row r="2850" spans="4:4">
      <c r="D2850" s="227"/>
    </row>
    <row r="2851" spans="4:4">
      <c r="D2851" s="227"/>
    </row>
    <row r="2852" spans="4:4">
      <c r="D2852" s="227"/>
    </row>
    <row r="2853" spans="4:4">
      <c r="D2853" s="227"/>
    </row>
    <row r="2854" spans="4:4">
      <c r="D2854" s="227"/>
    </row>
    <row r="2855" spans="4:4">
      <c r="D2855" s="227"/>
    </row>
    <row r="2856" spans="4:4">
      <c r="D2856" s="227"/>
    </row>
    <row r="2857" spans="4:4">
      <c r="D2857" s="227"/>
    </row>
    <row r="2858" spans="4:4">
      <c r="D2858" s="227"/>
    </row>
    <row r="2859" spans="4:4">
      <c r="D2859" s="227"/>
    </row>
    <row r="2860" spans="4:4">
      <c r="D2860" s="227"/>
    </row>
    <row r="2861" spans="4:4">
      <c r="D2861" s="227"/>
    </row>
    <row r="2862" spans="4:4">
      <c r="D2862" s="227"/>
    </row>
    <row r="2863" spans="4:4">
      <c r="D2863" s="227"/>
    </row>
    <row r="2864" spans="4:4">
      <c r="D2864" s="227"/>
    </row>
    <row r="2865" spans="4:4">
      <c r="D2865" s="227"/>
    </row>
    <row r="2866" spans="4:4">
      <c r="D2866" s="227"/>
    </row>
    <row r="2867" spans="4:4">
      <c r="D2867" s="227"/>
    </row>
    <row r="2868" spans="4:4">
      <c r="D2868" s="227"/>
    </row>
    <row r="2869" spans="4:4">
      <c r="D2869" s="227"/>
    </row>
    <row r="2870" spans="4:4">
      <c r="D2870" s="227"/>
    </row>
    <row r="2871" spans="4:4">
      <c r="D2871" s="227"/>
    </row>
    <row r="2872" spans="4:4">
      <c r="D2872" s="227"/>
    </row>
    <row r="2873" spans="4:4">
      <c r="D2873" s="227"/>
    </row>
    <row r="2874" spans="4:4">
      <c r="D2874" s="227"/>
    </row>
    <row r="2875" spans="4:4">
      <c r="D2875" s="227"/>
    </row>
    <row r="2876" spans="4:4">
      <c r="D2876" s="227"/>
    </row>
    <row r="2877" spans="4:4">
      <c r="D2877" s="227"/>
    </row>
    <row r="2878" spans="4:4">
      <c r="D2878" s="227"/>
    </row>
    <row r="2879" spans="4:4">
      <c r="D2879" s="227"/>
    </row>
    <row r="2880" spans="4:4">
      <c r="D2880" s="227"/>
    </row>
    <row r="2881" spans="4:4">
      <c r="D2881" s="227"/>
    </row>
    <row r="2882" spans="4:4">
      <c r="D2882" s="227"/>
    </row>
    <row r="2883" spans="4:4">
      <c r="D2883" s="227"/>
    </row>
    <row r="2884" spans="4:4">
      <c r="D2884" s="227"/>
    </row>
    <row r="2885" spans="4:4">
      <c r="D2885" s="227"/>
    </row>
    <row r="2886" spans="4:4">
      <c r="D2886" s="227"/>
    </row>
    <row r="2887" spans="4:4">
      <c r="D2887" s="227"/>
    </row>
    <row r="2888" spans="4:4">
      <c r="D2888" s="227"/>
    </row>
    <row r="2889" spans="4:4">
      <c r="D2889" s="227"/>
    </row>
    <row r="2890" spans="4:4">
      <c r="D2890" s="227"/>
    </row>
    <row r="2891" spans="4:4">
      <c r="D2891" s="227"/>
    </row>
    <row r="2892" spans="4:4">
      <c r="D2892" s="227"/>
    </row>
    <row r="2893" spans="4:4">
      <c r="D2893" s="227"/>
    </row>
    <row r="2894" spans="4:4">
      <c r="D2894" s="227"/>
    </row>
    <row r="2895" spans="4:4">
      <c r="D2895" s="227"/>
    </row>
    <row r="2896" spans="4:4">
      <c r="D2896" s="227"/>
    </row>
    <row r="2897" spans="4:4">
      <c r="D2897" s="227"/>
    </row>
    <row r="2898" spans="4:4">
      <c r="D2898" s="227"/>
    </row>
    <row r="2899" spans="4:4">
      <c r="D2899" s="227"/>
    </row>
    <row r="2900" spans="4:4">
      <c r="D2900" s="227"/>
    </row>
    <row r="2901" spans="4:4">
      <c r="D2901" s="227"/>
    </row>
    <row r="2902" spans="4:4">
      <c r="D2902" s="227"/>
    </row>
    <row r="2903" spans="4:4">
      <c r="D2903" s="227"/>
    </row>
    <row r="2904" spans="4:4">
      <c r="D2904" s="227"/>
    </row>
    <row r="2905" spans="4:4">
      <c r="D2905" s="227"/>
    </row>
    <row r="2906" spans="4:4">
      <c r="D2906" s="227"/>
    </row>
    <row r="2907" spans="4:4">
      <c r="D2907" s="227"/>
    </row>
    <row r="2908" spans="4:4">
      <c r="D2908" s="227"/>
    </row>
    <row r="2909" spans="4:4">
      <c r="D2909" s="227"/>
    </row>
    <row r="2910" spans="4:4">
      <c r="D2910" s="227"/>
    </row>
    <row r="2911" spans="4:4">
      <c r="D2911" s="227"/>
    </row>
    <row r="2912" spans="4:4">
      <c r="D2912" s="227"/>
    </row>
    <row r="2913" spans="4:4">
      <c r="D2913" s="227"/>
    </row>
    <row r="2914" spans="4:4">
      <c r="D2914" s="227"/>
    </row>
    <row r="2915" spans="4:4">
      <c r="D2915" s="227"/>
    </row>
    <row r="2916" spans="4:4">
      <c r="D2916" s="227"/>
    </row>
    <row r="2917" spans="4:4">
      <c r="D2917" s="227"/>
    </row>
    <row r="2918" spans="4:4">
      <c r="D2918" s="227"/>
    </row>
    <row r="2919" spans="4:4">
      <c r="D2919" s="227"/>
    </row>
    <row r="2920" spans="4:4">
      <c r="D2920" s="227"/>
    </row>
    <row r="2921" spans="4:4">
      <c r="D2921" s="227"/>
    </row>
    <row r="2922" spans="4:4">
      <c r="D2922" s="227"/>
    </row>
    <row r="2923" spans="4:4">
      <c r="D2923" s="227"/>
    </row>
    <row r="2924" spans="4:4">
      <c r="D2924" s="227"/>
    </row>
    <row r="2925" spans="4:4">
      <c r="D2925" s="227"/>
    </row>
    <row r="2926" spans="4:4">
      <c r="D2926" s="227"/>
    </row>
    <row r="2927" spans="4:4">
      <c r="D2927" s="227"/>
    </row>
    <row r="2928" spans="4:4">
      <c r="D2928" s="227"/>
    </row>
    <row r="2929" spans="4:4">
      <c r="D2929" s="227"/>
    </row>
    <row r="2930" spans="4:4">
      <c r="D2930" s="227"/>
    </row>
    <row r="2931" spans="4:4">
      <c r="D2931" s="227"/>
    </row>
    <row r="2932" spans="4:4">
      <c r="D2932" s="227"/>
    </row>
    <row r="2933" spans="4:4">
      <c r="D2933" s="227"/>
    </row>
    <row r="2934" spans="4:4">
      <c r="D2934" s="227"/>
    </row>
    <row r="2935" spans="4:4">
      <c r="D2935" s="227"/>
    </row>
    <row r="2936" spans="4:4">
      <c r="D2936" s="227"/>
    </row>
    <row r="2937" spans="4:4">
      <c r="D2937" s="227"/>
    </row>
    <row r="2938" spans="4:4">
      <c r="D2938" s="227"/>
    </row>
    <row r="2939" spans="4:4">
      <c r="D2939" s="227"/>
    </row>
    <row r="2940" spans="4:4">
      <c r="D2940" s="227"/>
    </row>
    <row r="2941" spans="4:4">
      <c r="D2941" s="227"/>
    </row>
    <row r="2942" spans="4:4">
      <c r="D2942" s="227"/>
    </row>
    <row r="2943" spans="4:4">
      <c r="D2943" s="227"/>
    </row>
    <row r="2944" spans="4:4">
      <c r="D2944" s="227"/>
    </row>
    <row r="2945" spans="4:4">
      <c r="D2945" s="227"/>
    </row>
    <row r="2946" spans="4:4">
      <c r="D2946" s="227"/>
    </row>
    <row r="2947" spans="4:4">
      <c r="D2947" s="227"/>
    </row>
    <row r="2948" spans="4:4">
      <c r="D2948" s="227"/>
    </row>
    <row r="2949" spans="4:4">
      <c r="D2949" s="227"/>
    </row>
    <row r="2950" spans="4:4">
      <c r="D2950" s="227"/>
    </row>
    <row r="2951" spans="4:4">
      <c r="D2951" s="227"/>
    </row>
    <row r="2952" spans="4:4">
      <c r="D2952" s="227"/>
    </row>
    <row r="2953" spans="4:4">
      <c r="D2953" s="227"/>
    </row>
    <row r="2954" spans="4:4">
      <c r="D2954" s="227"/>
    </row>
    <row r="2955" spans="4:4">
      <c r="D2955" s="227"/>
    </row>
    <row r="2956" spans="4:4">
      <c r="D2956" s="227"/>
    </row>
    <row r="2957" spans="4:4">
      <c r="D2957" s="227"/>
    </row>
    <row r="2958" spans="4:4">
      <c r="D2958" s="227"/>
    </row>
    <row r="2959" spans="4:4">
      <c r="D2959" s="227"/>
    </row>
    <row r="2960" spans="4:4">
      <c r="D2960" s="227"/>
    </row>
    <row r="2961" spans="4:4">
      <c r="D2961" s="227"/>
    </row>
    <row r="2962" spans="4:4">
      <c r="D2962" s="227"/>
    </row>
    <row r="2963" spans="4:4">
      <c r="D2963" s="227"/>
    </row>
    <row r="2964" spans="4:4">
      <c r="D2964" s="227"/>
    </row>
    <row r="2965" spans="4:4">
      <c r="D2965" s="227"/>
    </row>
    <row r="2966" spans="4:4">
      <c r="D2966" s="227"/>
    </row>
    <row r="2967" spans="4:4">
      <c r="D2967" s="227"/>
    </row>
    <row r="2968" spans="4:4">
      <c r="D2968" s="227"/>
    </row>
    <row r="2969" spans="4:4">
      <c r="D2969" s="227"/>
    </row>
    <row r="2970" spans="4:4">
      <c r="D2970" s="227"/>
    </row>
    <row r="2971" spans="4:4">
      <c r="D2971" s="227"/>
    </row>
    <row r="2972" spans="4:4">
      <c r="D2972" s="227"/>
    </row>
    <row r="2973" spans="4:4">
      <c r="D2973" s="227"/>
    </row>
    <row r="2974" spans="4:4">
      <c r="D2974" s="227"/>
    </row>
    <row r="2975" spans="4:4">
      <c r="D2975" s="227"/>
    </row>
    <row r="2976" spans="4:4">
      <c r="D2976" s="227"/>
    </row>
    <row r="2977" spans="4:4">
      <c r="D2977" s="227"/>
    </row>
    <row r="2978" spans="4:4">
      <c r="D2978" s="227"/>
    </row>
    <row r="2979" spans="4:4">
      <c r="D2979" s="227"/>
    </row>
    <row r="2980" spans="4:4">
      <c r="D2980" s="227"/>
    </row>
    <row r="2981" spans="4:4">
      <c r="D2981" s="227"/>
    </row>
    <row r="2982" spans="4:4">
      <c r="D2982" s="227"/>
    </row>
    <row r="2983" spans="4:4">
      <c r="D2983" s="227"/>
    </row>
    <row r="2984" spans="4:4">
      <c r="D2984" s="227"/>
    </row>
    <row r="2985" spans="4:4">
      <c r="D2985" s="227"/>
    </row>
    <row r="2986" spans="4:4">
      <c r="D2986" s="227"/>
    </row>
    <row r="2987" spans="4:4">
      <c r="D2987" s="227"/>
    </row>
    <row r="2988" spans="4:4">
      <c r="D2988" s="227"/>
    </row>
    <row r="2989" spans="4:4">
      <c r="D2989" s="227"/>
    </row>
    <row r="2990" spans="4:4">
      <c r="D2990" s="227"/>
    </row>
    <row r="2991" spans="4:4">
      <c r="D2991" s="227"/>
    </row>
    <row r="2992" spans="4:4">
      <c r="D2992" s="227"/>
    </row>
    <row r="2993" spans="4:4">
      <c r="D2993" s="227"/>
    </row>
    <row r="2994" spans="4:4">
      <c r="D2994" s="227"/>
    </row>
    <row r="2995" spans="4:4">
      <c r="D2995" s="227"/>
    </row>
    <row r="2996" spans="4:4">
      <c r="D2996" s="227"/>
    </row>
    <row r="2997" spans="4:4">
      <c r="D2997" s="227"/>
    </row>
    <row r="2998" spans="4:4">
      <c r="D2998" s="227"/>
    </row>
    <row r="2999" spans="4:4">
      <c r="D2999" s="227"/>
    </row>
    <row r="3000" spans="4:4">
      <c r="D3000" s="227"/>
    </row>
    <row r="3001" spans="4:4">
      <c r="D3001" s="227"/>
    </row>
    <row r="3002" spans="4:4">
      <c r="D3002" s="227"/>
    </row>
    <row r="3003" spans="4:4">
      <c r="D3003" s="227"/>
    </row>
    <row r="3004" spans="4:4">
      <c r="D3004" s="227"/>
    </row>
    <row r="3005" spans="4:4">
      <c r="D3005" s="227"/>
    </row>
    <row r="3006" spans="4:4">
      <c r="D3006" s="227"/>
    </row>
    <row r="3007" spans="4:4">
      <c r="D3007" s="227"/>
    </row>
    <row r="3008" spans="4:4">
      <c r="D3008" s="227"/>
    </row>
    <row r="3009" spans="4:4">
      <c r="D3009" s="227"/>
    </row>
    <row r="3010" spans="4:4">
      <c r="D3010" s="227"/>
    </row>
    <row r="3011" spans="4:4">
      <c r="D3011" s="227"/>
    </row>
    <row r="3012" spans="4:4">
      <c r="D3012" s="227"/>
    </row>
    <row r="3013" spans="4:4">
      <c r="D3013" s="227"/>
    </row>
    <row r="3014" spans="4:4">
      <c r="D3014" s="227"/>
    </row>
    <row r="3015" spans="4:4">
      <c r="D3015" s="227"/>
    </row>
    <row r="3016" spans="4:4">
      <c r="D3016" s="227"/>
    </row>
    <row r="3017" spans="4:4">
      <c r="D3017" s="227"/>
    </row>
    <row r="3018" spans="4:4">
      <c r="D3018" s="227"/>
    </row>
    <row r="3019" spans="4:4">
      <c r="D3019" s="227"/>
    </row>
    <row r="3020" spans="4:4">
      <c r="D3020" s="227"/>
    </row>
    <row r="3021" spans="4:4">
      <c r="D3021" s="227"/>
    </row>
    <row r="3022" spans="4:4">
      <c r="D3022" s="227"/>
    </row>
    <row r="3023" spans="4:4">
      <c r="D3023" s="227"/>
    </row>
    <row r="3024" spans="4:4">
      <c r="D3024" s="227"/>
    </row>
    <row r="3025" spans="4:4">
      <c r="D3025" s="227"/>
    </row>
    <row r="3026" spans="4:4">
      <c r="D3026" s="227"/>
    </row>
    <row r="3027" spans="4:4">
      <c r="D3027" s="227"/>
    </row>
    <row r="3028" spans="4:4">
      <c r="D3028" s="227"/>
    </row>
    <row r="3029" spans="4:4">
      <c r="D3029" s="227"/>
    </row>
    <row r="3030" spans="4:4">
      <c r="D3030" s="227"/>
    </row>
    <row r="3031" spans="4:4">
      <c r="D3031" s="227"/>
    </row>
    <row r="3032" spans="4:4">
      <c r="D3032" s="227"/>
    </row>
    <row r="3033" spans="4:4">
      <c r="D3033" s="227"/>
    </row>
    <row r="3034" spans="4:4">
      <c r="D3034" s="227"/>
    </row>
    <row r="3035" spans="4:4">
      <c r="D3035" s="227"/>
    </row>
    <row r="3036" spans="4:4">
      <c r="D3036" s="227"/>
    </row>
    <row r="3037" spans="4:4">
      <c r="D3037" s="227"/>
    </row>
    <row r="3038" spans="4:4">
      <c r="D3038" s="227"/>
    </row>
    <row r="3039" spans="4:4">
      <c r="D3039" s="227"/>
    </row>
    <row r="3040" spans="4:4">
      <c r="D3040" s="227"/>
    </row>
    <row r="3041" spans="4:4">
      <c r="D3041" s="227"/>
    </row>
    <row r="3042" spans="4:4">
      <c r="D3042" s="227"/>
    </row>
    <row r="3043" spans="4:4">
      <c r="D3043" s="227"/>
    </row>
    <row r="3044" spans="4:4">
      <c r="D3044" s="227"/>
    </row>
    <row r="3045" spans="4:4">
      <c r="D3045" s="227"/>
    </row>
    <row r="3046" spans="4:4">
      <c r="D3046" s="227"/>
    </row>
    <row r="3047" spans="4:4">
      <c r="D3047" s="227"/>
    </row>
    <row r="3048" spans="4:4">
      <c r="D3048" s="227"/>
    </row>
    <row r="3049" spans="4:4">
      <c r="D3049" s="227"/>
    </row>
    <row r="3050" spans="4:4">
      <c r="D3050" s="227"/>
    </row>
    <row r="3051" spans="4:4">
      <c r="D3051" s="227"/>
    </row>
    <row r="3052" spans="4:4">
      <c r="D3052" s="227"/>
    </row>
    <row r="3053" spans="4:4">
      <c r="D3053" s="227"/>
    </row>
    <row r="3054" spans="4:4">
      <c r="D3054" s="227"/>
    </row>
    <row r="3055" spans="4:4">
      <c r="D3055" s="227"/>
    </row>
    <row r="3056" spans="4:4">
      <c r="D3056" s="227"/>
    </row>
    <row r="3057" spans="4:4">
      <c r="D3057" s="227"/>
    </row>
    <row r="3058" spans="4:4">
      <c r="D3058" s="227"/>
    </row>
    <row r="3059" spans="4:4">
      <c r="D3059" s="227"/>
    </row>
    <row r="3060" spans="4:4">
      <c r="D3060" s="227"/>
    </row>
    <row r="3061" spans="4:4">
      <c r="D3061" s="227"/>
    </row>
    <row r="3062" spans="4:4">
      <c r="D3062" s="227"/>
    </row>
    <row r="3063" spans="4:4">
      <c r="D3063" s="227"/>
    </row>
    <row r="3064" spans="4:4">
      <c r="D3064" s="227"/>
    </row>
    <row r="3065" spans="4:4">
      <c r="D3065" s="227"/>
    </row>
    <row r="3066" spans="4:4">
      <c r="D3066" s="227"/>
    </row>
    <row r="3067" spans="4:4">
      <c r="D3067" s="227"/>
    </row>
    <row r="3068" spans="4:4">
      <c r="D3068" s="227"/>
    </row>
    <row r="3069" spans="4:4">
      <c r="D3069" s="227"/>
    </row>
    <row r="3070" spans="4:4">
      <c r="D3070" s="227"/>
    </row>
    <row r="3071" spans="4:4">
      <c r="D3071" s="227"/>
    </row>
    <row r="3072" spans="4:4">
      <c r="D3072" s="227"/>
    </row>
    <row r="3073" spans="4:4">
      <c r="D3073" s="227"/>
    </row>
    <row r="3074" spans="4:4">
      <c r="D3074" s="227"/>
    </row>
    <row r="3075" spans="4:4">
      <c r="D3075" s="227"/>
    </row>
    <row r="3076" spans="4:4">
      <c r="D3076" s="227"/>
    </row>
    <row r="3077" spans="4:4">
      <c r="D3077" s="227"/>
    </row>
    <row r="3078" spans="4:4">
      <c r="D3078" s="227"/>
    </row>
    <row r="3079" spans="4:4">
      <c r="D3079" s="227"/>
    </row>
    <row r="3080" spans="4:4">
      <c r="D3080" s="227"/>
    </row>
    <row r="3081" spans="4:4">
      <c r="D3081" s="227"/>
    </row>
    <row r="3082" spans="4:4">
      <c r="D3082" s="227"/>
    </row>
    <row r="3083" spans="4:4">
      <c r="D3083" s="227"/>
    </row>
    <row r="3084" spans="4:4">
      <c r="D3084" s="227"/>
    </row>
    <row r="3085" spans="4:4">
      <c r="D3085" s="227"/>
    </row>
    <row r="3086" spans="4:4">
      <c r="D3086" s="227"/>
    </row>
    <row r="3087" spans="4:4">
      <c r="D3087" s="227"/>
    </row>
    <row r="3088" spans="4:4">
      <c r="D3088" s="227"/>
    </row>
    <row r="3089" spans="4:4">
      <c r="D3089" s="227"/>
    </row>
    <row r="3090" spans="4:4">
      <c r="D3090" s="227"/>
    </row>
    <row r="3091" spans="4:4">
      <c r="D3091" s="227"/>
    </row>
    <row r="3092" spans="4:4">
      <c r="D3092" s="227"/>
    </row>
    <row r="3093" spans="4:4">
      <c r="D3093" s="227"/>
    </row>
    <row r="3094" spans="4:4">
      <c r="D3094" s="227"/>
    </row>
    <row r="3095" spans="4:4">
      <c r="D3095" s="227"/>
    </row>
    <row r="3096" spans="4:4">
      <c r="D3096" s="227"/>
    </row>
    <row r="3097" spans="4:4">
      <c r="D3097" s="227"/>
    </row>
    <row r="3098" spans="4:4">
      <c r="D3098" s="227"/>
    </row>
    <row r="3099" spans="4:4">
      <c r="D3099" s="227"/>
    </row>
    <row r="3100" spans="4:4">
      <c r="D3100" s="227"/>
    </row>
    <row r="3101" spans="4:4">
      <c r="D3101" s="227"/>
    </row>
    <row r="3102" spans="4:4">
      <c r="D3102" s="227"/>
    </row>
    <row r="3103" spans="4:4">
      <c r="D3103" s="227"/>
    </row>
    <row r="3104" spans="4:4">
      <c r="D3104" s="227"/>
    </row>
    <row r="3105" spans="4:4">
      <c r="D3105" s="227"/>
    </row>
    <row r="3106" spans="4:4">
      <c r="D3106" s="227"/>
    </row>
    <row r="3107" spans="4:4">
      <c r="D3107" s="227"/>
    </row>
    <row r="3108" spans="4:4">
      <c r="D3108" s="227"/>
    </row>
    <row r="3109" spans="4:4">
      <c r="D3109" s="227"/>
    </row>
    <row r="3110" spans="4:4">
      <c r="D3110" s="227"/>
    </row>
    <row r="3111" spans="4:4">
      <c r="D3111" s="227"/>
    </row>
    <row r="3112" spans="4:4">
      <c r="D3112" s="227"/>
    </row>
    <row r="3113" spans="4:4">
      <c r="D3113" s="227"/>
    </row>
    <row r="3114" spans="4:4">
      <c r="D3114" s="227"/>
    </row>
    <row r="3115" spans="4:4">
      <c r="D3115" s="227"/>
    </row>
    <row r="3116" spans="4:4">
      <c r="D3116" s="227"/>
    </row>
    <row r="3117" spans="4:4">
      <c r="D3117" s="227"/>
    </row>
    <row r="3118" spans="4:4">
      <c r="D3118" s="227"/>
    </row>
    <row r="3119" spans="4:4">
      <c r="D3119" s="227"/>
    </row>
    <row r="3120" spans="4:4">
      <c r="D3120" s="227"/>
    </row>
    <row r="3121" spans="4:4">
      <c r="D3121" s="227"/>
    </row>
    <row r="3122" spans="4:4">
      <c r="D3122" s="227"/>
    </row>
    <row r="3123" spans="4:4">
      <c r="D3123" s="227"/>
    </row>
    <row r="3124" spans="4:4">
      <c r="D3124" s="227"/>
    </row>
    <row r="3125" spans="4:4">
      <c r="D3125" s="227"/>
    </row>
    <row r="3126" spans="4:4">
      <c r="D3126" s="227"/>
    </row>
    <row r="3127" spans="4:4">
      <c r="D3127" s="227"/>
    </row>
    <row r="3128" spans="4:4">
      <c r="D3128" s="227"/>
    </row>
    <row r="3129" spans="4:4">
      <c r="D3129" s="227"/>
    </row>
    <row r="3130" spans="4:4">
      <c r="D3130" s="227"/>
    </row>
    <row r="3131" spans="4:4">
      <c r="D3131" s="227"/>
    </row>
    <row r="3132" spans="4:4">
      <c r="D3132" s="227"/>
    </row>
    <row r="3133" spans="4:4">
      <c r="D3133" s="227"/>
    </row>
    <row r="3134" spans="4:4">
      <c r="D3134" s="227"/>
    </row>
    <row r="3135" spans="4:4">
      <c r="D3135" s="227"/>
    </row>
    <row r="3136" spans="4:4">
      <c r="D3136" s="227"/>
    </row>
    <row r="3137" spans="4:4">
      <c r="D3137" s="227"/>
    </row>
    <row r="3138" spans="4:4">
      <c r="D3138" s="227"/>
    </row>
    <row r="3139" spans="4:4">
      <c r="D3139" s="227"/>
    </row>
    <row r="3140" spans="4:4">
      <c r="D3140" s="227"/>
    </row>
    <row r="3141" spans="4:4">
      <c r="D3141" s="227"/>
    </row>
    <row r="3142" spans="4:4">
      <c r="D3142" s="227"/>
    </row>
    <row r="3143" spans="4:4">
      <c r="D3143" s="227"/>
    </row>
    <row r="3144" spans="4:4">
      <c r="D3144" s="227"/>
    </row>
    <row r="3145" spans="4:4">
      <c r="D3145" s="227"/>
    </row>
    <row r="3146" spans="4:4">
      <c r="D3146" s="227"/>
    </row>
    <row r="3147" spans="4:4">
      <c r="D3147" s="227"/>
    </row>
    <row r="3148" spans="4:4">
      <c r="D3148" s="227"/>
    </row>
    <row r="3149" spans="4:4">
      <c r="D3149" s="227"/>
    </row>
    <row r="3150" spans="4:4">
      <c r="D3150" s="227"/>
    </row>
    <row r="3151" spans="4:4">
      <c r="D3151" s="227"/>
    </row>
    <row r="3152" spans="4:4">
      <c r="D3152" s="227"/>
    </row>
    <row r="3153" spans="4:4">
      <c r="D3153" s="227"/>
    </row>
    <row r="3154" spans="4:4">
      <c r="D3154" s="227"/>
    </row>
    <row r="3155" spans="4:4">
      <c r="D3155" s="227"/>
    </row>
    <row r="3156" spans="4:4">
      <c r="D3156" s="227"/>
    </row>
    <row r="3157" spans="4:4">
      <c r="D3157" s="227"/>
    </row>
    <row r="3158" spans="4:4">
      <c r="D3158" s="227"/>
    </row>
    <row r="3159" spans="4:4">
      <c r="D3159" s="227"/>
    </row>
    <row r="3160" spans="4:4">
      <c r="D3160" s="227"/>
    </row>
    <row r="3161" spans="4:4">
      <c r="D3161" s="227"/>
    </row>
    <row r="3162" spans="4:4">
      <c r="D3162" s="227"/>
    </row>
    <row r="3163" spans="4:4">
      <c r="D3163" s="227"/>
    </row>
    <row r="3164" spans="4:4">
      <c r="D3164" s="227"/>
    </row>
    <row r="3165" spans="4:4">
      <c r="D3165" s="227"/>
    </row>
    <row r="3166" spans="4:4">
      <c r="D3166" s="227"/>
    </row>
    <row r="3167" spans="4:4">
      <c r="D3167" s="227"/>
    </row>
    <row r="3168" spans="4:4">
      <c r="D3168" s="227"/>
    </row>
    <row r="3169" spans="4:4">
      <c r="D3169" s="227"/>
    </row>
    <row r="3170" spans="4:4">
      <c r="D3170" s="227"/>
    </row>
    <row r="3171" spans="4:4">
      <c r="D3171" s="227"/>
    </row>
    <row r="3172" spans="4:4">
      <c r="D3172" s="227"/>
    </row>
    <row r="3173" spans="4:4">
      <c r="D3173" s="227"/>
    </row>
    <row r="3174" spans="4:4">
      <c r="D3174" s="227"/>
    </row>
    <row r="3175" spans="4:4">
      <c r="D3175" s="227"/>
    </row>
    <row r="3176" spans="4:4">
      <c r="D3176" s="227"/>
    </row>
    <row r="3177" spans="4:4">
      <c r="D3177" s="227"/>
    </row>
    <row r="3178" spans="4:4">
      <c r="D3178" s="227"/>
    </row>
    <row r="3179" spans="4:4">
      <c r="D3179" s="227"/>
    </row>
    <row r="3180" spans="4:4">
      <c r="D3180" s="227"/>
    </row>
    <row r="3181" spans="4:4">
      <c r="D3181" s="227"/>
    </row>
    <row r="3182" spans="4:4">
      <c r="D3182" s="227"/>
    </row>
    <row r="3183" spans="4:4">
      <c r="D3183" s="227"/>
    </row>
    <row r="3184" spans="4:4">
      <c r="D3184" s="227"/>
    </row>
    <row r="3185" spans="4:4">
      <c r="D3185" s="227"/>
    </row>
    <row r="3186" spans="4:4">
      <c r="D3186" s="227"/>
    </row>
    <row r="3187" spans="4:4">
      <c r="D3187" s="227"/>
    </row>
    <row r="3188" spans="4:4">
      <c r="D3188" s="227"/>
    </row>
    <row r="3189" spans="4:4">
      <c r="D3189" s="227"/>
    </row>
    <row r="3190" spans="4:4">
      <c r="D3190" s="227"/>
    </row>
    <row r="3191" spans="4:4">
      <c r="D3191" s="227"/>
    </row>
    <row r="3192" spans="4:4">
      <c r="D3192" s="227"/>
    </row>
    <row r="3193" spans="4:4">
      <c r="D3193" s="227"/>
    </row>
    <row r="3194" spans="4:4">
      <c r="D3194" s="227"/>
    </row>
    <row r="3195" spans="4:4">
      <c r="D3195" s="227"/>
    </row>
    <row r="3196" spans="4:4">
      <c r="D3196" s="227"/>
    </row>
    <row r="3197" spans="4:4">
      <c r="D3197" s="227"/>
    </row>
    <row r="3198" spans="4:4">
      <c r="D3198" s="227"/>
    </row>
    <row r="3199" spans="4:4">
      <c r="D3199" s="227"/>
    </row>
    <row r="3200" spans="4:4">
      <c r="D3200" s="227"/>
    </row>
    <row r="3201" spans="4:4">
      <c r="D3201" s="227"/>
    </row>
    <row r="3202" spans="4:4">
      <c r="D3202" s="227"/>
    </row>
    <row r="3203" spans="4:4">
      <c r="D3203" s="227"/>
    </row>
    <row r="3204" spans="4:4">
      <c r="D3204" s="227"/>
    </row>
    <row r="3205" spans="4:4">
      <c r="D3205" s="227"/>
    </row>
    <row r="3206" spans="4:4">
      <c r="D3206" s="227"/>
    </row>
    <row r="3207" spans="4:4">
      <c r="D3207" s="227"/>
    </row>
    <row r="3208" spans="4:4">
      <c r="D3208" s="227"/>
    </row>
    <row r="3209" spans="4:4">
      <c r="D3209" s="227"/>
    </row>
    <row r="3210" spans="4:4">
      <c r="D3210" s="227"/>
    </row>
    <row r="3211" spans="4:4">
      <c r="D3211" s="227"/>
    </row>
    <row r="3212" spans="4:4">
      <c r="D3212" s="227"/>
    </row>
    <row r="3213" spans="4:4">
      <c r="D3213" s="227"/>
    </row>
    <row r="3214" spans="4:4">
      <c r="D3214" s="227"/>
    </row>
    <row r="3215" spans="4:4">
      <c r="D3215" s="227"/>
    </row>
    <row r="3216" spans="4:4">
      <c r="D3216" s="227"/>
    </row>
    <row r="3217" spans="4:4">
      <c r="D3217" s="227"/>
    </row>
    <row r="3218" spans="4:4">
      <c r="D3218" s="227"/>
    </row>
    <row r="3219" spans="4:4">
      <c r="D3219" s="227"/>
    </row>
    <row r="3220" spans="4:4">
      <c r="D3220" s="227"/>
    </row>
    <row r="3221" spans="4:4">
      <c r="D3221" s="227"/>
    </row>
    <row r="3222" spans="4:4">
      <c r="D3222" s="227"/>
    </row>
    <row r="3223" spans="4:4">
      <c r="D3223" s="227"/>
    </row>
    <row r="3224" spans="4:4">
      <c r="D3224" s="227"/>
    </row>
    <row r="3225" spans="4:4">
      <c r="D3225" s="227"/>
    </row>
    <row r="3226" spans="4:4">
      <c r="D3226" s="227"/>
    </row>
    <row r="3227" spans="4:4">
      <c r="D3227" s="227"/>
    </row>
    <row r="3228" spans="4:4">
      <c r="D3228" s="227"/>
    </row>
    <row r="3229" spans="4:4">
      <c r="D3229" s="227"/>
    </row>
    <row r="3230" spans="4:4">
      <c r="D3230" s="227"/>
    </row>
    <row r="3231" spans="4:4">
      <c r="D3231" s="227"/>
    </row>
    <row r="3232" spans="4:4">
      <c r="D3232" s="227"/>
    </row>
    <row r="3233" spans="4:4">
      <c r="D3233" s="227"/>
    </row>
    <row r="3234" spans="4:4">
      <c r="D3234" s="227"/>
    </row>
    <row r="3235" spans="4:4">
      <c r="D3235" s="227"/>
    </row>
    <row r="3236" spans="4:4">
      <c r="D3236" s="227"/>
    </row>
    <row r="3237" spans="4:4">
      <c r="D3237" s="227"/>
    </row>
    <row r="3238" spans="4:4">
      <c r="D3238" s="227"/>
    </row>
    <row r="3239" spans="4:4">
      <c r="D3239" s="227"/>
    </row>
    <row r="3240" spans="4:4">
      <c r="D3240" s="227"/>
    </row>
    <row r="3241" spans="4:4">
      <c r="D3241" s="227"/>
    </row>
    <row r="3242" spans="4:4">
      <c r="D3242" s="227"/>
    </row>
    <row r="3243" spans="4:4">
      <c r="D3243" s="227"/>
    </row>
    <row r="3244" spans="4:4">
      <c r="D3244" s="227"/>
    </row>
    <row r="3245" spans="4:4">
      <c r="D3245" s="227"/>
    </row>
    <row r="3246" spans="4:4">
      <c r="D3246" s="227"/>
    </row>
    <row r="3247" spans="4:4">
      <c r="D3247" s="227"/>
    </row>
    <row r="3248" spans="4:4">
      <c r="D3248" s="227"/>
    </row>
    <row r="3249" spans="4:4">
      <c r="D3249" s="227"/>
    </row>
    <row r="3250" spans="4:4">
      <c r="D3250" s="227"/>
    </row>
    <row r="3251" spans="4:4">
      <c r="D3251" s="227"/>
    </row>
    <row r="3252" spans="4:4">
      <c r="D3252" s="227"/>
    </row>
    <row r="3253" spans="4:4">
      <c r="D3253" s="227"/>
    </row>
    <row r="3254" spans="4:4">
      <c r="D3254" s="227"/>
    </row>
    <row r="3255" spans="4:4">
      <c r="D3255" s="227"/>
    </row>
    <row r="3256" spans="4:4">
      <c r="D3256" s="227"/>
    </row>
    <row r="3257" spans="4:4">
      <c r="D3257" s="227"/>
    </row>
    <row r="3258" spans="4:4">
      <c r="D3258" s="227"/>
    </row>
    <row r="3259" spans="4:4">
      <c r="D3259" s="227"/>
    </row>
    <row r="3260" spans="4:4">
      <c r="D3260" s="227"/>
    </row>
    <row r="3261" spans="4:4">
      <c r="D3261" s="227"/>
    </row>
    <row r="3262" spans="4:4">
      <c r="D3262" s="227"/>
    </row>
    <row r="3263" spans="4:4">
      <c r="D3263" s="227"/>
    </row>
    <row r="3264" spans="4:4">
      <c r="D3264" s="227"/>
    </row>
    <row r="3265" spans="4:4">
      <c r="D3265" s="227"/>
    </row>
    <row r="3266" spans="4:4">
      <c r="D3266" s="227"/>
    </row>
    <row r="3267" spans="4:4">
      <c r="D3267" s="227"/>
    </row>
    <row r="3268" spans="4:4">
      <c r="D3268" s="227"/>
    </row>
    <row r="3269" spans="4:4">
      <c r="D3269" s="227"/>
    </row>
    <row r="3270" spans="4:4">
      <c r="D3270" s="227"/>
    </row>
    <row r="3271" spans="4:4">
      <c r="D3271" s="227"/>
    </row>
    <row r="3272" spans="4:4">
      <c r="D3272" s="227"/>
    </row>
    <row r="3273" spans="4:4">
      <c r="D3273" s="227"/>
    </row>
    <row r="3274" spans="4:4">
      <c r="D3274" s="227"/>
    </row>
    <row r="3275" spans="4:4">
      <c r="D3275" s="227"/>
    </row>
    <row r="3276" spans="4:4">
      <c r="D3276" s="227"/>
    </row>
    <row r="3277" spans="4:4">
      <c r="D3277" s="227"/>
    </row>
    <row r="3278" spans="4:4">
      <c r="D3278" s="227"/>
    </row>
    <row r="3279" spans="4:4">
      <c r="D3279" s="227"/>
    </row>
    <row r="3280" spans="4:4">
      <c r="D3280" s="227"/>
    </row>
    <row r="3281" spans="4:4">
      <c r="D3281" s="227"/>
    </row>
    <row r="3282" spans="4:4">
      <c r="D3282" s="227"/>
    </row>
    <row r="3283" spans="4:4">
      <c r="D3283" s="227"/>
    </row>
    <row r="3284" spans="4:4">
      <c r="D3284" s="227"/>
    </row>
    <row r="3285" spans="4:4">
      <c r="D3285" s="227"/>
    </row>
    <row r="3286" spans="4:4">
      <c r="D3286" s="227"/>
    </row>
    <row r="3287" spans="4:4">
      <c r="D3287" s="227"/>
    </row>
    <row r="3288" spans="4:4">
      <c r="D3288" s="227"/>
    </row>
    <row r="3289" spans="4:4">
      <c r="D3289" s="227"/>
    </row>
    <row r="3290" spans="4:4">
      <c r="D3290" s="227"/>
    </row>
    <row r="3291" spans="4:4">
      <c r="D3291" s="227"/>
    </row>
    <row r="3292" spans="4:4">
      <c r="D3292" s="227"/>
    </row>
    <row r="3293" spans="4:4">
      <c r="D3293" s="227"/>
    </row>
    <row r="3294" spans="4:4">
      <c r="D3294" s="227"/>
    </row>
    <row r="3295" spans="4:4">
      <c r="D3295" s="227"/>
    </row>
    <row r="3296" spans="4:4">
      <c r="D3296" s="227"/>
    </row>
    <row r="3297" spans="4:4">
      <c r="D3297" s="227"/>
    </row>
    <row r="3298" spans="4:4">
      <c r="D3298" s="227"/>
    </row>
    <row r="3299" spans="4:4">
      <c r="D3299" s="227"/>
    </row>
    <row r="3300" spans="4:4">
      <c r="D3300" s="227"/>
    </row>
    <row r="3301" spans="4:4">
      <c r="D3301" s="227"/>
    </row>
    <row r="3302" spans="4:4">
      <c r="D3302" s="227"/>
    </row>
    <row r="3303" spans="4:4">
      <c r="D3303" s="227"/>
    </row>
    <row r="3304" spans="4:4">
      <c r="D3304" s="227"/>
    </row>
    <row r="3305" spans="4:4">
      <c r="D3305" s="227"/>
    </row>
    <row r="3306" spans="4:4">
      <c r="D3306" s="227"/>
    </row>
    <row r="3307" spans="4:4">
      <c r="D3307" s="227"/>
    </row>
    <row r="3308" spans="4:4">
      <c r="D3308" s="227"/>
    </row>
    <row r="3309" spans="4:4">
      <c r="D3309" s="227"/>
    </row>
    <row r="3310" spans="4:4">
      <c r="D3310" s="227"/>
    </row>
    <row r="3311" spans="4:4">
      <c r="D3311" s="227"/>
    </row>
    <row r="3312" spans="4:4">
      <c r="D3312" s="227"/>
    </row>
    <row r="3313" spans="4:4">
      <c r="D3313" s="227"/>
    </row>
    <row r="3314" spans="4:4">
      <c r="D3314" s="227"/>
    </row>
    <row r="3315" spans="4:4">
      <c r="D3315" s="227"/>
    </row>
    <row r="3316" spans="4:4">
      <c r="D3316" s="227"/>
    </row>
    <row r="3317" spans="4:4">
      <c r="D3317" s="227"/>
    </row>
    <row r="3318" spans="4:4">
      <c r="D3318" s="227"/>
    </row>
    <row r="3319" spans="4:4">
      <c r="D3319" s="227"/>
    </row>
    <row r="3320" spans="4:4">
      <c r="D3320" s="227"/>
    </row>
    <row r="3321" spans="4:4">
      <c r="D3321" s="227"/>
    </row>
    <row r="3322" spans="4:4">
      <c r="D3322" s="227"/>
    </row>
    <row r="3323" spans="4:4">
      <c r="D3323" s="227"/>
    </row>
    <row r="3324" spans="4:4">
      <c r="D3324" s="227"/>
    </row>
    <row r="3325" spans="4:4">
      <c r="D3325" s="227"/>
    </row>
    <row r="3326" spans="4:4">
      <c r="D3326" s="227"/>
    </row>
    <row r="3327" spans="4:4">
      <c r="D3327" s="227"/>
    </row>
    <row r="3328" spans="4:4">
      <c r="D3328" s="227"/>
    </row>
    <row r="3329" spans="4:4">
      <c r="D3329" s="227"/>
    </row>
    <row r="3330" spans="4:4">
      <c r="D3330" s="227"/>
    </row>
    <row r="3331" spans="4:4">
      <c r="D3331" s="227"/>
    </row>
    <row r="3332" spans="4:4">
      <c r="D3332" s="227"/>
    </row>
    <row r="3333" spans="4:4">
      <c r="D3333" s="227"/>
    </row>
    <row r="3334" spans="4:4">
      <c r="D3334" s="227"/>
    </row>
    <row r="3335" spans="4:4">
      <c r="D3335" s="227"/>
    </row>
    <row r="3336" spans="4:4">
      <c r="D3336" s="227"/>
    </row>
    <row r="3337" spans="4:4">
      <c r="D3337" s="227"/>
    </row>
    <row r="3338" spans="4:4">
      <c r="D3338" s="227"/>
    </row>
    <row r="3339" spans="4:4">
      <c r="D3339" s="227"/>
    </row>
    <row r="3340" spans="4:4">
      <c r="D3340" s="227"/>
    </row>
    <row r="3341" spans="4:4">
      <c r="D3341" s="227"/>
    </row>
    <row r="3342" spans="4:4">
      <c r="D3342" s="227"/>
    </row>
    <row r="3343" spans="4:4">
      <c r="D3343" s="227"/>
    </row>
    <row r="3344" spans="4:4">
      <c r="D3344" s="227"/>
    </row>
    <row r="3345" spans="4:4">
      <c r="D3345" s="227"/>
    </row>
    <row r="3346" spans="4:4">
      <c r="D3346" s="227"/>
    </row>
    <row r="3347" spans="4:4">
      <c r="D3347" s="227"/>
    </row>
    <row r="3348" spans="4:4">
      <c r="D3348" s="227"/>
    </row>
    <row r="3349" spans="4:4">
      <c r="D3349" s="227"/>
    </row>
    <row r="3350" spans="4:4">
      <c r="D3350" s="227"/>
    </row>
    <row r="3351" spans="4:4">
      <c r="D3351" s="227"/>
    </row>
    <row r="3352" spans="4:4">
      <c r="D3352" s="227"/>
    </row>
    <row r="3353" spans="4:4">
      <c r="D3353" s="227"/>
    </row>
    <row r="3354" spans="4:4">
      <c r="D3354" s="227"/>
    </row>
    <row r="3355" spans="4:4">
      <c r="D3355" s="227"/>
    </row>
    <row r="3356" spans="4:4">
      <c r="D3356" s="227"/>
    </row>
    <row r="3357" spans="4:4">
      <c r="D3357" s="227"/>
    </row>
    <row r="3358" spans="4:4">
      <c r="D3358" s="227"/>
    </row>
    <row r="3359" spans="4:4">
      <c r="D3359" s="227"/>
    </row>
    <row r="3360" spans="4:4">
      <c r="D3360" s="227"/>
    </row>
    <row r="3361" spans="4:4">
      <c r="D3361" s="227"/>
    </row>
    <row r="3362" spans="4:4">
      <c r="D3362" s="227"/>
    </row>
    <row r="3363" spans="4:4">
      <c r="D3363" s="227"/>
    </row>
    <row r="3364" spans="4:4">
      <c r="D3364" s="227"/>
    </row>
    <row r="3365" spans="4:4">
      <c r="D3365" s="227"/>
    </row>
    <row r="3366" spans="4:4">
      <c r="D3366" s="227"/>
    </row>
    <row r="3367" spans="4:4">
      <c r="D3367" s="227"/>
    </row>
    <row r="3368" spans="4:4">
      <c r="D3368" s="227"/>
    </row>
    <row r="3369" spans="4:4">
      <c r="D3369" s="227"/>
    </row>
    <row r="3370" spans="4:4">
      <c r="D3370" s="227"/>
    </row>
    <row r="3371" spans="4:4">
      <c r="D3371" s="227"/>
    </row>
    <row r="3372" spans="4:4">
      <c r="D3372" s="227"/>
    </row>
    <row r="3373" spans="4:4">
      <c r="D3373" s="227"/>
    </row>
    <row r="3374" spans="4:4">
      <c r="D3374" s="227"/>
    </row>
    <row r="3375" spans="4:4">
      <c r="D3375" s="227"/>
    </row>
    <row r="3376" spans="4:4">
      <c r="D3376" s="227"/>
    </row>
    <row r="3377" spans="4:4">
      <c r="D3377" s="227"/>
    </row>
    <row r="3378" spans="4:4">
      <c r="D3378" s="227"/>
    </row>
    <row r="3379" spans="4:4">
      <c r="D3379" s="227"/>
    </row>
    <row r="3380" spans="4:4">
      <c r="D3380" s="227"/>
    </row>
    <row r="3381" spans="4:4">
      <c r="D3381" s="227"/>
    </row>
    <row r="3382" spans="4:4">
      <c r="D3382" s="227"/>
    </row>
    <row r="3383" spans="4:4">
      <c r="D3383" s="227"/>
    </row>
    <row r="3384" spans="4:4">
      <c r="D3384" s="227"/>
    </row>
    <row r="3385" spans="4:4">
      <c r="D3385" s="227"/>
    </row>
    <row r="3386" spans="4:4">
      <c r="D3386" s="227"/>
    </row>
    <row r="3387" spans="4:4">
      <c r="D3387" s="227"/>
    </row>
    <row r="3388" spans="4:4">
      <c r="D3388" s="227"/>
    </row>
    <row r="3389" spans="4:4">
      <c r="D3389" s="227"/>
    </row>
    <row r="3390" spans="4:4">
      <c r="D3390" s="227"/>
    </row>
    <row r="3391" spans="4:4">
      <c r="D3391" s="227"/>
    </row>
    <row r="3392" spans="4:4">
      <c r="D3392" s="227"/>
    </row>
    <row r="3393" spans="4:4">
      <c r="D3393" s="227"/>
    </row>
    <row r="3394" spans="4:4">
      <c r="D3394" s="227"/>
    </row>
    <row r="3395" spans="4:4">
      <c r="D3395" s="227"/>
    </row>
    <row r="3396" spans="4:4">
      <c r="D3396" s="227"/>
    </row>
    <row r="3397" spans="4:4">
      <c r="D3397" s="227"/>
    </row>
    <row r="3398" spans="4:4">
      <c r="D3398" s="227"/>
    </row>
    <row r="3399" spans="4:4">
      <c r="D3399" s="227"/>
    </row>
    <row r="3400" spans="4:4">
      <c r="D3400" s="227"/>
    </row>
    <row r="3401" spans="4:4">
      <c r="D3401" s="227"/>
    </row>
    <row r="3402" spans="4:4">
      <c r="D3402" s="227"/>
    </row>
    <row r="3403" spans="4:4">
      <c r="D3403" s="227"/>
    </row>
    <row r="3404" spans="4:4">
      <c r="D3404" s="227"/>
    </row>
    <row r="3405" spans="4:4">
      <c r="D3405" s="227"/>
    </row>
    <row r="3406" spans="4:4">
      <c r="D3406" s="227"/>
    </row>
    <row r="3407" spans="4:4">
      <c r="D3407" s="227"/>
    </row>
    <row r="3408" spans="4:4">
      <c r="D3408" s="227"/>
    </row>
    <row r="3409" spans="4:4">
      <c r="D3409" s="227"/>
    </row>
    <row r="3410" spans="4:4">
      <c r="D3410" s="227"/>
    </row>
    <row r="3411" spans="4:4">
      <c r="D3411" s="227"/>
    </row>
    <row r="3412" spans="4:4">
      <c r="D3412" s="227"/>
    </row>
    <row r="3413" spans="4:4">
      <c r="D3413" s="227"/>
    </row>
    <row r="3414" spans="4:4">
      <c r="D3414" s="227"/>
    </row>
    <row r="3415" spans="4:4">
      <c r="D3415" s="227"/>
    </row>
    <row r="3416" spans="4:4">
      <c r="D3416" s="227"/>
    </row>
    <row r="3417" spans="4:4">
      <c r="D3417" s="227"/>
    </row>
    <row r="3418" spans="4:4">
      <c r="D3418" s="227"/>
    </row>
    <row r="3419" spans="4:4">
      <c r="D3419" s="227"/>
    </row>
    <row r="3420" spans="4:4">
      <c r="D3420" s="227"/>
    </row>
    <row r="3421" spans="4:4">
      <c r="D3421" s="227"/>
    </row>
    <row r="3422" spans="4:4">
      <c r="D3422" s="227"/>
    </row>
    <row r="3423" spans="4:4">
      <c r="D3423" s="227"/>
    </row>
    <row r="3424" spans="4:4">
      <c r="D3424" s="227"/>
    </row>
    <row r="3425" spans="4:4">
      <c r="D3425" s="227"/>
    </row>
    <row r="3426" spans="4:4">
      <c r="D3426" s="227"/>
    </row>
    <row r="3427" spans="4:4">
      <c r="D3427" s="227"/>
    </row>
    <row r="3428" spans="4:4">
      <c r="D3428" s="227"/>
    </row>
    <row r="3429" spans="4:4">
      <c r="D3429" s="227"/>
    </row>
    <row r="3430" spans="4:4">
      <c r="D3430" s="227"/>
    </row>
    <row r="3431" spans="4:4">
      <c r="D3431" s="227"/>
    </row>
    <row r="3432" spans="4:4">
      <c r="D3432" s="227"/>
    </row>
    <row r="3433" spans="4:4">
      <c r="D3433" s="227"/>
    </row>
    <row r="3434" spans="4:4">
      <c r="D3434" s="227"/>
    </row>
    <row r="3435" spans="4:4">
      <c r="D3435" s="227"/>
    </row>
    <row r="3436" spans="4:4">
      <c r="D3436" s="227"/>
    </row>
    <row r="3437" spans="4:4">
      <c r="D3437" s="227"/>
    </row>
    <row r="3438" spans="4:4">
      <c r="D3438" s="227"/>
    </row>
    <row r="3439" spans="4:4">
      <c r="D3439" s="227"/>
    </row>
    <row r="3440" spans="4:4">
      <c r="D3440" s="227"/>
    </row>
    <row r="3441" spans="4:4">
      <c r="D3441" s="227"/>
    </row>
    <row r="3442" spans="4:4">
      <c r="D3442" s="227"/>
    </row>
    <row r="3443" spans="4:4">
      <c r="D3443" s="227"/>
    </row>
    <row r="3444" spans="4:4">
      <c r="D3444" s="227"/>
    </row>
    <row r="3445" spans="4:4">
      <c r="D3445" s="227"/>
    </row>
    <row r="3446" spans="4:4">
      <c r="D3446" s="227"/>
    </row>
    <row r="3447" spans="4:4">
      <c r="D3447" s="227"/>
    </row>
    <row r="3448" spans="4:4">
      <c r="D3448" s="227"/>
    </row>
    <row r="3449" spans="4:4">
      <c r="D3449" s="227"/>
    </row>
    <row r="3450" spans="4:4">
      <c r="D3450" s="227"/>
    </row>
    <row r="3451" spans="4:4">
      <c r="D3451" s="227"/>
    </row>
    <row r="3452" spans="4:4">
      <c r="D3452" s="227"/>
    </row>
    <row r="3453" spans="4:4">
      <c r="D3453" s="227"/>
    </row>
    <row r="3454" spans="4:4">
      <c r="D3454" s="227"/>
    </row>
    <row r="3455" spans="4:4">
      <c r="D3455" s="227"/>
    </row>
    <row r="3456" spans="4:4">
      <c r="D3456" s="227"/>
    </row>
    <row r="3457" spans="4:4">
      <c r="D3457" s="227"/>
    </row>
    <row r="3458" spans="4:4">
      <c r="D3458" s="227"/>
    </row>
    <row r="3459" spans="4:4">
      <c r="D3459" s="227"/>
    </row>
    <row r="3460" spans="4:4">
      <c r="D3460" s="227"/>
    </row>
    <row r="3461" spans="4:4">
      <c r="D3461" s="227"/>
    </row>
    <row r="3462" spans="4:4">
      <c r="D3462" s="227"/>
    </row>
    <row r="3463" spans="4:4">
      <c r="D3463" s="227"/>
    </row>
    <row r="3464" spans="4:4">
      <c r="D3464" s="227"/>
    </row>
    <row r="3465" spans="4:4">
      <c r="D3465" s="227"/>
    </row>
    <row r="3466" spans="4:4">
      <c r="D3466" s="227"/>
    </row>
    <row r="3467" spans="4:4">
      <c r="D3467" s="227"/>
    </row>
    <row r="3468" spans="4:4">
      <c r="D3468" s="227"/>
    </row>
    <row r="3469" spans="4:4">
      <c r="D3469" s="227"/>
    </row>
    <row r="3470" spans="4:4">
      <c r="D3470" s="227"/>
    </row>
    <row r="3471" spans="4:4">
      <c r="D3471" s="227"/>
    </row>
    <row r="3472" spans="4:4">
      <c r="D3472" s="227"/>
    </row>
    <row r="3473" spans="4:4">
      <c r="D3473" s="227"/>
    </row>
    <row r="3474" spans="4:4">
      <c r="D3474" s="227"/>
    </row>
    <row r="3475" spans="4:4">
      <c r="D3475" s="227"/>
    </row>
    <row r="3476" spans="4:4">
      <c r="D3476" s="227"/>
    </row>
    <row r="3477" spans="4:4">
      <c r="D3477" s="227"/>
    </row>
    <row r="3478" spans="4:4">
      <c r="D3478" s="227"/>
    </row>
    <row r="3479" spans="4:4">
      <c r="D3479" s="227"/>
    </row>
    <row r="3480" spans="4:4">
      <c r="D3480" s="227"/>
    </row>
    <row r="3481" spans="4:4">
      <c r="D3481" s="227"/>
    </row>
    <row r="3482" spans="4:4">
      <c r="D3482" s="227"/>
    </row>
    <row r="3483" spans="4:4">
      <c r="D3483" s="227"/>
    </row>
    <row r="3484" spans="4:4">
      <c r="D3484" s="227"/>
    </row>
    <row r="3485" spans="4:4">
      <c r="D3485" s="227"/>
    </row>
    <row r="3486" spans="4:4">
      <c r="D3486" s="227"/>
    </row>
    <row r="3487" spans="4:4">
      <c r="D3487" s="227"/>
    </row>
    <row r="3488" spans="4:4">
      <c r="D3488" s="227"/>
    </row>
    <row r="3489" spans="4:4">
      <c r="D3489" s="227"/>
    </row>
    <row r="3490" spans="4:4">
      <c r="D3490" s="227"/>
    </row>
    <row r="3491" spans="4:4">
      <c r="D3491" s="227"/>
    </row>
    <row r="3492" spans="4:4">
      <c r="D3492" s="227"/>
    </row>
    <row r="3493" spans="4:4">
      <c r="D3493" s="227"/>
    </row>
    <row r="3494" spans="4:4">
      <c r="D3494" s="227"/>
    </row>
    <row r="3495" spans="4:4">
      <c r="D3495" s="227"/>
    </row>
    <row r="3496" spans="4:4">
      <c r="D3496" s="227"/>
    </row>
    <row r="3497" spans="4:4">
      <c r="D3497" s="227"/>
    </row>
    <row r="3498" spans="4:4">
      <c r="D3498" s="227"/>
    </row>
    <row r="3499" spans="4:4">
      <c r="D3499" s="227"/>
    </row>
    <row r="3500" spans="4:4">
      <c r="D3500" s="227"/>
    </row>
    <row r="3501" spans="4:4">
      <c r="D3501" s="227"/>
    </row>
    <row r="3502" spans="4:4">
      <c r="D3502" s="227"/>
    </row>
    <row r="3503" spans="4:4">
      <c r="D3503" s="227"/>
    </row>
    <row r="3504" spans="4:4">
      <c r="D3504" s="227"/>
    </row>
    <row r="3505" spans="4:4">
      <c r="D3505" s="227"/>
    </row>
    <row r="3506" spans="4:4">
      <c r="D3506" s="227"/>
    </row>
    <row r="3507" spans="4:4">
      <c r="D3507" s="227"/>
    </row>
    <row r="3508" spans="4:4">
      <c r="D3508" s="227"/>
    </row>
    <row r="3509" spans="4:4">
      <c r="D3509" s="227"/>
    </row>
    <row r="3510" spans="4:4">
      <c r="D3510" s="227"/>
    </row>
    <row r="3511" spans="4:4">
      <c r="D3511" s="227"/>
    </row>
    <row r="3512" spans="4:4">
      <c r="D3512" s="227"/>
    </row>
    <row r="3513" spans="4:4">
      <c r="D3513" s="227"/>
    </row>
    <row r="3514" spans="4:4">
      <c r="D3514" s="227"/>
    </row>
    <row r="3515" spans="4:4">
      <c r="D3515" s="227"/>
    </row>
    <row r="3516" spans="4:4">
      <c r="D3516" s="227"/>
    </row>
    <row r="3517" spans="4:4">
      <c r="D3517" s="227"/>
    </row>
    <row r="3518" spans="4:4">
      <c r="D3518" s="227"/>
    </row>
    <row r="3519" spans="4:4">
      <c r="D3519" s="227"/>
    </row>
    <row r="3520" spans="4:4">
      <c r="D3520" s="227"/>
    </row>
    <row r="3521" spans="4:4">
      <c r="D3521" s="227"/>
    </row>
    <row r="3522" spans="4:4">
      <c r="D3522" s="227"/>
    </row>
    <row r="3523" spans="4:4">
      <c r="D3523" s="227"/>
    </row>
    <row r="3524" spans="4:4">
      <c r="D3524" s="227"/>
    </row>
    <row r="3525" spans="4:4">
      <c r="D3525" s="227"/>
    </row>
    <row r="3526" spans="4:4">
      <c r="D3526" s="227"/>
    </row>
    <row r="3527" spans="4:4">
      <c r="D3527" s="227"/>
    </row>
    <row r="3528" spans="4:4">
      <c r="D3528" s="227"/>
    </row>
    <row r="3529" spans="4:4">
      <c r="D3529" s="227"/>
    </row>
    <row r="3530" spans="4:4">
      <c r="D3530" s="227"/>
    </row>
    <row r="3531" spans="4:4">
      <c r="D3531" s="227"/>
    </row>
    <row r="3532" spans="4:4">
      <c r="D3532" s="227"/>
    </row>
    <row r="3533" spans="4:4">
      <c r="D3533" s="227"/>
    </row>
    <row r="3534" spans="4:4">
      <c r="D3534" s="227"/>
    </row>
    <row r="3535" spans="4:4">
      <c r="D3535" s="227"/>
    </row>
    <row r="3536" spans="4:4">
      <c r="D3536" s="227"/>
    </row>
    <row r="3537" spans="4:4">
      <c r="D3537" s="227"/>
    </row>
    <row r="3538" spans="4:4">
      <c r="D3538" s="227"/>
    </row>
    <row r="3539" spans="4:4">
      <c r="D3539" s="227"/>
    </row>
    <row r="3540" spans="4:4">
      <c r="D3540" s="227"/>
    </row>
    <row r="3541" spans="4:4">
      <c r="D3541" s="227"/>
    </row>
    <row r="3542" spans="4:4">
      <c r="D3542" s="227"/>
    </row>
    <row r="3543" spans="4:4">
      <c r="D3543" s="227"/>
    </row>
    <row r="3544" spans="4:4">
      <c r="D3544" s="227"/>
    </row>
    <row r="3545" spans="4:4">
      <c r="D3545" s="227"/>
    </row>
    <row r="3546" spans="4:4">
      <c r="D3546" s="227"/>
    </row>
    <row r="3547" spans="4:4">
      <c r="D3547" s="227"/>
    </row>
    <row r="3548" spans="4:4">
      <c r="D3548" s="227"/>
    </row>
    <row r="3549" spans="4:4">
      <c r="D3549" s="227"/>
    </row>
    <row r="3550" spans="4:4">
      <c r="D3550" s="227"/>
    </row>
    <row r="3551" spans="4:4">
      <c r="D3551" s="227"/>
    </row>
    <row r="3552" spans="4:4">
      <c r="D3552" s="227"/>
    </row>
    <row r="3553" spans="4:4">
      <c r="D3553" s="227"/>
    </row>
    <row r="3554" spans="4:4">
      <c r="D3554" s="227"/>
    </row>
    <row r="3555" spans="4:4">
      <c r="D3555" s="227"/>
    </row>
    <row r="3556" spans="4:4">
      <c r="D3556" s="227"/>
    </row>
    <row r="3557" spans="4:4">
      <c r="D3557" s="227"/>
    </row>
    <row r="3558" spans="4:4">
      <c r="D3558" s="227"/>
    </row>
    <row r="3559" spans="4:4">
      <c r="D3559" s="227"/>
    </row>
    <row r="3560" spans="4:4">
      <c r="D3560" s="227"/>
    </row>
    <row r="3561" spans="4:4">
      <c r="D3561" s="227"/>
    </row>
    <row r="3562" spans="4:4">
      <c r="D3562" s="227"/>
    </row>
    <row r="3563" spans="4:4">
      <c r="D3563" s="227"/>
    </row>
    <row r="3564" spans="4:4">
      <c r="D3564" s="227"/>
    </row>
    <row r="3565" spans="4:4">
      <c r="D3565" s="227"/>
    </row>
    <row r="3566" spans="4:4">
      <c r="D3566" s="227"/>
    </row>
    <row r="3567" spans="4:4">
      <c r="D3567" s="227"/>
    </row>
    <row r="3568" spans="4:4">
      <c r="D3568" s="227"/>
    </row>
    <row r="3569" spans="4:4">
      <c r="D3569" s="227"/>
    </row>
    <row r="3570" spans="4:4">
      <c r="D3570" s="227"/>
    </row>
    <row r="3571" spans="4:4">
      <c r="D3571" s="227"/>
    </row>
    <row r="3572" spans="4:4">
      <c r="D3572" s="227"/>
    </row>
    <row r="3573" spans="4:4">
      <c r="D3573" s="227"/>
    </row>
    <row r="3574" spans="4:4">
      <c r="D3574" s="227"/>
    </row>
    <row r="3575" spans="4:4">
      <c r="D3575" s="227"/>
    </row>
    <row r="3576" spans="4:4">
      <c r="D3576" s="227"/>
    </row>
    <row r="3577" spans="4:4">
      <c r="D3577" s="227"/>
    </row>
    <row r="3578" spans="4:4">
      <c r="D3578" s="227"/>
    </row>
    <row r="3579" spans="4:4">
      <c r="D3579" s="227"/>
    </row>
    <row r="3580" spans="4:4">
      <c r="D3580" s="227"/>
    </row>
    <row r="3581" spans="4:4">
      <c r="D3581" s="227"/>
    </row>
    <row r="3582" spans="4:4">
      <c r="D3582" s="227"/>
    </row>
    <row r="3583" spans="4:4">
      <c r="D3583" s="227"/>
    </row>
    <row r="3584" spans="4:4">
      <c r="D3584" s="227"/>
    </row>
    <row r="3585" spans="4:4">
      <c r="D3585" s="227"/>
    </row>
    <row r="3586" spans="4:4">
      <c r="D3586" s="227"/>
    </row>
    <row r="3587" spans="4:4">
      <c r="D3587" s="227"/>
    </row>
    <row r="3588" spans="4:4">
      <c r="D3588" s="227"/>
    </row>
    <row r="3589" spans="4:4">
      <c r="D3589" s="227"/>
    </row>
    <row r="3590" spans="4:4">
      <c r="D3590" s="227"/>
    </row>
    <row r="3591" spans="4:4">
      <c r="D3591" s="227"/>
    </row>
    <row r="3592" spans="4:4">
      <c r="D3592" s="227"/>
    </row>
    <row r="3593" spans="4:4">
      <c r="D3593" s="227"/>
    </row>
    <row r="3594" spans="4:4">
      <c r="D3594" s="227"/>
    </row>
    <row r="3595" spans="4:4">
      <c r="D3595" s="227"/>
    </row>
    <row r="3596" spans="4:4">
      <c r="D3596" s="227"/>
    </row>
    <row r="3597" spans="4:4">
      <c r="D3597" s="227"/>
    </row>
    <row r="3598" spans="4:4">
      <c r="D3598" s="227"/>
    </row>
    <row r="3599" spans="4:4">
      <c r="D3599" s="227"/>
    </row>
    <row r="3600" spans="4:4">
      <c r="D3600" s="227"/>
    </row>
    <row r="3601" spans="4:4">
      <c r="D3601" s="227"/>
    </row>
    <row r="3602" spans="4:4">
      <c r="D3602" s="227"/>
    </row>
    <row r="3603" spans="4:4">
      <c r="D3603" s="227"/>
    </row>
    <row r="3604" spans="4:4">
      <c r="D3604" s="227"/>
    </row>
    <row r="3605" spans="4:4">
      <c r="D3605" s="227"/>
    </row>
    <row r="3606" spans="4:4">
      <c r="D3606" s="227"/>
    </row>
    <row r="3607" spans="4:4">
      <c r="D3607" s="227"/>
    </row>
    <row r="3608" spans="4:4">
      <c r="D3608" s="227"/>
    </row>
    <row r="3609" spans="4:4">
      <c r="D3609" s="227"/>
    </row>
    <row r="3610" spans="4:4">
      <c r="D3610" s="227"/>
    </row>
    <row r="3611" spans="4:4">
      <c r="D3611" s="227"/>
    </row>
    <row r="3612" spans="4:4">
      <c r="D3612" s="227"/>
    </row>
    <row r="3613" spans="4:4">
      <c r="D3613" s="227"/>
    </row>
    <row r="3614" spans="4:4">
      <c r="D3614" s="227"/>
    </row>
    <row r="3615" spans="4:4">
      <c r="D3615" s="227"/>
    </row>
    <row r="3616" spans="4:4">
      <c r="D3616" s="227"/>
    </row>
    <row r="3617" spans="4:4">
      <c r="D3617" s="227"/>
    </row>
    <row r="3618" spans="4:4">
      <c r="D3618" s="227"/>
    </row>
    <row r="3619" spans="4:4">
      <c r="D3619" s="227"/>
    </row>
    <row r="3620" spans="4:4">
      <c r="D3620" s="227"/>
    </row>
    <row r="3621" spans="4:4">
      <c r="D3621" s="227"/>
    </row>
    <row r="3622" spans="4:4">
      <c r="D3622" s="227"/>
    </row>
    <row r="3623" spans="4:4">
      <c r="D3623" s="227"/>
    </row>
    <row r="3624" spans="4:4">
      <c r="D3624" s="227"/>
    </row>
    <row r="3625" spans="4:4">
      <c r="D3625" s="227"/>
    </row>
    <row r="3626" spans="4:4">
      <c r="D3626" s="227"/>
    </row>
    <row r="3627" spans="4:4">
      <c r="D3627" s="227"/>
    </row>
    <row r="3628" spans="4:4">
      <c r="D3628" s="227"/>
    </row>
    <row r="3629" spans="4:4">
      <c r="D3629" s="227"/>
    </row>
    <row r="3630" spans="4:4">
      <c r="D3630" s="227"/>
    </row>
    <row r="3631" spans="4:4">
      <c r="D3631" s="227"/>
    </row>
    <row r="3632" spans="4:4">
      <c r="D3632" s="227"/>
    </row>
    <row r="3633" spans="4:4">
      <c r="D3633" s="227"/>
    </row>
    <row r="3634" spans="4:4">
      <c r="D3634" s="227"/>
    </row>
    <row r="3635" spans="4:4">
      <c r="D3635" s="227"/>
    </row>
    <row r="3636" spans="4:4">
      <c r="D3636" s="227"/>
    </row>
    <row r="3637" spans="4:4">
      <c r="D3637" s="227"/>
    </row>
    <row r="3638" spans="4:4">
      <c r="D3638" s="227"/>
    </row>
    <row r="3639" spans="4:4">
      <c r="D3639" s="227"/>
    </row>
    <row r="3640" spans="4:4">
      <c r="D3640" s="227"/>
    </row>
    <row r="3641" spans="4:4">
      <c r="D3641" s="227"/>
    </row>
    <row r="3642" spans="4:4">
      <c r="D3642" s="227"/>
    </row>
    <row r="3643" spans="4:4">
      <c r="D3643" s="227"/>
    </row>
    <row r="3644" spans="4:4">
      <c r="D3644" s="227"/>
    </row>
    <row r="3645" spans="4:4">
      <c r="D3645" s="227"/>
    </row>
    <row r="3646" spans="4:4">
      <c r="D3646" s="227"/>
    </row>
    <row r="3647" spans="4:4">
      <c r="D3647" s="227"/>
    </row>
    <row r="3648" spans="4:4">
      <c r="D3648" s="227"/>
    </row>
    <row r="3649" spans="4:4">
      <c r="D3649" s="227"/>
    </row>
    <row r="3650" spans="4:4">
      <c r="D3650" s="227"/>
    </row>
    <row r="3651" spans="4:4">
      <c r="D3651" s="227"/>
    </row>
    <row r="3652" spans="4:4">
      <c r="D3652" s="227"/>
    </row>
    <row r="3653" spans="4:4">
      <c r="D3653" s="227"/>
    </row>
    <row r="3654" spans="4:4">
      <c r="D3654" s="227"/>
    </row>
    <row r="3655" spans="4:4">
      <c r="D3655" s="227"/>
    </row>
    <row r="3656" spans="4:4">
      <c r="D3656" s="227"/>
    </row>
    <row r="3657" spans="4:4">
      <c r="D3657" s="227"/>
    </row>
    <row r="3658" spans="4:4">
      <c r="D3658" s="227"/>
    </row>
    <row r="3659" spans="4:4">
      <c r="D3659" s="227"/>
    </row>
    <row r="3660" spans="4:4">
      <c r="D3660" s="227"/>
    </row>
    <row r="3661" spans="4:4">
      <c r="D3661" s="227"/>
    </row>
    <row r="3662" spans="4:4">
      <c r="D3662" s="227"/>
    </row>
    <row r="3663" spans="4:4">
      <c r="D3663" s="227"/>
    </row>
    <row r="3664" spans="4:4">
      <c r="D3664" s="227"/>
    </row>
    <row r="3665" spans="4:4">
      <c r="D3665" s="227"/>
    </row>
    <row r="3666" spans="4:4">
      <c r="D3666" s="227"/>
    </row>
    <row r="3667" spans="4:4">
      <c r="D3667" s="227"/>
    </row>
    <row r="3668" spans="4:4">
      <c r="D3668" s="227"/>
    </row>
    <row r="3669" spans="4:4">
      <c r="D3669" s="227"/>
    </row>
    <row r="3670" spans="4:4">
      <c r="D3670" s="227"/>
    </row>
    <row r="3671" spans="4:4">
      <c r="D3671" s="227"/>
    </row>
    <row r="3672" spans="4:4">
      <c r="D3672" s="227"/>
    </row>
    <row r="3673" spans="4:4">
      <c r="D3673" s="227"/>
    </row>
    <row r="3674" spans="4:4">
      <c r="D3674" s="227"/>
    </row>
    <row r="3675" spans="4:4">
      <c r="D3675" s="227"/>
    </row>
    <row r="3676" spans="4:4">
      <c r="D3676" s="227"/>
    </row>
    <row r="3677" spans="4:4">
      <c r="D3677" s="227"/>
    </row>
    <row r="3678" spans="4:4">
      <c r="D3678" s="227"/>
    </row>
    <row r="3679" spans="4:4">
      <c r="D3679" s="227"/>
    </row>
    <row r="3680" spans="4:4">
      <c r="D3680" s="227"/>
    </row>
    <row r="3681" spans="4:4">
      <c r="D3681" s="227"/>
    </row>
    <row r="3682" spans="4:4">
      <c r="D3682" s="227"/>
    </row>
    <row r="3683" spans="4:4">
      <c r="D3683" s="227"/>
    </row>
    <row r="3684" spans="4:4">
      <c r="D3684" s="227"/>
    </row>
    <row r="3685" spans="4:4">
      <c r="D3685" s="227"/>
    </row>
    <row r="3686" spans="4:4">
      <c r="D3686" s="227"/>
    </row>
    <row r="3687" spans="4:4">
      <c r="D3687" s="227"/>
    </row>
    <row r="3688" spans="4:4">
      <c r="D3688" s="227"/>
    </row>
    <row r="3689" spans="4:4">
      <c r="D3689" s="227"/>
    </row>
    <row r="3690" spans="4:4">
      <c r="D3690" s="227"/>
    </row>
    <row r="3691" spans="4:4">
      <c r="D3691" s="227"/>
    </row>
    <row r="3692" spans="4:4">
      <c r="D3692" s="227"/>
    </row>
    <row r="3693" spans="4:4">
      <c r="D3693" s="227"/>
    </row>
    <row r="3694" spans="4:4">
      <c r="D3694" s="227"/>
    </row>
    <row r="3695" spans="4:4">
      <c r="D3695" s="227"/>
    </row>
    <row r="3696" spans="4:4">
      <c r="D3696" s="227"/>
    </row>
    <row r="3697" spans="4:4">
      <c r="D3697" s="227"/>
    </row>
    <row r="3698" spans="4:4">
      <c r="D3698" s="227"/>
    </row>
    <row r="3699" spans="4:4">
      <c r="D3699" s="227"/>
    </row>
    <row r="3700" spans="4:4">
      <c r="D3700" s="227"/>
    </row>
    <row r="3701" spans="4:4">
      <c r="D3701" s="227"/>
    </row>
    <row r="3702" spans="4:4">
      <c r="D3702" s="227"/>
    </row>
    <row r="3703" spans="4:4">
      <c r="D3703" s="227"/>
    </row>
    <row r="3704" spans="4:4">
      <c r="D3704" s="227"/>
    </row>
    <row r="3705" spans="4:4">
      <c r="D3705" s="227"/>
    </row>
    <row r="3706" spans="4:4">
      <c r="D3706" s="227"/>
    </row>
    <row r="3707" spans="4:4">
      <c r="D3707" s="227"/>
    </row>
    <row r="3708" spans="4:4">
      <c r="D3708" s="227"/>
    </row>
    <row r="3709" spans="4:4">
      <c r="D3709" s="227"/>
    </row>
    <row r="3710" spans="4:4">
      <c r="D3710" s="227"/>
    </row>
    <row r="3711" spans="4:4">
      <c r="D3711" s="227"/>
    </row>
    <row r="3712" spans="4:4">
      <c r="D3712" s="227"/>
    </row>
    <row r="3713" spans="4:4">
      <c r="D3713" s="227"/>
    </row>
    <row r="3714" spans="4:4">
      <c r="D3714" s="227"/>
    </row>
    <row r="3715" spans="4:4">
      <c r="D3715" s="227"/>
    </row>
    <row r="3716" spans="4:4">
      <c r="D3716" s="227"/>
    </row>
    <row r="3717" spans="4:4">
      <c r="D3717" s="227"/>
    </row>
    <row r="3718" spans="4:4">
      <c r="D3718" s="227"/>
    </row>
    <row r="3719" spans="4:4">
      <c r="D3719" s="227"/>
    </row>
    <row r="3720" spans="4:4">
      <c r="D3720" s="227"/>
    </row>
    <row r="3721" spans="4:4">
      <c r="D3721" s="227"/>
    </row>
    <row r="3722" spans="4:4">
      <c r="D3722" s="227"/>
    </row>
    <row r="3723" spans="4:4">
      <c r="D3723" s="227"/>
    </row>
    <row r="3724" spans="4:4">
      <c r="D3724" s="227"/>
    </row>
    <row r="3725" spans="4:4">
      <c r="D3725" s="227"/>
    </row>
    <row r="3726" spans="4:4">
      <c r="D3726" s="227"/>
    </row>
    <row r="3727" spans="4:4">
      <c r="D3727" s="227"/>
    </row>
    <row r="3728" spans="4:4">
      <c r="D3728" s="227"/>
    </row>
    <row r="3729" spans="4:4">
      <c r="D3729" s="227"/>
    </row>
    <row r="3730" spans="4:4">
      <c r="D3730" s="227"/>
    </row>
    <row r="3731" spans="4:4">
      <c r="D3731" s="227"/>
    </row>
    <row r="3732" spans="4:4">
      <c r="D3732" s="227"/>
    </row>
    <row r="3733" spans="4:4">
      <c r="D3733" s="227"/>
    </row>
    <row r="3734" spans="4:4">
      <c r="D3734" s="227"/>
    </row>
    <row r="3735" spans="4:4">
      <c r="D3735" s="227"/>
    </row>
    <row r="3736" spans="4:4">
      <c r="D3736" s="227"/>
    </row>
    <row r="3737" spans="4:4">
      <c r="D3737" s="227"/>
    </row>
    <row r="3738" spans="4:4">
      <c r="D3738" s="227"/>
    </row>
    <row r="3739" spans="4:4">
      <c r="D3739" s="227"/>
    </row>
    <row r="3740" spans="4:4">
      <c r="D3740" s="227"/>
    </row>
    <row r="3741" spans="4:4">
      <c r="D3741" s="227"/>
    </row>
    <row r="3742" spans="4:4">
      <c r="D3742" s="227"/>
    </row>
    <row r="3743" spans="4:4">
      <c r="D3743" s="227"/>
    </row>
    <row r="3744" spans="4:4">
      <c r="D3744" s="227"/>
    </row>
    <row r="3745" spans="4:4">
      <c r="D3745" s="227"/>
    </row>
    <row r="3746" spans="4:4">
      <c r="D3746" s="227"/>
    </row>
    <row r="3747" spans="4:4">
      <c r="D3747" s="227"/>
    </row>
    <row r="3748" spans="4:4">
      <c r="D3748" s="227"/>
    </row>
    <row r="3749" spans="4:4">
      <c r="D3749" s="227"/>
    </row>
    <row r="3750" spans="4:4">
      <c r="D3750" s="227"/>
    </row>
    <row r="3751" spans="4:4">
      <c r="D3751" s="227"/>
    </row>
    <row r="3752" spans="4:4">
      <c r="D3752" s="227"/>
    </row>
    <row r="3753" spans="4:4">
      <c r="D3753" s="227"/>
    </row>
    <row r="3754" spans="4:4">
      <c r="D3754" s="227"/>
    </row>
    <row r="3755" spans="4:4">
      <c r="D3755" s="227"/>
    </row>
    <row r="3756" spans="4:4">
      <c r="D3756" s="227"/>
    </row>
    <row r="3757" spans="4:4">
      <c r="D3757" s="227"/>
    </row>
    <row r="3758" spans="4:4">
      <c r="D3758" s="227"/>
    </row>
    <row r="3759" spans="4:4">
      <c r="D3759" s="227"/>
    </row>
    <row r="3760" spans="4:4">
      <c r="D3760" s="227"/>
    </row>
    <row r="3761" spans="4:4">
      <c r="D3761" s="227"/>
    </row>
    <row r="3762" spans="4:4">
      <c r="D3762" s="227"/>
    </row>
    <row r="3763" spans="4:4">
      <c r="D3763" s="227"/>
    </row>
    <row r="3764" spans="4:4">
      <c r="D3764" s="227"/>
    </row>
    <row r="3765" spans="4:4">
      <c r="D3765" s="227"/>
    </row>
    <row r="3766" spans="4:4">
      <c r="D3766" s="227"/>
    </row>
    <row r="3767" spans="4:4">
      <c r="D3767" s="227"/>
    </row>
    <row r="3768" spans="4:4">
      <c r="D3768" s="227"/>
    </row>
    <row r="3769" spans="4:4">
      <c r="D3769" s="227"/>
    </row>
    <row r="3770" spans="4:4">
      <c r="D3770" s="227"/>
    </row>
    <row r="3771" spans="4:4">
      <c r="D3771" s="227"/>
    </row>
    <row r="3772" spans="4:4">
      <c r="D3772" s="227"/>
    </row>
    <row r="3773" spans="4:4">
      <c r="D3773" s="227"/>
    </row>
    <row r="3774" spans="4:4">
      <c r="D3774" s="227"/>
    </row>
    <row r="3775" spans="4:4">
      <c r="D3775" s="227"/>
    </row>
    <row r="3776" spans="4:4">
      <c r="D3776" s="227"/>
    </row>
    <row r="3777" spans="4:4">
      <c r="D3777" s="227"/>
    </row>
    <row r="3778" spans="4:4">
      <c r="D3778" s="227"/>
    </row>
    <row r="3779" spans="4:4">
      <c r="D3779" s="227"/>
    </row>
    <row r="3780" spans="4:4">
      <c r="D3780" s="227"/>
    </row>
    <row r="3781" spans="4:4">
      <c r="D3781" s="227"/>
    </row>
    <row r="3782" spans="4:4">
      <c r="D3782" s="227"/>
    </row>
    <row r="3783" spans="4:4">
      <c r="D3783" s="227"/>
    </row>
    <row r="3784" spans="4:4">
      <c r="D3784" s="227"/>
    </row>
    <row r="3785" spans="4:4">
      <c r="D3785" s="227"/>
    </row>
    <row r="3786" spans="4:4">
      <c r="D3786" s="227"/>
    </row>
    <row r="3787" spans="4:4">
      <c r="D3787" s="227"/>
    </row>
    <row r="3788" spans="4:4">
      <c r="D3788" s="227"/>
    </row>
    <row r="3789" spans="4:4">
      <c r="D3789" s="227"/>
    </row>
    <row r="3790" spans="4:4">
      <c r="D3790" s="227"/>
    </row>
    <row r="3791" spans="4:4">
      <c r="D3791" s="227"/>
    </row>
    <row r="3792" spans="4:4">
      <c r="D3792" s="227"/>
    </row>
    <row r="3793" spans="4:4">
      <c r="D3793" s="227"/>
    </row>
    <row r="3794" spans="4:4">
      <c r="D3794" s="227"/>
    </row>
    <row r="3795" spans="4:4">
      <c r="D3795" s="227"/>
    </row>
    <row r="3796" spans="4:4">
      <c r="D3796" s="227"/>
    </row>
    <row r="3797" spans="4:4">
      <c r="D3797" s="227"/>
    </row>
    <row r="3798" spans="4:4">
      <c r="D3798" s="227"/>
    </row>
    <row r="3799" spans="4:4">
      <c r="D3799" s="227"/>
    </row>
    <row r="3800" spans="4:4">
      <c r="D3800" s="227"/>
    </row>
    <row r="3801" spans="4:4">
      <c r="D3801" s="227"/>
    </row>
    <row r="3802" spans="4:4">
      <c r="D3802" s="227"/>
    </row>
    <row r="3803" spans="4:4">
      <c r="D3803" s="227"/>
    </row>
    <row r="3804" spans="4:4">
      <c r="D3804" s="227"/>
    </row>
    <row r="3805" spans="4:4">
      <c r="D3805" s="227"/>
    </row>
    <row r="3806" spans="4:4">
      <c r="D3806" s="227"/>
    </row>
    <row r="3807" spans="4:4">
      <c r="D3807" s="227"/>
    </row>
    <row r="3808" spans="4:4">
      <c r="D3808" s="227"/>
    </row>
    <row r="3809" spans="4:4">
      <c r="D3809" s="227"/>
    </row>
    <row r="3810" spans="4:4">
      <c r="D3810" s="227"/>
    </row>
    <row r="3811" spans="4:4">
      <c r="D3811" s="227"/>
    </row>
    <row r="3812" spans="4:4">
      <c r="D3812" s="227"/>
    </row>
    <row r="3813" spans="4:4">
      <c r="D3813" s="227"/>
    </row>
    <row r="3814" spans="4:4">
      <c r="D3814" s="227"/>
    </row>
    <row r="3815" spans="4:4">
      <c r="D3815" s="227"/>
    </row>
    <row r="3816" spans="4:4">
      <c r="D3816" s="227"/>
    </row>
    <row r="3817" spans="4:4">
      <c r="D3817" s="227"/>
    </row>
    <row r="3818" spans="4:4">
      <c r="D3818" s="227"/>
    </row>
    <row r="3819" spans="4:4">
      <c r="D3819" s="227"/>
    </row>
    <row r="3820" spans="4:4">
      <c r="D3820" s="227"/>
    </row>
    <row r="3821" spans="4:4">
      <c r="D3821" s="227"/>
    </row>
    <row r="3822" spans="4:4">
      <c r="D3822" s="227"/>
    </row>
    <row r="3823" spans="4:4">
      <c r="D3823" s="227"/>
    </row>
    <row r="3824" spans="4:4">
      <c r="D3824" s="227"/>
    </row>
    <row r="3825" spans="4:4">
      <c r="D3825" s="227"/>
    </row>
    <row r="3826" spans="4:4">
      <c r="D3826" s="227"/>
    </row>
    <row r="3827" spans="4:4">
      <c r="D3827" s="227"/>
    </row>
    <row r="3828" spans="4:4">
      <c r="D3828" s="227"/>
    </row>
    <row r="3829" spans="4:4">
      <c r="D3829" s="227"/>
    </row>
    <row r="3830" spans="4:4">
      <c r="D3830" s="227"/>
    </row>
    <row r="3831" spans="4:4">
      <c r="D3831" s="227"/>
    </row>
    <row r="3832" spans="4:4">
      <c r="D3832" s="227"/>
    </row>
    <row r="3833" spans="4:4">
      <c r="D3833" s="227"/>
    </row>
    <row r="3834" spans="4:4">
      <c r="D3834" s="227"/>
    </row>
    <row r="3835" spans="4:4">
      <c r="D3835" s="227"/>
    </row>
    <row r="3836" spans="4:4">
      <c r="D3836" s="227"/>
    </row>
    <row r="3837" spans="4:4">
      <c r="D3837" s="227"/>
    </row>
    <row r="3838" spans="4:4">
      <c r="D3838" s="227"/>
    </row>
    <row r="3839" spans="4:4">
      <c r="D3839" s="227"/>
    </row>
    <row r="3840" spans="4:4">
      <c r="D3840" s="227"/>
    </row>
    <row r="3841" spans="4:4">
      <c r="D3841" s="227"/>
    </row>
    <row r="3842" spans="4:4">
      <c r="D3842" s="227"/>
    </row>
    <row r="3843" spans="4:4">
      <c r="D3843" s="227"/>
    </row>
    <row r="3844" spans="4:4">
      <c r="D3844" s="227"/>
    </row>
    <row r="3845" spans="4:4">
      <c r="D3845" s="227"/>
    </row>
    <row r="3846" spans="4:4">
      <c r="D3846" s="227"/>
    </row>
    <row r="3847" spans="4:4">
      <c r="D3847" s="227"/>
    </row>
    <row r="3848" spans="4:4">
      <c r="D3848" s="227"/>
    </row>
    <row r="3849" spans="4:4">
      <c r="D3849" s="227"/>
    </row>
    <row r="3850" spans="4:4">
      <c r="D3850" s="227"/>
    </row>
    <row r="3851" spans="4:4">
      <c r="D3851" s="227"/>
    </row>
    <row r="3852" spans="4:4">
      <c r="D3852" s="227"/>
    </row>
    <row r="3853" spans="4:4">
      <c r="D3853" s="227"/>
    </row>
    <row r="3854" spans="4:4">
      <c r="D3854" s="227"/>
    </row>
    <row r="3855" spans="4:4">
      <c r="D3855" s="227"/>
    </row>
    <row r="3856" spans="4:4">
      <c r="D3856" s="227"/>
    </row>
    <row r="3857" spans="4:4">
      <c r="D3857" s="227"/>
    </row>
    <row r="3858" spans="4:4">
      <c r="D3858" s="227"/>
    </row>
    <row r="3859" spans="4:4">
      <c r="D3859" s="227"/>
    </row>
    <row r="3860" spans="4:4">
      <c r="D3860" s="227"/>
    </row>
    <row r="3861" spans="4:4">
      <c r="D3861" s="227"/>
    </row>
    <row r="3862" spans="4:4">
      <c r="D3862" s="227"/>
    </row>
    <row r="3863" spans="4:4">
      <c r="D3863" s="227"/>
    </row>
    <row r="3864" spans="4:4">
      <c r="D3864" s="227"/>
    </row>
    <row r="3865" spans="4:4">
      <c r="D3865" s="227"/>
    </row>
    <row r="3866" spans="4:4">
      <c r="D3866" s="227"/>
    </row>
    <row r="3867" spans="4:4">
      <c r="D3867" s="227"/>
    </row>
    <row r="3868" spans="4:4">
      <c r="D3868" s="227"/>
    </row>
    <row r="3869" spans="4:4">
      <c r="D3869" s="227"/>
    </row>
    <row r="3870" spans="4:4">
      <c r="D3870" s="227"/>
    </row>
    <row r="3871" spans="4:4">
      <c r="D3871" s="227"/>
    </row>
    <row r="3872" spans="4:4">
      <c r="D3872" s="227"/>
    </row>
    <row r="3873" spans="4:4">
      <c r="D3873" s="227"/>
    </row>
    <row r="3874" spans="4:4">
      <c r="D3874" s="227"/>
    </row>
    <row r="3875" spans="4:4">
      <c r="D3875" s="227"/>
    </row>
    <row r="3876" spans="4:4">
      <c r="D3876" s="227"/>
    </row>
    <row r="3877" spans="4:4">
      <c r="D3877" s="227"/>
    </row>
    <row r="3878" spans="4:4">
      <c r="D3878" s="227"/>
    </row>
    <row r="3879" spans="4:4">
      <c r="D3879" s="227"/>
    </row>
    <row r="3880" spans="4:4">
      <c r="D3880" s="227"/>
    </row>
    <row r="3881" spans="4:4">
      <c r="D3881" s="227"/>
    </row>
    <row r="3882" spans="4:4">
      <c r="D3882" s="227"/>
    </row>
    <row r="3883" spans="4:4">
      <c r="D3883" s="227"/>
    </row>
    <row r="3884" spans="4:4">
      <c r="D3884" s="227"/>
    </row>
    <row r="3885" spans="4:4">
      <c r="D3885" s="227"/>
    </row>
    <row r="3886" spans="4:4">
      <c r="D3886" s="227"/>
    </row>
    <row r="3887" spans="4:4">
      <c r="D3887" s="227"/>
    </row>
    <row r="3888" spans="4:4">
      <c r="D3888" s="227"/>
    </row>
    <row r="3889" spans="4:4">
      <c r="D3889" s="227"/>
    </row>
    <row r="3890" spans="4:4">
      <c r="D3890" s="227"/>
    </row>
    <row r="3891" spans="4:4">
      <c r="D3891" s="227"/>
    </row>
    <row r="3892" spans="4:4">
      <c r="D3892" s="227"/>
    </row>
    <row r="3893" spans="4:4">
      <c r="D3893" s="227"/>
    </row>
    <row r="3894" spans="4:4">
      <c r="D3894" s="227"/>
    </row>
    <row r="3895" spans="4:4">
      <c r="D3895" s="227"/>
    </row>
    <row r="3896" spans="4:4">
      <c r="D3896" s="227"/>
    </row>
    <row r="3897" spans="4:4">
      <c r="D3897" s="227"/>
    </row>
    <row r="3898" spans="4:4">
      <c r="D3898" s="227"/>
    </row>
    <row r="3899" spans="4:4">
      <c r="D3899" s="227"/>
    </row>
    <row r="3900" spans="4:4">
      <c r="D3900" s="227"/>
    </row>
    <row r="3901" spans="4:4">
      <c r="D3901" s="227"/>
    </row>
    <row r="3902" spans="4:4">
      <c r="D3902" s="227"/>
    </row>
    <row r="3903" spans="4:4">
      <c r="D3903" s="227"/>
    </row>
    <row r="3904" spans="4:4">
      <c r="D3904" s="227"/>
    </row>
    <row r="3905" spans="4:4">
      <c r="D3905" s="227"/>
    </row>
    <row r="3906" spans="4:4">
      <c r="D3906" s="227"/>
    </row>
    <row r="3907" spans="4:4">
      <c r="D3907" s="227"/>
    </row>
    <row r="3908" spans="4:4">
      <c r="D3908" s="227"/>
    </row>
    <row r="3909" spans="4:4">
      <c r="D3909" s="227"/>
    </row>
    <row r="3910" spans="4:4">
      <c r="D3910" s="227"/>
    </row>
    <row r="3911" spans="4:4">
      <c r="D3911" s="227"/>
    </row>
    <row r="3912" spans="4:4">
      <c r="D3912" s="227"/>
    </row>
    <row r="3913" spans="4:4">
      <c r="D3913" s="227"/>
    </row>
    <row r="3914" spans="4:4">
      <c r="D3914" s="227"/>
    </row>
    <row r="3915" spans="4:4">
      <c r="D3915" s="227"/>
    </row>
    <row r="3916" spans="4:4">
      <c r="D3916" s="227"/>
    </row>
    <row r="3917" spans="4:4">
      <c r="D3917" s="227"/>
    </row>
    <row r="3918" spans="4:4">
      <c r="D3918" s="227"/>
    </row>
    <row r="3919" spans="4:4">
      <c r="D3919" s="227"/>
    </row>
    <row r="3920" spans="4:4">
      <c r="D3920" s="227"/>
    </row>
    <row r="3921" spans="4:4">
      <c r="D3921" s="227"/>
    </row>
    <row r="3922" spans="4:4">
      <c r="D3922" s="227"/>
    </row>
    <row r="3923" spans="4:4">
      <c r="D3923" s="227"/>
    </row>
    <row r="3924" spans="4:4">
      <c r="D3924" s="227"/>
    </row>
    <row r="3925" spans="4:4">
      <c r="D3925" s="227"/>
    </row>
    <row r="3926" spans="4:4">
      <c r="D3926" s="227"/>
    </row>
    <row r="3927" spans="4:4">
      <c r="D3927" s="227"/>
    </row>
    <row r="3928" spans="4:4">
      <c r="D3928" s="227"/>
    </row>
    <row r="3929" spans="4:4">
      <c r="D3929" s="227"/>
    </row>
    <row r="3930" spans="4:4">
      <c r="D3930" s="227"/>
    </row>
    <row r="3931" spans="4:4">
      <c r="D3931" s="227"/>
    </row>
    <row r="3932" spans="4:4">
      <c r="D3932" s="227"/>
    </row>
    <row r="3933" spans="4:4">
      <c r="D3933" s="227"/>
    </row>
    <row r="3934" spans="4:4">
      <c r="D3934" s="227"/>
    </row>
    <row r="3935" spans="4:4">
      <c r="D3935" s="227"/>
    </row>
    <row r="3936" spans="4:4">
      <c r="D3936" s="227"/>
    </row>
    <row r="3937" spans="4:4">
      <c r="D3937" s="227"/>
    </row>
    <row r="3938" spans="4:4">
      <c r="D3938" s="227"/>
    </row>
    <row r="3939" spans="4:4">
      <c r="D3939" s="227"/>
    </row>
    <row r="3940" spans="4:4">
      <c r="D3940" s="227"/>
    </row>
    <row r="3941" spans="4:4">
      <c r="D3941" s="227"/>
    </row>
    <row r="3942" spans="4:4">
      <c r="D3942" s="227"/>
    </row>
    <row r="3943" spans="4:4">
      <c r="D3943" s="227"/>
    </row>
    <row r="3944" spans="4:4">
      <c r="D3944" s="227"/>
    </row>
    <row r="3945" spans="4:4">
      <c r="D3945" s="227"/>
    </row>
    <row r="3946" spans="4:4">
      <c r="D3946" s="227"/>
    </row>
    <row r="3947" spans="4:4">
      <c r="D3947" s="227"/>
    </row>
    <row r="3948" spans="4:4">
      <c r="D3948" s="227"/>
    </row>
    <row r="3949" spans="4:4">
      <c r="D3949" s="227"/>
    </row>
    <row r="3950" spans="4:4">
      <c r="D3950" s="227"/>
    </row>
    <row r="3951" spans="4:4">
      <c r="D3951" s="227"/>
    </row>
    <row r="3952" spans="4:4">
      <c r="D3952" s="227"/>
    </row>
    <row r="3953" spans="4:4">
      <c r="D3953" s="227"/>
    </row>
    <row r="3954" spans="4:4">
      <c r="D3954" s="227"/>
    </row>
    <row r="3955" spans="4:4">
      <c r="D3955" s="227"/>
    </row>
    <row r="3956" spans="4:4">
      <c r="D3956" s="227"/>
    </row>
    <row r="3957" spans="4:4">
      <c r="D3957" s="227"/>
    </row>
    <row r="3958" spans="4:4">
      <c r="D3958" s="227"/>
    </row>
    <row r="3959" spans="4:4">
      <c r="D3959" s="227"/>
    </row>
    <row r="3960" spans="4:4">
      <c r="D3960" s="227"/>
    </row>
    <row r="3961" spans="4:4">
      <c r="D3961" s="227"/>
    </row>
    <row r="3962" spans="4:4">
      <c r="D3962" s="227"/>
    </row>
    <row r="3963" spans="4:4">
      <c r="D3963" s="227"/>
    </row>
    <row r="3964" spans="4:4">
      <c r="D3964" s="227"/>
    </row>
    <row r="3965" spans="4:4">
      <c r="D3965" s="227"/>
    </row>
    <row r="3966" spans="4:4">
      <c r="D3966" s="227"/>
    </row>
    <row r="3967" spans="4:4">
      <c r="D3967" s="227"/>
    </row>
    <row r="3968" spans="4:4">
      <c r="D3968" s="227"/>
    </row>
    <row r="3969" spans="4:4">
      <c r="D3969" s="227"/>
    </row>
    <row r="3970" spans="4:4">
      <c r="D3970" s="227"/>
    </row>
    <row r="3971" spans="4:4">
      <c r="D3971" s="227"/>
    </row>
    <row r="3972" spans="4:4">
      <c r="D3972" s="227"/>
    </row>
    <row r="3973" spans="4:4">
      <c r="D3973" s="227"/>
    </row>
    <row r="3974" spans="4:4">
      <c r="D3974" s="227"/>
    </row>
    <row r="3975" spans="4:4">
      <c r="D3975" s="227"/>
    </row>
    <row r="3976" spans="4:4">
      <c r="D3976" s="227"/>
    </row>
    <row r="3977" spans="4:4">
      <c r="D3977" s="227"/>
    </row>
    <row r="3978" spans="4:4">
      <c r="D3978" s="227"/>
    </row>
    <row r="3979" spans="4:4">
      <c r="D3979" s="227"/>
    </row>
    <row r="3980" spans="4:4">
      <c r="D3980" s="227"/>
    </row>
    <row r="3981" spans="4:4">
      <c r="D3981" s="227"/>
    </row>
    <row r="3982" spans="4:4">
      <c r="D3982" s="227"/>
    </row>
    <row r="3983" spans="4:4">
      <c r="D3983" s="227"/>
    </row>
    <row r="3984" spans="4:4">
      <c r="D3984" s="227"/>
    </row>
    <row r="3985" spans="4:4">
      <c r="D3985" s="227"/>
    </row>
    <row r="3986" spans="4:4">
      <c r="D3986" s="227"/>
    </row>
    <row r="3987" spans="4:4">
      <c r="D3987" s="227"/>
    </row>
    <row r="3988" spans="4:4">
      <c r="D3988" s="227"/>
    </row>
    <row r="3989" spans="4:4">
      <c r="D3989" s="227"/>
    </row>
    <row r="3990" spans="4:4">
      <c r="D3990" s="227"/>
    </row>
    <row r="3991" spans="4:4">
      <c r="D3991" s="227"/>
    </row>
    <row r="3992" spans="4:4">
      <c r="D3992" s="227"/>
    </row>
    <row r="3993" spans="4:4">
      <c r="D3993" s="227"/>
    </row>
    <row r="3994" spans="4:4">
      <c r="D3994" s="227"/>
    </row>
    <row r="3995" spans="4:4">
      <c r="D3995" s="227"/>
    </row>
    <row r="3996" spans="4:4">
      <c r="D3996" s="227"/>
    </row>
    <row r="3997" spans="4:4">
      <c r="D3997" s="227"/>
    </row>
    <row r="3998" spans="4:4">
      <c r="D3998" s="227"/>
    </row>
    <row r="3999" spans="4:4">
      <c r="D3999" s="227"/>
    </row>
    <row r="4000" spans="4:4">
      <c r="D4000" s="227"/>
    </row>
    <row r="4001" spans="4:4">
      <c r="D4001" s="227"/>
    </row>
    <row r="4002" spans="4:4">
      <c r="D4002" s="227"/>
    </row>
    <row r="4003" spans="4:4">
      <c r="D4003" s="227"/>
    </row>
    <row r="4004" spans="4:4">
      <c r="D4004" s="227"/>
    </row>
    <row r="4005" spans="4:4">
      <c r="D4005" s="227"/>
    </row>
    <row r="4006" spans="4:4">
      <c r="D4006" s="227"/>
    </row>
    <row r="4007" spans="4:4">
      <c r="D4007" s="227"/>
    </row>
    <row r="4008" spans="4:4">
      <c r="D4008" s="227"/>
    </row>
    <row r="4009" spans="4:4">
      <c r="D4009" s="227"/>
    </row>
    <row r="4010" spans="4:4">
      <c r="D4010" s="227"/>
    </row>
    <row r="4011" spans="4:4">
      <c r="D4011" s="227"/>
    </row>
    <row r="4012" spans="4:4">
      <c r="D4012" s="227"/>
    </row>
    <row r="4013" spans="4:4">
      <c r="D4013" s="227"/>
    </row>
    <row r="4014" spans="4:4">
      <c r="D4014" s="227"/>
    </row>
    <row r="4015" spans="4:4">
      <c r="D4015" s="227"/>
    </row>
    <row r="4016" spans="4:4">
      <c r="D4016" s="227"/>
    </row>
    <row r="4017" spans="4:4">
      <c r="D4017" s="227"/>
    </row>
    <row r="4018" spans="4:4">
      <c r="D4018" s="227"/>
    </row>
    <row r="4019" spans="4:4">
      <c r="D4019" s="227"/>
    </row>
    <row r="4020" spans="4:4">
      <c r="D4020" s="227"/>
    </row>
    <row r="4021" spans="4:4">
      <c r="D4021" s="227"/>
    </row>
    <row r="4022" spans="4:4">
      <c r="D4022" s="227"/>
    </row>
    <row r="4023" spans="4:4">
      <c r="D4023" s="227"/>
    </row>
    <row r="4024" spans="4:4">
      <c r="D4024" s="227"/>
    </row>
    <row r="4025" spans="4:4">
      <c r="D4025" s="227"/>
    </row>
    <row r="4026" spans="4:4">
      <c r="D4026" s="227"/>
    </row>
    <row r="4027" spans="4:4">
      <c r="D4027" s="227"/>
    </row>
    <row r="4028" spans="4:4">
      <c r="D4028" s="227"/>
    </row>
    <row r="4029" spans="4:4">
      <c r="D4029" s="227"/>
    </row>
    <row r="4030" spans="4:4">
      <c r="D4030" s="227"/>
    </row>
    <row r="4031" spans="4:4">
      <c r="D4031" s="227"/>
    </row>
    <row r="4032" spans="4:4">
      <c r="D4032" s="227"/>
    </row>
    <row r="4033" spans="4:4">
      <c r="D4033" s="227"/>
    </row>
    <row r="4034" spans="4:4">
      <c r="D4034" s="227"/>
    </row>
    <row r="4035" spans="4:4">
      <c r="D4035" s="227"/>
    </row>
    <row r="4036" spans="4:4">
      <c r="D4036" s="227"/>
    </row>
    <row r="4037" spans="4:4">
      <c r="D4037" s="227"/>
    </row>
    <row r="4038" spans="4:4">
      <c r="D4038" s="227"/>
    </row>
    <row r="4039" spans="4:4">
      <c r="D4039" s="227"/>
    </row>
    <row r="4040" spans="4:4">
      <c r="D4040" s="227"/>
    </row>
    <row r="4041" spans="4:4">
      <c r="D4041" s="227"/>
    </row>
    <row r="4042" spans="4:4">
      <c r="D4042" s="227"/>
    </row>
    <row r="4043" spans="4:4">
      <c r="D4043" s="227"/>
    </row>
    <row r="4044" spans="4:4">
      <c r="D4044" s="227"/>
    </row>
    <row r="4045" spans="4:4">
      <c r="D4045" s="227"/>
    </row>
    <row r="4046" spans="4:4">
      <c r="D4046" s="227"/>
    </row>
    <row r="4047" spans="4:4">
      <c r="D4047" s="227"/>
    </row>
    <row r="4048" spans="4:4">
      <c r="D4048" s="227"/>
    </row>
    <row r="4049" spans="4:4">
      <c r="D4049" s="227"/>
    </row>
    <row r="4050" spans="4:4">
      <c r="D4050" s="227"/>
    </row>
    <row r="4051" spans="4:4">
      <c r="D4051" s="227"/>
    </row>
    <row r="4052" spans="4:4">
      <c r="D4052" s="227"/>
    </row>
    <row r="4053" spans="4:4">
      <c r="D4053" s="227"/>
    </row>
    <row r="4054" spans="4:4">
      <c r="D4054" s="227"/>
    </row>
    <row r="4055" spans="4:4">
      <c r="D4055" s="227"/>
    </row>
    <row r="4056" spans="4:4">
      <c r="D4056" s="227"/>
    </row>
    <row r="4057" spans="4:4">
      <c r="D4057" s="227"/>
    </row>
    <row r="4058" spans="4:4">
      <c r="D4058" s="227"/>
    </row>
    <row r="4059" spans="4:4">
      <c r="D4059" s="227"/>
    </row>
    <row r="4060" spans="4:4">
      <c r="D4060" s="227"/>
    </row>
    <row r="4061" spans="4:4">
      <c r="D4061" s="227"/>
    </row>
    <row r="4062" spans="4:4">
      <c r="D4062" s="227"/>
    </row>
    <row r="4063" spans="4:4">
      <c r="D4063" s="227"/>
    </row>
    <row r="4064" spans="4:4">
      <c r="D4064" s="227"/>
    </row>
    <row r="4065" spans="4:4">
      <c r="D4065" s="227"/>
    </row>
    <row r="4066" spans="4:4">
      <c r="D4066" s="227"/>
    </row>
    <row r="4067" spans="4:4">
      <c r="D4067" s="227"/>
    </row>
    <row r="4068" spans="4:4">
      <c r="D4068" s="227"/>
    </row>
    <row r="4069" spans="4:4">
      <c r="D4069" s="227"/>
    </row>
    <row r="4070" spans="4:4">
      <c r="D4070" s="227"/>
    </row>
    <row r="4071" spans="4:4">
      <c r="D4071" s="227"/>
    </row>
    <row r="4072" spans="4:4">
      <c r="D4072" s="227"/>
    </row>
    <row r="4073" spans="4:4">
      <c r="D4073" s="227"/>
    </row>
    <row r="4074" spans="4:4">
      <c r="D4074" s="227"/>
    </row>
    <row r="4075" spans="4:4">
      <c r="D4075" s="227"/>
    </row>
    <row r="4076" spans="4:4">
      <c r="D4076" s="227"/>
    </row>
    <row r="4077" spans="4:4">
      <c r="D4077" s="227"/>
    </row>
    <row r="4078" spans="4:4">
      <c r="D4078" s="227"/>
    </row>
    <row r="4079" spans="4:4">
      <c r="D4079" s="227"/>
    </row>
    <row r="4080" spans="4:4">
      <c r="D4080" s="227"/>
    </row>
    <row r="4081" spans="4:4">
      <c r="D4081" s="227"/>
    </row>
    <row r="4082" spans="4:4">
      <c r="D4082" s="227"/>
    </row>
    <row r="4083" spans="4:4">
      <c r="D4083" s="227"/>
    </row>
    <row r="4084" spans="4:4">
      <c r="D4084" s="227"/>
    </row>
    <row r="4085" spans="4:4">
      <c r="D4085" s="227"/>
    </row>
    <row r="4086" spans="4:4">
      <c r="D4086" s="227"/>
    </row>
    <row r="4087" spans="4:4">
      <c r="D4087" s="227"/>
    </row>
    <row r="4088" spans="4:4">
      <c r="D4088" s="227"/>
    </row>
    <row r="4089" spans="4:4">
      <c r="D4089" s="227"/>
    </row>
    <row r="4090" spans="4:4">
      <c r="D4090" s="227"/>
    </row>
    <row r="4091" spans="4:4">
      <c r="D4091" s="227"/>
    </row>
    <row r="4092" spans="4:4">
      <c r="D4092" s="227"/>
    </row>
    <row r="4093" spans="4:4">
      <c r="D4093" s="227"/>
    </row>
    <row r="4094" spans="4:4">
      <c r="D4094" s="227"/>
    </row>
    <row r="4095" spans="4:4">
      <c r="D4095" s="227"/>
    </row>
    <row r="4096" spans="4:4">
      <c r="D4096" s="227"/>
    </row>
    <row r="4097" spans="4:4">
      <c r="D4097" s="227"/>
    </row>
    <row r="4098" spans="4:4">
      <c r="D4098" s="227"/>
    </row>
    <row r="4099" spans="4:4">
      <c r="D4099" s="227"/>
    </row>
    <row r="4100" spans="4:4">
      <c r="D4100" s="227"/>
    </row>
    <row r="4101" spans="4:4">
      <c r="D4101" s="227"/>
    </row>
    <row r="4102" spans="4:4">
      <c r="D4102" s="227"/>
    </row>
    <row r="4103" spans="4:4">
      <c r="D4103" s="227"/>
    </row>
    <row r="4104" spans="4:4">
      <c r="D4104" s="227"/>
    </row>
    <row r="4105" spans="4:4">
      <c r="D4105" s="227"/>
    </row>
    <row r="4106" spans="4:4">
      <c r="D4106" s="227"/>
    </row>
    <row r="4107" spans="4:4">
      <c r="D4107" s="227"/>
    </row>
    <row r="4108" spans="4:4">
      <c r="D4108" s="227"/>
    </row>
    <row r="4109" spans="4:4">
      <c r="D4109" s="227"/>
    </row>
    <row r="4110" spans="4:4">
      <c r="D4110" s="227"/>
    </row>
    <row r="4111" spans="4:4">
      <c r="D4111" s="227"/>
    </row>
    <row r="4112" spans="4:4">
      <c r="D4112" s="227"/>
    </row>
    <row r="4113" spans="4:4">
      <c r="D4113" s="227"/>
    </row>
    <row r="4114" spans="4:4">
      <c r="D4114" s="227"/>
    </row>
    <row r="4115" spans="4:4">
      <c r="D4115" s="227"/>
    </row>
    <row r="4116" spans="4:4">
      <c r="D4116" s="227"/>
    </row>
    <row r="4117" spans="4:4">
      <c r="D4117" s="227"/>
    </row>
    <row r="4118" spans="4:4">
      <c r="D4118" s="227"/>
    </row>
    <row r="4119" spans="4:4">
      <c r="D4119" s="227"/>
    </row>
    <row r="4120" spans="4:4">
      <c r="D4120" s="227"/>
    </row>
    <row r="4121" spans="4:4">
      <c r="D4121" s="227"/>
    </row>
    <row r="4122" spans="4:4">
      <c r="D4122" s="227"/>
    </row>
    <row r="4123" spans="4:4">
      <c r="D4123" s="227"/>
    </row>
    <row r="4124" spans="4:4">
      <c r="D4124" s="227"/>
    </row>
    <row r="4125" spans="4:4">
      <c r="D4125" s="227"/>
    </row>
    <row r="4126" spans="4:4">
      <c r="D4126" s="227"/>
    </row>
    <row r="4127" spans="4:4">
      <c r="D4127" s="227"/>
    </row>
    <row r="4128" spans="4:4">
      <c r="D4128" s="227"/>
    </row>
    <row r="4129" spans="4:4">
      <c r="D4129" s="227"/>
    </row>
    <row r="4130" spans="4:4">
      <c r="D4130" s="227"/>
    </row>
    <row r="4131" spans="4:4">
      <c r="D4131" s="227"/>
    </row>
    <row r="4132" spans="4:4">
      <c r="D4132" s="227"/>
    </row>
    <row r="4133" spans="4:4">
      <c r="D4133" s="227"/>
    </row>
    <row r="4134" spans="4:4">
      <c r="D4134" s="227"/>
    </row>
    <row r="4135" spans="4:4">
      <c r="D4135" s="227"/>
    </row>
    <row r="4136" spans="4:4">
      <c r="D4136" s="227"/>
    </row>
    <row r="4137" spans="4:4">
      <c r="D4137" s="227"/>
    </row>
    <row r="4138" spans="4:4">
      <c r="D4138" s="227"/>
    </row>
    <row r="4139" spans="4:4">
      <c r="D4139" s="227"/>
    </row>
    <row r="4140" spans="4:4">
      <c r="D4140" s="227"/>
    </row>
    <row r="4141" spans="4:4">
      <c r="D4141" s="227"/>
    </row>
    <row r="4142" spans="4:4">
      <c r="D4142" s="227"/>
    </row>
    <row r="4143" spans="4:4">
      <c r="D4143" s="227"/>
    </row>
    <row r="4144" spans="4:4">
      <c r="D4144" s="227"/>
    </row>
    <row r="4145" spans="4:4">
      <c r="D4145" s="227"/>
    </row>
    <row r="4146" spans="4:4">
      <c r="D4146" s="227"/>
    </row>
    <row r="4147" spans="4:4">
      <c r="D4147" s="227"/>
    </row>
    <row r="4148" spans="4:4">
      <c r="D4148" s="227"/>
    </row>
    <row r="4149" spans="4:4">
      <c r="D4149" s="227"/>
    </row>
    <row r="4150" spans="4:4">
      <c r="D4150" s="227"/>
    </row>
    <row r="4151" spans="4:4">
      <c r="D4151" s="227"/>
    </row>
    <row r="4152" spans="4:4">
      <c r="D4152" s="227"/>
    </row>
    <row r="4153" spans="4:4">
      <c r="D4153" s="227"/>
    </row>
    <row r="4154" spans="4:4">
      <c r="D4154" s="227"/>
    </row>
    <row r="4155" spans="4:4">
      <c r="D4155" s="227"/>
    </row>
    <row r="4156" spans="4:4">
      <c r="D4156" s="227"/>
    </row>
    <row r="4157" spans="4:4">
      <c r="D4157" s="227"/>
    </row>
    <row r="4158" spans="4:4">
      <c r="D4158" s="227"/>
    </row>
    <row r="4159" spans="4:4">
      <c r="D4159" s="227"/>
    </row>
    <row r="4160" spans="4:4">
      <c r="D4160" s="227"/>
    </row>
    <row r="4161" spans="4:4">
      <c r="D4161" s="227"/>
    </row>
    <row r="4162" spans="4:4">
      <c r="D4162" s="227"/>
    </row>
    <row r="4163" spans="4:4">
      <c r="D4163" s="227"/>
    </row>
    <row r="4164" spans="4:4">
      <c r="D4164" s="227"/>
    </row>
    <row r="4165" spans="4:4">
      <c r="D4165" s="227"/>
    </row>
    <row r="4166" spans="4:4">
      <c r="D4166" s="227"/>
    </row>
    <row r="4167" spans="4:4">
      <c r="D4167" s="227"/>
    </row>
    <row r="4168" spans="4:4">
      <c r="D4168" s="227"/>
    </row>
    <row r="4169" spans="4:4">
      <c r="D4169" s="227"/>
    </row>
    <row r="4170" spans="4:4">
      <c r="D4170" s="227"/>
    </row>
    <row r="4171" spans="4:4">
      <c r="D4171" s="227"/>
    </row>
    <row r="4172" spans="4:4">
      <c r="D4172" s="227"/>
    </row>
    <row r="4173" spans="4:4">
      <c r="D4173" s="227"/>
    </row>
    <row r="4174" spans="4:4">
      <c r="D4174" s="227"/>
    </row>
    <row r="4175" spans="4:4">
      <c r="D4175" s="227"/>
    </row>
    <row r="4176" spans="4:4">
      <c r="D4176" s="227"/>
    </row>
    <row r="4177" spans="4:4">
      <c r="D4177" s="227"/>
    </row>
    <row r="4178" spans="4:4">
      <c r="D4178" s="227"/>
    </row>
    <row r="4179" spans="4:4">
      <c r="D4179" s="227"/>
    </row>
    <row r="4180" spans="4:4">
      <c r="D4180" s="227"/>
    </row>
    <row r="4181" spans="4:4">
      <c r="D4181" s="227"/>
    </row>
    <row r="4182" spans="4:4">
      <c r="D4182" s="227"/>
    </row>
    <row r="4183" spans="4:4">
      <c r="D4183" s="227"/>
    </row>
    <row r="4184" spans="4:4">
      <c r="D4184" s="227"/>
    </row>
    <row r="4185" spans="4:4">
      <c r="D4185" s="227"/>
    </row>
    <row r="4186" spans="4:4">
      <c r="D4186" s="227"/>
    </row>
    <row r="4187" spans="4:4">
      <c r="D4187" s="227"/>
    </row>
    <row r="4188" spans="4:4">
      <c r="D4188" s="227"/>
    </row>
    <row r="4189" spans="4:4">
      <c r="D4189" s="227"/>
    </row>
    <row r="4190" spans="4:4">
      <c r="D4190" s="227"/>
    </row>
    <row r="4191" spans="4:4">
      <c r="D4191" s="227"/>
    </row>
    <row r="4192" spans="4:4">
      <c r="D4192" s="227"/>
    </row>
    <row r="4193" spans="4:4">
      <c r="D4193" s="227"/>
    </row>
    <row r="4194" spans="4:4">
      <c r="D4194" s="227"/>
    </row>
    <row r="4195" spans="4:4">
      <c r="D4195" s="227"/>
    </row>
    <row r="4196" spans="4:4">
      <c r="D4196" s="227"/>
    </row>
    <row r="4197" spans="4:4">
      <c r="D4197" s="227"/>
    </row>
    <row r="4198" spans="4:4">
      <c r="D4198" s="227"/>
    </row>
    <row r="4199" spans="4:4">
      <c r="D4199" s="227"/>
    </row>
    <row r="4200" spans="4:4">
      <c r="D4200" s="227"/>
    </row>
    <row r="4201" spans="4:4">
      <c r="D4201" s="227"/>
    </row>
    <row r="4202" spans="4:4">
      <c r="D4202" s="227"/>
    </row>
    <row r="4203" spans="4:4">
      <c r="D4203" s="227"/>
    </row>
    <row r="4204" spans="4:4">
      <c r="D4204" s="227"/>
    </row>
    <row r="4205" spans="4:4">
      <c r="D4205" s="227"/>
    </row>
    <row r="4206" spans="4:4">
      <c r="D4206" s="227"/>
    </row>
    <row r="4207" spans="4:4">
      <c r="D4207" s="227"/>
    </row>
    <row r="4208" spans="4:4">
      <c r="D4208" s="227"/>
    </row>
    <row r="4209" spans="4:4">
      <c r="D4209" s="227"/>
    </row>
    <row r="4210" spans="4:4">
      <c r="D4210" s="227"/>
    </row>
    <row r="4211" spans="4:4">
      <c r="D4211" s="227"/>
    </row>
    <row r="4212" spans="4:4">
      <c r="D4212" s="227"/>
    </row>
    <row r="4213" spans="4:4">
      <c r="D4213" s="227"/>
    </row>
    <row r="4214" spans="4:4">
      <c r="D4214" s="227"/>
    </row>
    <row r="4215" spans="4:4">
      <c r="D4215" s="227"/>
    </row>
    <row r="4216" spans="4:4">
      <c r="D4216" s="227"/>
    </row>
    <row r="4217" spans="4:4">
      <c r="D4217" s="227"/>
    </row>
    <row r="4218" spans="4:4">
      <c r="D4218" s="227"/>
    </row>
    <row r="4219" spans="4:4">
      <c r="D4219" s="227"/>
    </row>
    <row r="4220" spans="4:4">
      <c r="D4220" s="227"/>
    </row>
    <row r="4221" spans="4:4">
      <c r="D4221" s="227"/>
    </row>
    <row r="4222" spans="4:4">
      <c r="D4222" s="227"/>
    </row>
    <row r="4223" spans="4:4">
      <c r="D4223" s="227"/>
    </row>
    <row r="4224" spans="4:4">
      <c r="D4224" s="227"/>
    </row>
    <row r="4225" spans="4:4">
      <c r="D4225" s="227"/>
    </row>
    <row r="4226" spans="4:4">
      <c r="D4226" s="227"/>
    </row>
    <row r="4227" spans="4:4">
      <c r="D4227" s="227"/>
    </row>
    <row r="4228" spans="4:4">
      <c r="D4228" s="227"/>
    </row>
    <row r="4229" spans="4:4">
      <c r="D4229" s="227"/>
    </row>
    <row r="4230" spans="4:4">
      <c r="D4230" s="227"/>
    </row>
    <row r="4231" spans="4:4">
      <c r="D4231" s="227"/>
    </row>
    <row r="4232" spans="4:4">
      <c r="D4232" s="227"/>
    </row>
    <row r="4233" spans="4:4">
      <c r="D4233" s="227"/>
    </row>
    <row r="4234" spans="4:4">
      <c r="D4234" s="227"/>
    </row>
    <row r="4235" spans="4:4">
      <c r="D4235" s="227"/>
    </row>
    <row r="4236" spans="4:4">
      <c r="D4236" s="227"/>
    </row>
    <row r="4237" spans="4:4">
      <c r="D4237" s="227"/>
    </row>
    <row r="4238" spans="4:4">
      <c r="D4238" s="227"/>
    </row>
    <row r="4239" spans="4:4">
      <c r="D4239" s="227"/>
    </row>
    <row r="4240" spans="4:4">
      <c r="D4240" s="227"/>
    </row>
    <row r="4241" spans="4:4">
      <c r="D4241" s="227"/>
    </row>
    <row r="4242" spans="4:4">
      <c r="D4242" s="227"/>
    </row>
    <row r="4243" spans="4:4">
      <c r="D4243" s="227"/>
    </row>
    <row r="4244" spans="4:4">
      <c r="D4244" s="227"/>
    </row>
    <row r="4245" spans="4:4">
      <c r="D4245" s="227"/>
    </row>
    <row r="4246" spans="4:4">
      <c r="D4246" s="227"/>
    </row>
    <row r="4247" spans="4:4">
      <c r="D4247" s="227"/>
    </row>
    <row r="4248" spans="4:4">
      <c r="D4248" s="227"/>
    </row>
    <row r="4249" spans="4:4">
      <c r="D4249" s="227"/>
    </row>
    <row r="4250" spans="4:4">
      <c r="D4250" s="227"/>
    </row>
    <row r="4251" spans="4:4">
      <c r="D4251" s="227"/>
    </row>
    <row r="4252" spans="4:4">
      <c r="D4252" s="227"/>
    </row>
    <row r="4253" spans="4:4">
      <c r="D4253" s="227"/>
    </row>
    <row r="4254" spans="4:4">
      <c r="D4254" s="227"/>
    </row>
    <row r="4255" spans="4:4">
      <c r="D4255" s="227"/>
    </row>
    <row r="4256" spans="4:4">
      <c r="D4256" s="227"/>
    </row>
    <row r="4257" spans="4:4">
      <c r="D4257" s="227"/>
    </row>
    <row r="4258" spans="4:4">
      <c r="D4258" s="227"/>
    </row>
    <row r="4259" spans="4:4">
      <c r="D4259" s="227"/>
    </row>
    <row r="4260" spans="4:4">
      <c r="D4260" s="227"/>
    </row>
    <row r="4261" spans="4:4">
      <c r="D4261" s="227"/>
    </row>
    <row r="4262" spans="4:4">
      <c r="D4262" s="227"/>
    </row>
    <row r="4263" spans="4:4">
      <c r="D4263" s="227"/>
    </row>
    <row r="4264" spans="4:4">
      <c r="D4264" s="227"/>
    </row>
    <row r="4265" spans="4:4">
      <c r="D4265" s="227"/>
    </row>
    <row r="4266" spans="4:4">
      <c r="D4266" s="227"/>
    </row>
    <row r="4267" spans="4:4">
      <c r="D4267" s="227"/>
    </row>
    <row r="4268" spans="4:4">
      <c r="D4268" s="227"/>
    </row>
    <row r="4269" spans="4:4">
      <c r="D4269" s="227"/>
    </row>
    <row r="4270" spans="4:4">
      <c r="D4270" s="227"/>
    </row>
    <row r="4271" spans="4:4">
      <c r="D4271" s="227"/>
    </row>
    <row r="4272" spans="4:4">
      <c r="D4272" s="227"/>
    </row>
    <row r="4273" spans="4:4">
      <c r="D4273" s="227"/>
    </row>
    <row r="4274" spans="4:4">
      <c r="D4274" s="227"/>
    </row>
    <row r="4275" spans="4:4">
      <c r="D4275" s="227"/>
    </row>
    <row r="4276" spans="4:4">
      <c r="D4276" s="227"/>
    </row>
    <row r="4277" spans="4:4">
      <c r="D4277" s="227"/>
    </row>
    <row r="4278" spans="4:4">
      <c r="D4278" s="227"/>
    </row>
    <row r="4279" spans="4:4">
      <c r="D4279" s="227"/>
    </row>
    <row r="4280" spans="4:4">
      <c r="D4280" s="227"/>
    </row>
    <row r="4281" spans="4:4">
      <c r="D4281" s="227"/>
    </row>
    <row r="4282" spans="4:4">
      <c r="D4282" s="227"/>
    </row>
    <row r="4283" spans="4:4">
      <c r="D4283" s="227"/>
    </row>
    <row r="4284" spans="4:4">
      <c r="D4284" s="227"/>
    </row>
    <row r="4285" spans="4:4">
      <c r="D4285" s="227"/>
    </row>
    <row r="4286" spans="4:4">
      <c r="D4286" s="227"/>
    </row>
    <row r="4287" spans="4:4">
      <c r="D4287" s="227"/>
    </row>
    <row r="4288" spans="4:4">
      <c r="D4288" s="227"/>
    </row>
    <row r="4289" spans="4:4">
      <c r="D4289" s="227"/>
    </row>
    <row r="4290" spans="4:4">
      <c r="D4290" s="227"/>
    </row>
    <row r="4291" spans="4:4">
      <c r="D4291" s="227"/>
    </row>
    <row r="4292" spans="4:4">
      <c r="D4292" s="227"/>
    </row>
    <row r="4293" spans="4:4">
      <c r="D4293" s="227"/>
    </row>
    <row r="4294" spans="4:4">
      <c r="D4294" s="227"/>
    </row>
    <row r="4295" spans="4:4">
      <c r="D4295" s="227"/>
    </row>
    <row r="4296" spans="4:4">
      <c r="D4296" s="227"/>
    </row>
    <row r="4297" spans="4:4">
      <c r="D4297" s="227"/>
    </row>
    <row r="4298" spans="4:4">
      <c r="D4298" s="227"/>
    </row>
    <row r="4299" spans="4:4">
      <c r="D4299" s="227"/>
    </row>
    <row r="4300" spans="4:4">
      <c r="D4300" s="227"/>
    </row>
    <row r="4301" spans="4:4">
      <c r="D4301" s="227"/>
    </row>
    <row r="4302" spans="4:4">
      <c r="D4302" s="227"/>
    </row>
    <row r="4303" spans="4:4">
      <c r="D4303" s="227"/>
    </row>
    <row r="4304" spans="4:4">
      <c r="D4304" s="227"/>
    </row>
    <row r="4305" spans="4:4">
      <c r="D4305" s="227"/>
    </row>
    <row r="4306" spans="4:4">
      <c r="D4306" s="227"/>
    </row>
    <row r="4307" spans="4:4">
      <c r="D4307" s="227"/>
    </row>
    <row r="4308" spans="4:4">
      <c r="D4308" s="227"/>
    </row>
    <row r="4309" spans="4:4">
      <c r="D4309" s="227"/>
    </row>
    <row r="4310" spans="4:4">
      <c r="D4310" s="227"/>
    </row>
    <row r="4311" spans="4:4">
      <c r="D4311" s="227"/>
    </row>
    <row r="4312" spans="4:4">
      <c r="D4312" s="227"/>
    </row>
    <row r="4313" spans="4:4">
      <c r="D4313" s="227"/>
    </row>
    <row r="4314" spans="4:4">
      <c r="D4314" s="227"/>
    </row>
    <row r="4315" spans="4:4">
      <c r="D4315" s="227"/>
    </row>
    <row r="4316" spans="4:4">
      <c r="D4316" s="227"/>
    </row>
    <row r="4317" spans="4:4">
      <c r="D4317" s="227"/>
    </row>
    <row r="4318" spans="4:4">
      <c r="D4318" s="227"/>
    </row>
    <row r="4319" spans="4:4">
      <c r="D4319" s="227"/>
    </row>
    <row r="4320" spans="4:4">
      <c r="D4320" s="227"/>
    </row>
    <row r="4321" spans="4:4">
      <c r="D4321" s="227"/>
    </row>
    <row r="4322" spans="4:4">
      <c r="D4322" s="227"/>
    </row>
    <row r="4323" spans="4:4">
      <c r="D4323" s="227"/>
    </row>
    <row r="4324" spans="4:4">
      <c r="D4324" s="227"/>
    </row>
    <row r="4325" spans="4:4">
      <c r="D4325" s="227"/>
    </row>
    <row r="4326" spans="4:4">
      <c r="D4326" s="227"/>
    </row>
    <row r="4327" spans="4:4">
      <c r="D4327" s="227"/>
    </row>
    <row r="4328" spans="4:4">
      <c r="D4328" s="227"/>
    </row>
    <row r="4329" spans="4:4">
      <c r="D4329" s="227"/>
    </row>
    <row r="4330" spans="4:4">
      <c r="D4330" s="227"/>
    </row>
    <row r="4331" spans="4:4">
      <c r="D4331" s="227"/>
    </row>
    <row r="4332" spans="4:4">
      <c r="D4332" s="227"/>
    </row>
    <row r="4333" spans="4:4">
      <c r="D4333" s="227"/>
    </row>
    <row r="4334" spans="4:4">
      <c r="D4334" s="227"/>
    </row>
    <row r="4335" spans="4:4">
      <c r="D4335" s="227"/>
    </row>
    <row r="4336" spans="4:4">
      <c r="D4336" s="227"/>
    </row>
    <row r="4337" spans="4:4">
      <c r="D4337" s="227"/>
    </row>
    <row r="4338" spans="4:4">
      <c r="D4338" s="227"/>
    </row>
    <row r="4339" spans="4:4">
      <c r="D4339" s="227"/>
    </row>
    <row r="4340" spans="4:4">
      <c r="D4340" s="227"/>
    </row>
    <row r="4341" spans="4:4">
      <c r="D4341" s="227"/>
    </row>
    <row r="4342" spans="4:4">
      <c r="D4342" s="227"/>
    </row>
    <row r="4343" spans="4:4">
      <c r="D4343" s="227"/>
    </row>
    <row r="4344" spans="4:4">
      <c r="D4344" s="227"/>
    </row>
    <row r="4345" spans="4:4">
      <c r="D4345" s="227"/>
    </row>
    <row r="4346" spans="4:4">
      <c r="D4346" s="227"/>
    </row>
    <row r="4347" spans="4:4">
      <c r="D4347" s="227"/>
    </row>
    <row r="4348" spans="4:4">
      <c r="D4348" s="227"/>
    </row>
    <row r="4349" spans="4:4">
      <c r="D4349" s="227"/>
    </row>
    <row r="4350" spans="4:4">
      <c r="D4350" s="227"/>
    </row>
    <row r="4351" spans="4:4">
      <c r="D4351" s="227"/>
    </row>
    <row r="4352" spans="4:4">
      <c r="D4352" s="227"/>
    </row>
    <row r="4353" spans="4:4">
      <c r="D4353" s="227"/>
    </row>
    <row r="4354" spans="4:4">
      <c r="D4354" s="227"/>
    </row>
    <row r="4355" spans="4:4">
      <c r="D4355" s="227"/>
    </row>
    <row r="4356" spans="4:4">
      <c r="D4356" s="227"/>
    </row>
    <row r="4357" spans="4:4">
      <c r="D4357" s="227"/>
    </row>
    <row r="4358" spans="4:4">
      <c r="D4358" s="227"/>
    </row>
    <row r="4359" spans="4:4">
      <c r="D4359" s="227"/>
    </row>
    <row r="4360" spans="4:4">
      <c r="D4360" s="227"/>
    </row>
    <row r="4361" spans="4:4">
      <c r="D4361" s="227"/>
    </row>
    <row r="4362" spans="4:4">
      <c r="D4362" s="227"/>
    </row>
    <row r="4363" spans="4:4">
      <c r="D4363" s="227"/>
    </row>
    <row r="4364" spans="4:4">
      <c r="D4364" s="227"/>
    </row>
    <row r="4365" spans="4:4">
      <c r="D4365" s="227"/>
    </row>
    <row r="4366" spans="4:4">
      <c r="D4366" s="227"/>
    </row>
    <row r="4367" spans="4:4">
      <c r="D4367" s="227"/>
    </row>
    <row r="4368" spans="4:4">
      <c r="D4368" s="227"/>
    </row>
    <row r="4369" spans="4:4">
      <c r="D4369" s="227"/>
    </row>
    <row r="4370" spans="4:4">
      <c r="D4370" s="227"/>
    </row>
    <row r="4371" spans="4:4">
      <c r="D4371" s="227"/>
    </row>
    <row r="4372" spans="4:4">
      <c r="D4372" s="227"/>
    </row>
    <row r="4373" spans="4:4">
      <c r="D4373" s="227"/>
    </row>
    <row r="4374" spans="4:4">
      <c r="D4374" s="227"/>
    </row>
    <row r="4375" spans="4:4">
      <c r="D4375" s="227"/>
    </row>
    <row r="4376" spans="4:4">
      <c r="D4376" s="227"/>
    </row>
    <row r="4377" spans="4:4">
      <c r="D4377" s="227"/>
    </row>
    <row r="4378" spans="4:4">
      <c r="D4378" s="227"/>
    </row>
    <row r="4379" spans="4:4">
      <c r="D4379" s="227"/>
    </row>
    <row r="4380" spans="4:4">
      <c r="D4380" s="227"/>
    </row>
    <row r="4381" spans="4:4">
      <c r="D4381" s="227"/>
    </row>
    <row r="4382" spans="4:4">
      <c r="D4382" s="227"/>
    </row>
    <row r="4383" spans="4:4">
      <c r="D4383" s="227"/>
    </row>
    <row r="4384" spans="4:4">
      <c r="D4384" s="227"/>
    </row>
    <row r="4385" spans="4:4">
      <c r="D4385" s="227"/>
    </row>
    <row r="4386" spans="4:4">
      <c r="D4386" s="227"/>
    </row>
    <row r="4387" spans="4:4">
      <c r="D4387" s="227"/>
    </row>
    <row r="4388" spans="4:4">
      <c r="D4388" s="227"/>
    </row>
    <row r="4389" spans="4:4">
      <c r="D4389" s="227"/>
    </row>
    <row r="4390" spans="4:4">
      <c r="D4390" s="227"/>
    </row>
    <row r="4391" spans="4:4">
      <c r="D4391" s="227"/>
    </row>
    <row r="4392" spans="4:4">
      <c r="D4392" s="227"/>
    </row>
    <row r="4393" spans="4:4">
      <c r="D4393" s="227"/>
    </row>
    <row r="4394" spans="4:4">
      <c r="D4394" s="227"/>
    </row>
    <row r="4395" spans="4:4">
      <c r="D4395" s="227"/>
    </row>
    <row r="4396" spans="4:4">
      <c r="D4396" s="227"/>
    </row>
    <row r="4397" spans="4:4">
      <c r="D4397" s="227"/>
    </row>
    <row r="4398" spans="4:4">
      <c r="D4398" s="227"/>
    </row>
    <row r="4399" spans="4:4">
      <c r="D4399" s="227"/>
    </row>
    <row r="4400" spans="4:4">
      <c r="D4400" s="227"/>
    </row>
    <row r="4401" spans="4:4">
      <c r="D4401" s="227"/>
    </row>
    <row r="4402" spans="4:4">
      <c r="D4402" s="227"/>
    </row>
    <row r="4403" spans="4:4">
      <c r="D4403" s="227"/>
    </row>
    <row r="4404" spans="4:4">
      <c r="D4404" s="227"/>
    </row>
    <row r="4405" spans="4:4">
      <c r="D4405" s="227"/>
    </row>
    <row r="4406" spans="4:4">
      <c r="D4406" s="227"/>
    </row>
    <row r="4407" spans="4:4">
      <c r="D4407" s="227"/>
    </row>
    <row r="4408" spans="4:4">
      <c r="D4408" s="227"/>
    </row>
    <row r="4409" spans="4:4">
      <c r="D4409" s="227"/>
    </row>
    <row r="4410" spans="4:4">
      <c r="D4410" s="227"/>
    </row>
    <row r="4411" spans="4:4">
      <c r="D4411" s="227"/>
    </row>
    <row r="4412" spans="4:4">
      <c r="D4412" s="227"/>
    </row>
    <row r="4413" spans="4:4">
      <c r="D4413" s="227"/>
    </row>
    <row r="4414" spans="4:4">
      <c r="D4414" s="227"/>
    </row>
    <row r="4415" spans="4:4">
      <c r="D4415" s="227"/>
    </row>
    <row r="4416" spans="4:4">
      <c r="D4416" s="227"/>
    </row>
    <row r="4417" spans="4:4">
      <c r="D4417" s="227"/>
    </row>
    <row r="4418" spans="4:4">
      <c r="D4418" s="227"/>
    </row>
    <row r="4419" spans="4:4">
      <c r="D4419" s="227"/>
    </row>
    <row r="4420" spans="4:4">
      <c r="D4420" s="227"/>
    </row>
    <row r="4421" spans="4:4">
      <c r="D4421" s="227"/>
    </row>
    <row r="4422" spans="4:4">
      <c r="D4422" s="227"/>
    </row>
    <row r="4423" spans="4:4">
      <c r="D4423" s="227"/>
    </row>
    <row r="4424" spans="4:4">
      <c r="D4424" s="227"/>
    </row>
    <row r="4425" spans="4:4">
      <c r="D4425" s="227"/>
    </row>
    <row r="4426" spans="4:4">
      <c r="D4426" s="227"/>
    </row>
    <row r="4427" spans="4:4">
      <c r="D4427" s="227"/>
    </row>
    <row r="4428" spans="4:4">
      <c r="D4428" s="227"/>
    </row>
    <row r="4429" spans="4:4">
      <c r="D4429" s="227"/>
    </row>
    <row r="4430" spans="4:4">
      <c r="D4430" s="227"/>
    </row>
    <row r="4431" spans="4:4">
      <c r="D4431" s="227"/>
    </row>
    <row r="4432" spans="4:4">
      <c r="D4432" s="227"/>
    </row>
    <row r="4433" spans="4:4">
      <c r="D4433" s="227"/>
    </row>
    <row r="4434" spans="4:4">
      <c r="D4434" s="227"/>
    </row>
    <row r="4435" spans="4:4">
      <c r="D4435" s="227"/>
    </row>
    <row r="4436" spans="4:4">
      <c r="D4436" s="227"/>
    </row>
    <row r="4437" spans="4:4">
      <c r="D4437" s="227"/>
    </row>
    <row r="4438" spans="4:4">
      <c r="D4438" s="227"/>
    </row>
    <row r="4439" spans="4:4">
      <c r="D4439" s="227"/>
    </row>
    <row r="4440" spans="4:4">
      <c r="D4440" s="227"/>
    </row>
    <row r="4441" spans="4:4">
      <c r="D4441" s="227"/>
    </row>
    <row r="4442" spans="4:4">
      <c r="D4442" s="227"/>
    </row>
    <row r="4443" spans="4:4">
      <c r="D4443" s="227"/>
    </row>
    <row r="4444" spans="4:4">
      <c r="D4444" s="227"/>
    </row>
    <row r="4445" spans="4:4">
      <c r="D4445" s="227"/>
    </row>
    <row r="4446" spans="4:4">
      <c r="D4446" s="227"/>
    </row>
    <row r="4447" spans="4:4">
      <c r="D4447" s="227"/>
    </row>
    <row r="4448" spans="4:4">
      <c r="D4448" s="227"/>
    </row>
    <row r="4449" spans="4:4">
      <c r="D4449" s="227"/>
    </row>
    <row r="4450" spans="4:4">
      <c r="D4450" s="227"/>
    </row>
    <row r="4451" spans="4:4">
      <c r="D4451" s="227"/>
    </row>
    <row r="4452" spans="4:4">
      <c r="D4452" s="227"/>
    </row>
    <row r="4453" spans="4:4">
      <c r="D4453" s="227"/>
    </row>
    <row r="4454" spans="4:4">
      <c r="D4454" s="227"/>
    </row>
    <row r="4455" spans="4:4">
      <c r="D4455" s="227"/>
    </row>
    <row r="4456" spans="4:4">
      <c r="D4456" s="227"/>
    </row>
    <row r="4457" spans="4:4">
      <c r="D4457" s="227"/>
    </row>
    <row r="4458" spans="4:4">
      <c r="D4458" s="227"/>
    </row>
    <row r="4459" spans="4:4">
      <c r="D4459" s="227"/>
    </row>
    <row r="4460" spans="4:4">
      <c r="D4460" s="227"/>
    </row>
    <row r="4461" spans="4:4">
      <c r="D4461" s="227"/>
    </row>
    <row r="4462" spans="4:4">
      <c r="D4462" s="227"/>
    </row>
    <row r="4463" spans="4:4">
      <c r="D4463" s="227"/>
    </row>
    <row r="4464" spans="4:4">
      <c r="D4464" s="227"/>
    </row>
    <row r="4465" spans="4:4">
      <c r="D4465" s="227"/>
    </row>
    <row r="4466" spans="4:4">
      <c r="D4466" s="227"/>
    </row>
    <row r="4467" spans="4:4">
      <c r="D4467" s="227"/>
    </row>
    <row r="4468" spans="4:4">
      <c r="D4468" s="227"/>
    </row>
    <row r="4469" spans="4:4">
      <c r="D4469" s="227"/>
    </row>
    <row r="4470" spans="4:4">
      <c r="D4470" s="227"/>
    </row>
    <row r="4471" spans="4:4">
      <c r="D4471" s="227"/>
    </row>
    <row r="4472" spans="4:4">
      <c r="D4472" s="227"/>
    </row>
    <row r="4473" spans="4:4">
      <c r="D4473" s="227"/>
    </row>
    <row r="4474" spans="4:4">
      <c r="D4474" s="227"/>
    </row>
    <row r="4475" spans="4:4">
      <c r="D4475" s="227"/>
    </row>
    <row r="4476" spans="4:4">
      <c r="D4476" s="227"/>
    </row>
    <row r="4477" spans="4:4">
      <c r="D4477" s="227"/>
    </row>
    <row r="4478" spans="4:4">
      <c r="D4478" s="227"/>
    </row>
    <row r="4479" spans="4:4">
      <c r="D4479" s="227"/>
    </row>
    <row r="4480" spans="4:4">
      <c r="D4480" s="227"/>
    </row>
    <row r="4481" spans="4:4">
      <c r="D4481" s="227"/>
    </row>
    <row r="4482" spans="4:4">
      <c r="D4482" s="227"/>
    </row>
    <row r="4483" spans="4:4">
      <c r="D4483" s="227"/>
    </row>
    <row r="4484" spans="4:4">
      <c r="D4484" s="227"/>
    </row>
    <row r="4485" spans="4:4">
      <c r="D4485" s="227"/>
    </row>
    <row r="4486" spans="4:4">
      <c r="D4486" s="227"/>
    </row>
    <row r="4487" spans="4:4">
      <c r="D4487" s="227"/>
    </row>
    <row r="4488" spans="4:4">
      <c r="D4488" s="227"/>
    </row>
    <row r="4489" spans="4:4">
      <c r="D4489" s="227"/>
    </row>
    <row r="4490" spans="4:4">
      <c r="D4490" s="227"/>
    </row>
    <row r="4491" spans="4:4">
      <c r="D4491" s="227"/>
    </row>
    <row r="4492" spans="4:4">
      <c r="D4492" s="227"/>
    </row>
    <row r="4493" spans="4:4">
      <c r="D4493" s="227"/>
    </row>
    <row r="4494" spans="4:4">
      <c r="D4494" s="227"/>
    </row>
    <row r="4495" spans="4:4">
      <c r="D4495" s="227"/>
    </row>
    <row r="4496" spans="4:4">
      <c r="D4496" s="227"/>
    </row>
    <row r="4497" spans="4:4">
      <c r="D4497" s="227"/>
    </row>
    <row r="4498" spans="4:4">
      <c r="D4498" s="227"/>
    </row>
    <row r="4499" spans="4:4">
      <c r="D4499" s="227"/>
    </row>
    <row r="4500" spans="4:4">
      <c r="D4500" s="227"/>
    </row>
    <row r="4501" spans="4:4">
      <c r="D4501" s="227"/>
    </row>
    <row r="4502" spans="4:4">
      <c r="D4502" s="227"/>
    </row>
    <row r="4503" spans="4:4">
      <c r="D4503" s="227"/>
    </row>
    <row r="4504" spans="4:4">
      <c r="D4504" s="227"/>
    </row>
    <row r="4505" spans="4:4">
      <c r="D4505" s="227"/>
    </row>
    <row r="4506" spans="4:4">
      <c r="D4506" s="227"/>
    </row>
    <row r="4507" spans="4:4">
      <c r="D4507" s="227"/>
    </row>
    <row r="4508" spans="4:4">
      <c r="D4508" s="227"/>
    </row>
    <row r="4509" spans="4:4">
      <c r="D4509" s="227"/>
    </row>
    <row r="4510" spans="4:4">
      <c r="D4510" s="227"/>
    </row>
    <row r="4511" spans="4:4">
      <c r="D4511" s="227"/>
    </row>
    <row r="4512" spans="4:4">
      <c r="D4512" s="227"/>
    </row>
    <row r="4513" spans="4:4">
      <c r="D4513" s="227"/>
    </row>
    <row r="4514" spans="4:4">
      <c r="D4514" s="227"/>
    </row>
    <row r="4515" spans="4:4">
      <c r="D4515" s="227"/>
    </row>
    <row r="4516" spans="4:4">
      <c r="D4516" s="227"/>
    </row>
    <row r="4517" spans="4:4">
      <c r="D4517" s="227"/>
    </row>
    <row r="4518" spans="4:4">
      <c r="D4518" s="227"/>
    </row>
    <row r="4519" spans="4:4">
      <c r="D4519" s="227"/>
    </row>
    <row r="4520" spans="4:4">
      <c r="D4520" s="227"/>
    </row>
    <row r="4521" spans="4:4">
      <c r="D4521" s="227"/>
    </row>
    <row r="4522" spans="4:4">
      <c r="D4522" s="227"/>
    </row>
    <row r="4523" spans="4:4">
      <c r="D4523" s="227"/>
    </row>
    <row r="4524" spans="4:4">
      <c r="D4524" s="227"/>
    </row>
    <row r="4525" spans="4:4">
      <c r="D4525" s="227"/>
    </row>
    <row r="4526" spans="4:4">
      <c r="D4526" s="227"/>
    </row>
    <row r="4527" spans="4:4">
      <c r="D4527" s="227"/>
    </row>
    <row r="4528" spans="4:4">
      <c r="D4528" s="227"/>
    </row>
    <row r="4529" spans="4:4">
      <c r="D4529" s="227"/>
    </row>
    <row r="4530" spans="4:4">
      <c r="D4530" s="227"/>
    </row>
    <row r="4531" spans="4:4">
      <c r="D4531" s="227"/>
    </row>
    <row r="4532" spans="4:4">
      <c r="D4532" s="227"/>
    </row>
    <row r="4533" spans="4:4">
      <c r="D4533" s="227"/>
    </row>
    <row r="4534" spans="4:4">
      <c r="D4534" s="227"/>
    </row>
    <row r="4535" spans="4:4">
      <c r="D4535" s="227"/>
    </row>
    <row r="4536" spans="4:4">
      <c r="D4536" s="227"/>
    </row>
    <row r="4537" spans="4:4">
      <c r="D4537" s="227"/>
    </row>
    <row r="4538" spans="4:4">
      <c r="D4538" s="227"/>
    </row>
    <row r="4539" spans="4:4">
      <c r="D4539" s="227"/>
    </row>
    <row r="4540" spans="4:4">
      <c r="D4540" s="227"/>
    </row>
    <row r="4541" spans="4:4">
      <c r="D4541" s="227"/>
    </row>
    <row r="4542" spans="4:4">
      <c r="D4542" s="227"/>
    </row>
    <row r="4543" spans="4:4">
      <c r="D4543" s="227"/>
    </row>
    <row r="4544" spans="4:4">
      <c r="D4544" s="227"/>
    </row>
    <row r="4545" spans="4:4">
      <c r="D4545" s="227"/>
    </row>
    <row r="4546" spans="4:4">
      <c r="D4546" s="227"/>
    </row>
    <row r="4547" spans="4:4">
      <c r="D4547" s="227"/>
    </row>
    <row r="4548" spans="4:4">
      <c r="D4548" s="227"/>
    </row>
    <row r="4549" spans="4:4">
      <c r="D4549" s="227"/>
    </row>
    <row r="4550" spans="4:4">
      <c r="D4550" s="227"/>
    </row>
    <row r="4551" spans="4:4">
      <c r="D4551" s="227"/>
    </row>
    <row r="4552" spans="4:4">
      <c r="D4552" s="227"/>
    </row>
    <row r="4553" spans="4:4">
      <c r="D4553" s="227"/>
    </row>
    <row r="4554" spans="4:4">
      <c r="D4554" s="227"/>
    </row>
    <row r="4555" spans="4:4">
      <c r="D4555" s="227"/>
    </row>
    <row r="4556" spans="4:4">
      <c r="D4556" s="227"/>
    </row>
    <row r="4557" spans="4:4">
      <c r="D4557" s="227"/>
    </row>
    <row r="4558" spans="4:4">
      <c r="D4558" s="227"/>
    </row>
    <row r="4559" spans="4:4">
      <c r="D4559" s="227"/>
    </row>
    <row r="4560" spans="4:4">
      <c r="D4560" s="227"/>
    </row>
    <row r="4561" spans="4:4">
      <c r="D4561" s="227"/>
    </row>
    <row r="4562" spans="4:4">
      <c r="D4562" s="227"/>
    </row>
    <row r="4563" spans="4:4">
      <c r="D4563" s="227"/>
    </row>
    <row r="4564" spans="4:4">
      <c r="D4564" s="227"/>
    </row>
    <row r="4565" spans="4:4">
      <c r="D4565" s="227"/>
    </row>
    <row r="4566" spans="4:4">
      <c r="D4566" s="227"/>
    </row>
    <row r="4567" spans="4:4">
      <c r="D4567" s="227"/>
    </row>
    <row r="4568" spans="4:4">
      <c r="D4568" s="227"/>
    </row>
    <row r="4569" spans="4:4">
      <c r="D4569" s="227"/>
    </row>
    <row r="4570" spans="4:4">
      <c r="D4570" s="227"/>
    </row>
    <row r="4571" spans="4:4">
      <c r="D4571" s="227"/>
    </row>
    <row r="4572" spans="4:4">
      <c r="D4572" s="227"/>
    </row>
    <row r="4573" spans="4:4">
      <c r="D4573" s="227"/>
    </row>
    <row r="4574" spans="4:4">
      <c r="D4574" s="227"/>
    </row>
    <row r="4575" spans="4:4">
      <c r="D4575" s="227"/>
    </row>
    <row r="4576" spans="4:4">
      <c r="D4576" s="227"/>
    </row>
    <row r="4577" spans="4:4">
      <c r="D4577" s="227"/>
    </row>
    <row r="4578" spans="4:4">
      <c r="D4578" s="227"/>
    </row>
    <row r="4579" spans="4:4">
      <c r="D4579" s="227"/>
    </row>
    <row r="4580" spans="4:4">
      <c r="D4580" s="227"/>
    </row>
    <row r="4581" spans="4:4">
      <c r="D4581" s="227"/>
    </row>
    <row r="4582" spans="4:4">
      <c r="D4582" s="227"/>
    </row>
    <row r="4583" spans="4:4">
      <c r="D4583" s="227"/>
    </row>
    <row r="4584" spans="4:4">
      <c r="D4584" s="227"/>
    </row>
    <row r="4585" spans="4:4">
      <c r="D4585" s="227"/>
    </row>
    <row r="4586" spans="4:4">
      <c r="D4586" s="227"/>
    </row>
    <row r="4587" spans="4:4">
      <c r="D4587" s="227"/>
    </row>
    <row r="4588" spans="4:4">
      <c r="D4588" s="227"/>
    </row>
    <row r="4589" spans="4:4">
      <c r="D4589" s="227"/>
    </row>
    <row r="4590" spans="4:4">
      <c r="D4590" s="227"/>
    </row>
    <row r="4591" spans="4:4">
      <c r="D4591" s="227"/>
    </row>
    <row r="4592" spans="4:4">
      <c r="D4592" s="227"/>
    </row>
    <row r="4593" spans="4:4">
      <c r="D4593" s="227"/>
    </row>
    <row r="4594" spans="4:4">
      <c r="D4594" s="227"/>
    </row>
    <row r="4595" spans="4:4">
      <c r="D4595" s="227"/>
    </row>
    <row r="4596" spans="4:4">
      <c r="D4596" s="227"/>
    </row>
    <row r="4597" spans="4:4">
      <c r="D4597" s="227"/>
    </row>
    <row r="4598" spans="4:4">
      <c r="D4598" s="227"/>
    </row>
    <row r="4599" spans="4:4">
      <c r="D4599" s="227"/>
    </row>
    <row r="4600" spans="4:4">
      <c r="D4600" s="227"/>
    </row>
    <row r="4601" spans="4:4">
      <c r="D4601" s="227"/>
    </row>
    <row r="4602" spans="4:4">
      <c r="D4602" s="227"/>
    </row>
    <row r="4603" spans="4:4">
      <c r="D4603" s="227"/>
    </row>
    <row r="4604" spans="4:4">
      <c r="D4604" s="227"/>
    </row>
    <row r="4605" spans="4:4">
      <c r="D4605" s="227"/>
    </row>
    <row r="4606" spans="4:4">
      <c r="D4606" s="227"/>
    </row>
    <row r="4607" spans="4:4">
      <c r="D4607" s="227"/>
    </row>
    <row r="4608" spans="4:4">
      <c r="D4608" s="227"/>
    </row>
    <row r="4609" spans="4:4">
      <c r="D4609" s="227"/>
    </row>
    <row r="4610" spans="4:4">
      <c r="D4610" s="227"/>
    </row>
    <row r="4611" spans="4:4">
      <c r="D4611" s="227"/>
    </row>
    <row r="4612" spans="4:4">
      <c r="D4612" s="227"/>
    </row>
    <row r="4613" spans="4:4">
      <c r="D4613" s="227"/>
    </row>
    <row r="4614" spans="4:4">
      <c r="D4614" s="227"/>
    </row>
    <row r="4615" spans="4:4">
      <c r="D4615" s="227"/>
    </row>
    <row r="4616" spans="4:4">
      <c r="D4616" s="227"/>
    </row>
    <row r="4617" spans="4:4">
      <c r="D4617" s="227"/>
    </row>
    <row r="4618" spans="4:4">
      <c r="D4618" s="227"/>
    </row>
    <row r="4619" spans="4:4">
      <c r="D4619" s="227"/>
    </row>
    <row r="4620" spans="4:4">
      <c r="D4620" s="227"/>
    </row>
    <row r="4621" spans="4:4">
      <c r="D4621" s="227"/>
    </row>
    <row r="4622" spans="4:4">
      <c r="D4622" s="227"/>
    </row>
    <row r="4623" spans="4:4">
      <c r="D4623" s="227"/>
    </row>
    <row r="4624" spans="4:4">
      <c r="D4624" s="227"/>
    </row>
    <row r="4625" spans="4:4">
      <c r="D4625" s="227"/>
    </row>
    <row r="4626" spans="4:4">
      <c r="D4626" s="227"/>
    </row>
    <row r="4627" spans="4:4">
      <c r="D4627" s="227"/>
    </row>
    <row r="4628" spans="4:4">
      <c r="D4628" s="227"/>
    </row>
    <row r="4629" spans="4:4">
      <c r="D4629" s="227"/>
    </row>
    <row r="4630" spans="4:4">
      <c r="D4630" s="227"/>
    </row>
    <row r="4631" spans="4:4">
      <c r="D4631" s="227"/>
    </row>
    <row r="4632" spans="4:4">
      <c r="D4632" s="227"/>
    </row>
    <row r="4633" spans="4:4">
      <c r="D4633" s="227"/>
    </row>
    <row r="4634" spans="4:4">
      <c r="D4634" s="227"/>
    </row>
    <row r="4635" spans="4:4">
      <c r="D4635" s="227"/>
    </row>
    <row r="4636" spans="4:4">
      <c r="D4636" s="227"/>
    </row>
    <row r="4637" spans="4:4">
      <c r="D4637" s="227"/>
    </row>
    <row r="4638" spans="4:4">
      <c r="D4638" s="227"/>
    </row>
    <row r="4639" spans="4:4">
      <c r="D4639" s="227"/>
    </row>
    <row r="4640" spans="4:4">
      <c r="D4640" s="227"/>
    </row>
    <row r="4641" spans="4:4">
      <c r="D4641" s="227"/>
    </row>
    <row r="4642" spans="4:4">
      <c r="D4642" s="227"/>
    </row>
    <row r="4643" spans="4:4">
      <c r="D4643" s="227"/>
    </row>
    <row r="4644" spans="4:4">
      <c r="D4644" s="227"/>
    </row>
    <row r="4645" spans="4:4">
      <c r="D4645" s="227"/>
    </row>
    <row r="4646" spans="4:4">
      <c r="D4646" s="227"/>
    </row>
    <row r="4647" spans="4:4">
      <c r="D4647" s="227"/>
    </row>
    <row r="4648" spans="4:4">
      <c r="D4648" s="227"/>
    </row>
    <row r="4649" spans="4:4">
      <c r="D4649" s="227"/>
    </row>
    <row r="4650" spans="4:4">
      <c r="D4650" s="227"/>
    </row>
    <row r="4651" spans="4:4">
      <c r="D4651" s="227"/>
    </row>
    <row r="4652" spans="4:4">
      <c r="D4652" s="227"/>
    </row>
    <row r="4653" spans="4:4">
      <c r="D4653" s="227"/>
    </row>
    <row r="4654" spans="4:4">
      <c r="D4654" s="227"/>
    </row>
    <row r="4655" spans="4:4">
      <c r="D4655" s="227"/>
    </row>
    <row r="4656" spans="4:4">
      <c r="D4656" s="227"/>
    </row>
    <row r="4657" spans="4:4">
      <c r="D4657" s="227"/>
    </row>
    <row r="4658" spans="4:4">
      <c r="D4658" s="227"/>
    </row>
    <row r="4659" spans="4:4">
      <c r="D4659" s="227"/>
    </row>
    <row r="4660" spans="4:4">
      <c r="D4660" s="227"/>
    </row>
    <row r="4661" spans="4:4">
      <c r="D4661" s="227"/>
    </row>
    <row r="4662" spans="4:4">
      <c r="D4662" s="227"/>
    </row>
    <row r="4663" spans="4:4">
      <c r="D4663" s="227"/>
    </row>
    <row r="4664" spans="4:4">
      <c r="D4664" s="227"/>
    </row>
    <row r="4665" spans="4:4">
      <c r="D4665" s="227"/>
    </row>
    <row r="4666" spans="4:4">
      <c r="D4666" s="227"/>
    </row>
    <row r="4667" spans="4:4">
      <c r="D4667" s="227"/>
    </row>
    <row r="4668" spans="4:4">
      <c r="D4668" s="227"/>
    </row>
    <row r="4669" spans="4:4">
      <c r="D4669" s="227"/>
    </row>
    <row r="4670" spans="4:4">
      <c r="D4670" s="227"/>
    </row>
    <row r="4671" spans="4:4">
      <c r="D4671" s="227"/>
    </row>
    <row r="4672" spans="4:4">
      <c r="D4672" s="227"/>
    </row>
    <row r="4673" spans="4:4">
      <c r="D4673" s="227"/>
    </row>
    <row r="4674" spans="4:4">
      <c r="D4674" s="227"/>
    </row>
    <row r="4675" spans="4:4">
      <c r="D4675" s="227"/>
    </row>
    <row r="4676" spans="4:4">
      <c r="D4676" s="227"/>
    </row>
    <row r="4677" spans="4:4">
      <c r="D4677" s="227"/>
    </row>
    <row r="4678" spans="4:4">
      <c r="D4678" s="227"/>
    </row>
    <row r="4679" spans="4:4">
      <c r="D4679" s="227"/>
    </row>
    <row r="4680" spans="4:4">
      <c r="D4680" s="227"/>
    </row>
    <row r="4681" spans="4:4">
      <c r="D4681" s="227"/>
    </row>
    <row r="4682" spans="4:4">
      <c r="D4682" s="227"/>
    </row>
    <row r="4683" spans="4:4">
      <c r="D4683" s="227"/>
    </row>
    <row r="4684" spans="4:4">
      <c r="D4684" s="227"/>
    </row>
    <row r="4685" spans="4:4">
      <c r="D4685" s="227"/>
    </row>
    <row r="4686" spans="4:4">
      <c r="D4686" s="227"/>
    </row>
    <row r="4687" spans="4:4">
      <c r="D4687" s="227"/>
    </row>
    <row r="4688" spans="4:4">
      <c r="D4688" s="227"/>
    </row>
    <row r="4689" spans="4:4">
      <c r="D4689" s="227"/>
    </row>
    <row r="4690" spans="4:4">
      <c r="D4690" s="227"/>
    </row>
    <row r="4691" spans="4:4">
      <c r="D4691" s="227"/>
    </row>
    <row r="4692" spans="4:4">
      <c r="D4692" s="227"/>
    </row>
    <row r="4693" spans="4:4">
      <c r="D4693" s="227"/>
    </row>
    <row r="4694" spans="4:4">
      <c r="D4694" s="227"/>
    </row>
    <row r="4695" spans="4:4">
      <c r="D4695" s="227"/>
    </row>
    <row r="4696" spans="4:4">
      <c r="D4696" s="227"/>
    </row>
    <row r="4697" spans="4:4">
      <c r="D4697" s="227"/>
    </row>
    <row r="4698" spans="4:4">
      <c r="D4698" s="227"/>
    </row>
    <row r="4699" spans="4:4">
      <c r="D4699" s="227"/>
    </row>
    <row r="4700" spans="4:4">
      <c r="D4700" s="227"/>
    </row>
    <row r="4701" spans="4:4">
      <c r="D4701" s="227"/>
    </row>
    <row r="4702" spans="4:4">
      <c r="D4702" s="227"/>
    </row>
    <row r="4703" spans="4:4">
      <c r="D4703" s="227"/>
    </row>
    <row r="4704" spans="4:4">
      <c r="D4704" s="227"/>
    </row>
    <row r="4705" spans="4:4">
      <c r="D4705" s="227"/>
    </row>
    <row r="4706" spans="4:4">
      <c r="D4706" s="227"/>
    </row>
    <row r="4707" spans="4:4">
      <c r="D4707" s="227"/>
    </row>
    <row r="4708" spans="4:4">
      <c r="D4708" s="227"/>
    </row>
    <row r="4709" spans="4:4">
      <c r="D4709" s="227"/>
    </row>
    <row r="4710" spans="4:4">
      <c r="D4710" s="227"/>
    </row>
    <row r="4711" spans="4:4">
      <c r="D4711" s="227"/>
    </row>
    <row r="4712" spans="4:4">
      <c r="D4712" s="227"/>
    </row>
    <row r="4713" spans="4:4">
      <c r="D4713" s="227"/>
    </row>
    <row r="4714" spans="4:4">
      <c r="D4714" s="227"/>
    </row>
    <row r="4715" spans="4:4">
      <c r="D4715" s="227"/>
    </row>
    <row r="4716" spans="4:4">
      <c r="D4716" s="227"/>
    </row>
    <row r="4717" spans="4:4">
      <c r="D4717" s="227"/>
    </row>
    <row r="4718" spans="4:4">
      <c r="D4718" s="227"/>
    </row>
    <row r="4719" spans="4:4">
      <c r="D4719" s="227"/>
    </row>
    <row r="4720" spans="4:4">
      <c r="D4720" s="227"/>
    </row>
    <row r="4721" spans="4:4">
      <c r="D4721" s="227"/>
    </row>
    <row r="4722" spans="4:4">
      <c r="D4722" s="227"/>
    </row>
    <row r="4723" spans="4:4">
      <c r="D4723" s="227"/>
    </row>
    <row r="4724" spans="4:4">
      <c r="D4724" s="227"/>
    </row>
    <row r="4725" spans="4:4">
      <c r="D4725" s="227"/>
    </row>
    <row r="4726" spans="4:4">
      <c r="D4726" s="227"/>
    </row>
    <row r="4727" spans="4:4">
      <c r="D4727" s="227"/>
    </row>
    <row r="4728" spans="4:4">
      <c r="D4728" s="227"/>
    </row>
    <row r="4729" spans="4:4">
      <c r="D4729" s="227"/>
    </row>
    <row r="4730" spans="4:4">
      <c r="D4730" s="227"/>
    </row>
    <row r="4731" spans="4:4">
      <c r="D4731" s="227"/>
    </row>
    <row r="4732" spans="4:4">
      <c r="D4732" s="227"/>
    </row>
    <row r="4733" spans="4:4">
      <c r="D4733" s="227"/>
    </row>
    <row r="4734" spans="4:4">
      <c r="D4734" s="227"/>
    </row>
    <row r="4735" spans="4:4">
      <c r="D4735" s="227"/>
    </row>
    <row r="4736" spans="4:4">
      <c r="D4736" s="227"/>
    </row>
    <row r="4737" spans="4:4">
      <c r="D4737" s="227"/>
    </row>
    <row r="4738" spans="4:4">
      <c r="D4738" s="227"/>
    </row>
    <row r="4739" spans="4:4">
      <c r="D4739" s="227"/>
    </row>
    <row r="4740" spans="4:4">
      <c r="D4740" s="227"/>
    </row>
    <row r="4741" spans="4:4">
      <c r="D4741" s="227"/>
    </row>
    <row r="4742" spans="4:4">
      <c r="D4742" s="227"/>
    </row>
    <row r="4743" spans="4:4">
      <c r="D4743" s="227"/>
    </row>
    <row r="4744" spans="4:4">
      <c r="D4744" s="227"/>
    </row>
    <row r="4745" spans="4:4">
      <c r="D4745" s="227"/>
    </row>
    <row r="4746" spans="4:4">
      <c r="D4746" s="227"/>
    </row>
    <row r="4747" spans="4:4">
      <c r="D4747" s="227"/>
    </row>
    <row r="4748" spans="4:4">
      <c r="D4748" s="227"/>
    </row>
    <row r="4749" spans="4:4">
      <c r="D4749" s="227"/>
    </row>
    <row r="4750" spans="4:4">
      <c r="D4750" s="227"/>
    </row>
    <row r="4751" spans="4:4">
      <c r="D4751" s="227"/>
    </row>
    <row r="4752" spans="4:4">
      <c r="D4752" s="227"/>
    </row>
    <row r="4753" spans="4:4">
      <c r="D4753" s="227"/>
    </row>
    <row r="4754" spans="4:4">
      <c r="D4754" s="227"/>
    </row>
    <row r="4755" spans="4:4">
      <c r="D4755" s="227"/>
    </row>
    <row r="4756" spans="4:4">
      <c r="D4756" s="227"/>
    </row>
    <row r="4757" spans="4:4">
      <c r="D4757" s="227"/>
    </row>
    <row r="4758" spans="4:4">
      <c r="D4758" s="227"/>
    </row>
    <row r="4759" spans="4:4">
      <c r="D4759" s="227"/>
    </row>
    <row r="4760" spans="4:4">
      <c r="D4760" s="227"/>
    </row>
    <row r="4761" spans="4:4">
      <c r="D4761" s="227"/>
    </row>
    <row r="4762" spans="4:4">
      <c r="D4762" s="227"/>
    </row>
    <row r="4763" spans="4:4">
      <c r="D4763" s="227"/>
    </row>
    <row r="4764" spans="4:4">
      <c r="D4764" s="227"/>
    </row>
    <row r="4765" spans="4:4">
      <c r="D4765" s="227"/>
    </row>
    <row r="4766" spans="4:4">
      <c r="D4766" s="227"/>
    </row>
    <row r="4767" spans="4:4">
      <c r="D4767" s="227"/>
    </row>
    <row r="4768" spans="4:4">
      <c r="D4768" s="227"/>
    </row>
    <row r="4769" spans="4:4">
      <c r="D4769" s="227"/>
    </row>
    <row r="4770" spans="4:4">
      <c r="D4770" s="227"/>
    </row>
    <row r="4771" spans="4:4">
      <c r="D4771" s="227"/>
    </row>
    <row r="4772" spans="4:4">
      <c r="D4772" s="227"/>
    </row>
    <row r="4773" spans="4:4">
      <c r="D4773" s="227"/>
    </row>
    <row r="4774" spans="4:4">
      <c r="D4774" s="227"/>
    </row>
    <row r="4775" spans="4:4">
      <c r="D4775" s="227"/>
    </row>
    <row r="4776" spans="4:4">
      <c r="D4776" s="227"/>
    </row>
    <row r="4777" spans="4:4">
      <c r="D4777" s="227"/>
    </row>
    <row r="4778" spans="4:4">
      <c r="D4778" s="227"/>
    </row>
    <row r="4779" spans="4:4">
      <c r="D4779" s="227"/>
    </row>
    <row r="4780" spans="4:4">
      <c r="D4780" s="227"/>
    </row>
    <row r="4781" spans="4:4">
      <c r="D4781" s="227"/>
    </row>
    <row r="4782" spans="4:4">
      <c r="D4782" s="227"/>
    </row>
    <row r="4783" spans="4:4">
      <c r="D4783" s="227"/>
    </row>
    <row r="4784" spans="4:4">
      <c r="D4784" s="227"/>
    </row>
    <row r="4785" spans="4:4">
      <c r="D4785" s="227"/>
    </row>
    <row r="4786" spans="4:4">
      <c r="D4786" s="227"/>
    </row>
    <row r="4787" spans="4:4">
      <c r="D4787" s="227"/>
    </row>
    <row r="4788" spans="4:4">
      <c r="D4788" s="227"/>
    </row>
    <row r="4789" spans="4:4">
      <c r="D4789" s="227"/>
    </row>
    <row r="4790" spans="4:4">
      <c r="D4790" s="227"/>
    </row>
    <row r="4791" spans="4:4">
      <c r="D4791" s="227"/>
    </row>
    <row r="4792" spans="4:4">
      <c r="D4792" s="227"/>
    </row>
    <row r="4793" spans="4:4">
      <c r="D4793" s="227"/>
    </row>
    <row r="4794" spans="4:4">
      <c r="D4794" s="227"/>
    </row>
    <row r="4795" spans="4:4">
      <c r="D4795" s="227"/>
    </row>
    <row r="4796" spans="4:4">
      <c r="D4796" s="227"/>
    </row>
    <row r="4797" spans="4:4">
      <c r="D4797" s="227"/>
    </row>
    <row r="4798" spans="4:4">
      <c r="D4798" s="227"/>
    </row>
    <row r="4799" spans="4:4">
      <c r="D4799" s="227"/>
    </row>
    <row r="4800" spans="4:4">
      <c r="D4800" s="227"/>
    </row>
    <row r="4801" spans="4:4">
      <c r="D4801" s="227"/>
    </row>
    <row r="4802" spans="4:4">
      <c r="D4802" s="227"/>
    </row>
    <row r="4803" spans="4:4">
      <c r="D4803" s="227"/>
    </row>
    <row r="4804" spans="4:4">
      <c r="D4804" s="227"/>
    </row>
    <row r="4805" spans="4:4">
      <c r="D4805" s="227"/>
    </row>
    <row r="4806" spans="4:4">
      <c r="D4806" s="227"/>
    </row>
    <row r="4807" spans="4:4">
      <c r="D4807" s="227"/>
    </row>
    <row r="4808" spans="4:4">
      <c r="D4808" s="227"/>
    </row>
    <row r="4809" spans="4:4">
      <c r="D4809" s="227"/>
    </row>
    <row r="4810" spans="4:4">
      <c r="D4810" s="227"/>
    </row>
    <row r="4811" spans="4:4">
      <c r="D4811" s="227"/>
    </row>
    <row r="4812" spans="4:4">
      <c r="D4812" s="227"/>
    </row>
    <row r="4813" spans="4:4">
      <c r="D4813" s="227"/>
    </row>
    <row r="4814" spans="4:4">
      <c r="D4814" s="227"/>
    </row>
    <row r="4815" spans="4:4">
      <c r="D4815" s="227"/>
    </row>
    <row r="4816" spans="4:4">
      <c r="D4816" s="227"/>
    </row>
    <row r="4817" spans="4:4">
      <c r="D4817" s="227"/>
    </row>
    <row r="4818" spans="4:4">
      <c r="D4818" s="227"/>
    </row>
    <row r="4819" spans="4:4">
      <c r="D4819" s="227"/>
    </row>
    <row r="4820" spans="4:4">
      <c r="D4820" s="227"/>
    </row>
    <row r="4821" spans="4:4">
      <c r="D4821" s="227"/>
    </row>
    <row r="4822" spans="4:4">
      <c r="D4822" s="227"/>
    </row>
    <row r="4823" spans="4:4">
      <c r="D4823" s="227"/>
    </row>
    <row r="4824" spans="4:4">
      <c r="D4824" s="227"/>
    </row>
    <row r="4825" spans="4:4">
      <c r="D4825" s="227"/>
    </row>
    <row r="4826" spans="4:4">
      <c r="D4826" s="227"/>
    </row>
    <row r="4827" spans="4:4">
      <c r="D4827" s="227"/>
    </row>
    <row r="4828" spans="4:4">
      <c r="D4828" s="227"/>
    </row>
    <row r="4829" spans="4:4">
      <c r="D4829" s="227"/>
    </row>
    <row r="4830" spans="4:4">
      <c r="D4830" s="227"/>
    </row>
    <row r="4831" spans="4:4">
      <c r="D4831" s="227"/>
    </row>
    <row r="4832" spans="4:4">
      <c r="D4832" s="227"/>
    </row>
    <row r="4833" spans="4:4">
      <c r="D4833" s="227"/>
    </row>
    <row r="4834" spans="4:4">
      <c r="D4834" s="227"/>
    </row>
    <row r="4835" spans="4:4">
      <c r="D4835" s="227"/>
    </row>
    <row r="4836" spans="4:4">
      <c r="D4836" s="227"/>
    </row>
    <row r="4837" spans="4:4">
      <c r="D4837" s="227"/>
    </row>
    <row r="4838" spans="4:4">
      <c r="D4838" s="227"/>
    </row>
    <row r="4839" spans="4:4">
      <c r="D4839" s="227"/>
    </row>
    <row r="4840" spans="4:4">
      <c r="D4840" s="227"/>
    </row>
    <row r="4841" spans="4:4">
      <c r="D4841" s="227"/>
    </row>
    <row r="4842" spans="4:4">
      <c r="D4842" s="227"/>
    </row>
    <row r="4843" spans="4:4">
      <c r="D4843" s="227"/>
    </row>
    <row r="4844" spans="4:4">
      <c r="D4844" s="227"/>
    </row>
    <row r="4845" spans="4:4">
      <c r="D4845" s="227"/>
    </row>
    <row r="4846" spans="4:4">
      <c r="D4846" s="227"/>
    </row>
    <row r="4847" spans="4:4">
      <c r="D4847" s="227"/>
    </row>
    <row r="4848" spans="4:4">
      <c r="D4848" s="227"/>
    </row>
    <row r="4849" spans="4:4">
      <c r="D4849" s="227"/>
    </row>
    <row r="4850" spans="4:4">
      <c r="D4850" s="227"/>
    </row>
    <row r="4851" spans="4:4">
      <c r="D4851" s="227"/>
    </row>
    <row r="4852" spans="4:4">
      <c r="D4852" s="227"/>
    </row>
    <row r="4853" spans="4:4">
      <c r="D4853" s="227"/>
    </row>
    <row r="4854" spans="4:4">
      <c r="D4854" s="227"/>
    </row>
    <row r="4855" spans="4:4">
      <c r="D4855" s="227"/>
    </row>
    <row r="4856" spans="4:4">
      <c r="D4856" s="227"/>
    </row>
    <row r="4857" spans="4:4">
      <c r="D4857" s="227"/>
    </row>
    <row r="4858" spans="4:4">
      <c r="D4858" s="227"/>
    </row>
    <row r="4859" spans="4:4">
      <c r="D4859" s="227"/>
    </row>
    <row r="4860" spans="4:4">
      <c r="D4860" s="227"/>
    </row>
    <row r="4861" spans="4:4">
      <c r="D4861" s="227"/>
    </row>
    <row r="4862" spans="4:4">
      <c r="D4862" s="227"/>
    </row>
    <row r="4863" spans="4:4">
      <c r="D4863" s="227"/>
    </row>
    <row r="4864" spans="4:4">
      <c r="D4864" s="227"/>
    </row>
    <row r="4865" spans="4:4">
      <c r="D4865" s="227"/>
    </row>
    <row r="4866" spans="4:4">
      <c r="D4866" s="227"/>
    </row>
    <row r="4867" spans="4:4">
      <c r="D4867" s="227"/>
    </row>
    <row r="4868" spans="4:4">
      <c r="D4868" s="227"/>
    </row>
    <row r="4869" spans="4:4">
      <c r="D4869" s="227"/>
    </row>
    <row r="4870" spans="4:4">
      <c r="D4870" s="227"/>
    </row>
    <row r="4871" spans="4:4">
      <c r="D4871" s="227"/>
    </row>
    <row r="4872" spans="4:4">
      <c r="D4872" s="227"/>
    </row>
    <row r="4873" spans="4:4">
      <c r="D4873" s="227"/>
    </row>
    <row r="4874" spans="4:4">
      <c r="D4874" s="227"/>
    </row>
    <row r="4875" spans="4:4">
      <c r="D4875" s="227"/>
    </row>
    <row r="4876" spans="4:4">
      <c r="D4876" s="227"/>
    </row>
    <row r="4877" spans="4:4">
      <c r="D4877" s="227"/>
    </row>
    <row r="4878" spans="4:4">
      <c r="D4878" s="227"/>
    </row>
    <row r="4879" spans="4:4">
      <c r="D4879" s="227"/>
    </row>
    <row r="4880" spans="4:4">
      <c r="D4880" s="227"/>
    </row>
    <row r="4881" spans="4:4">
      <c r="D4881" s="227"/>
    </row>
    <row r="4882" spans="4:4">
      <c r="D4882" s="227"/>
    </row>
    <row r="4883" spans="4:4">
      <c r="D4883" s="227"/>
    </row>
    <row r="4884" spans="4:4">
      <c r="D4884" s="227"/>
    </row>
    <row r="4885" spans="4:4">
      <c r="D4885" s="227"/>
    </row>
    <row r="4886" spans="4:4">
      <c r="D4886" s="227"/>
    </row>
    <row r="4887" spans="4:4">
      <c r="D4887" s="227"/>
    </row>
    <row r="4888" spans="4:4">
      <c r="D4888" s="227"/>
    </row>
    <row r="4889" spans="4:4">
      <c r="D4889" s="227"/>
    </row>
    <row r="4890" spans="4:4">
      <c r="D4890" s="227"/>
    </row>
    <row r="4891" spans="4:4">
      <c r="D4891" s="227"/>
    </row>
    <row r="4892" spans="4:4">
      <c r="D4892" s="227"/>
    </row>
    <row r="4893" spans="4:4">
      <c r="D4893" s="227"/>
    </row>
    <row r="4894" spans="4:4">
      <c r="D4894" s="227"/>
    </row>
    <row r="4895" spans="4:4">
      <c r="D4895" s="227"/>
    </row>
    <row r="4896" spans="4:4">
      <c r="D4896" s="227"/>
    </row>
    <row r="4897" spans="4:4">
      <c r="D4897" s="227"/>
    </row>
    <row r="4898" spans="4:4">
      <c r="D4898" s="227"/>
    </row>
    <row r="4899" spans="4:4">
      <c r="D4899" s="227"/>
    </row>
    <row r="4900" spans="4:4">
      <c r="D4900" s="227"/>
    </row>
    <row r="4901" spans="4:4">
      <c r="D4901" s="227"/>
    </row>
    <row r="4902" spans="4:4">
      <c r="D4902" s="227"/>
    </row>
    <row r="4903" spans="4:4">
      <c r="D4903" s="227"/>
    </row>
    <row r="4904" spans="4:4">
      <c r="D4904" s="227"/>
    </row>
    <row r="4905" spans="4:4">
      <c r="D4905" s="227"/>
    </row>
    <row r="4906" spans="4:4">
      <c r="D4906" s="227"/>
    </row>
    <row r="4907" spans="4:4">
      <c r="D4907" s="227"/>
    </row>
    <row r="4908" spans="4:4">
      <c r="D4908" s="227"/>
    </row>
    <row r="4909" spans="4:4">
      <c r="D4909" s="227"/>
    </row>
    <row r="4910" spans="4:4">
      <c r="D4910" s="227"/>
    </row>
    <row r="4911" spans="4:4">
      <c r="D4911" s="227"/>
    </row>
    <row r="4912" spans="4:4">
      <c r="D4912" s="227"/>
    </row>
    <row r="4913" spans="4:4">
      <c r="D4913" s="227"/>
    </row>
    <row r="4914" spans="4:4">
      <c r="D4914" s="227"/>
    </row>
    <row r="4915" spans="4:4">
      <c r="D4915" s="227"/>
    </row>
    <row r="4916" spans="4:4">
      <c r="D4916" s="227"/>
    </row>
    <row r="4917" spans="4:4">
      <c r="D4917" s="227"/>
    </row>
    <row r="4918" spans="4:4">
      <c r="D4918" s="227"/>
    </row>
    <row r="4919" spans="4:4">
      <c r="D4919" s="227"/>
    </row>
    <row r="4920" spans="4:4">
      <c r="D4920" s="227"/>
    </row>
    <row r="4921" spans="4:4">
      <c r="D4921" s="227"/>
    </row>
    <row r="4922" spans="4:4">
      <c r="D4922" s="227"/>
    </row>
    <row r="4923" spans="4:4">
      <c r="D4923" s="227"/>
    </row>
    <row r="4924" spans="4:4">
      <c r="D4924" s="227"/>
    </row>
    <row r="4925" spans="4:4">
      <c r="D4925" s="227"/>
    </row>
    <row r="4926" spans="4:4">
      <c r="D4926" s="227"/>
    </row>
    <row r="4927" spans="4:4">
      <c r="D4927" s="227"/>
    </row>
    <row r="4928" spans="4:4">
      <c r="D4928" s="227"/>
    </row>
    <row r="4929" spans="4:4">
      <c r="D4929" s="227"/>
    </row>
    <row r="4930" spans="4:4">
      <c r="D4930" s="227"/>
    </row>
    <row r="4931" spans="4:4">
      <c r="D4931" s="227"/>
    </row>
    <row r="4932" spans="4:4">
      <c r="D4932" s="227"/>
    </row>
    <row r="4933" spans="4:4">
      <c r="D4933" s="227"/>
    </row>
    <row r="4934" spans="4:4">
      <c r="D4934" s="227"/>
    </row>
    <row r="4935" spans="4:4">
      <c r="D4935" s="227"/>
    </row>
    <row r="4936" spans="4:4">
      <c r="D4936" s="227"/>
    </row>
    <row r="4937" spans="4:4">
      <c r="D4937" s="227"/>
    </row>
    <row r="4938" spans="4:4">
      <c r="D4938" s="227"/>
    </row>
    <row r="4939" spans="4:4">
      <c r="D4939" s="227"/>
    </row>
    <row r="4940" spans="4:4">
      <c r="D4940" s="227"/>
    </row>
    <row r="4941" spans="4:4">
      <c r="D4941" s="227"/>
    </row>
    <row r="4942" spans="4:4">
      <c r="D4942" s="227"/>
    </row>
    <row r="4943" spans="4:4">
      <c r="D4943" s="227"/>
    </row>
    <row r="4944" spans="4:4">
      <c r="D4944" s="227"/>
    </row>
    <row r="4945" spans="4:4">
      <c r="D4945" s="227"/>
    </row>
    <row r="4946" spans="4:4">
      <c r="D4946" s="227"/>
    </row>
    <row r="4947" spans="4:4">
      <c r="D4947" s="227"/>
    </row>
    <row r="4948" spans="4:4">
      <c r="D4948" s="227"/>
    </row>
    <row r="4949" spans="4:4">
      <c r="D4949" s="227"/>
    </row>
    <row r="4950" spans="4:4">
      <c r="D4950" s="227"/>
    </row>
    <row r="4951" spans="4:4">
      <c r="D4951" s="227"/>
    </row>
    <row r="4952" spans="4:4">
      <c r="D4952" s="227"/>
    </row>
    <row r="4953" spans="4:4">
      <c r="D4953" s="227"/>
    </row>
    <row r="4954" spans="4:4">
      <c r="D4954" s="227"/>
    </row>
    <row r="4955" spans="4:4">
      <c r="D4955" s="227"/>
    </row>
    <row r="4956" spans="4:4">
      <c r="D4956" s="227"/>
    </row>
    <row r="4957" spans="4:4">
      <c r="D4957" s="227"/>
    </row>
    <row r="4958" spans="4:4">
      <c r="D4958" s="227"/>
    </row>
    <row r="4959" spans="4:4">
      <c r="D4959" s="227"/>
    </row>
    <row r="4960" spans="4:4">
      <c r="D4960" s="227"/>
    </row>
    <row r="4961" spans="4:4">
      <c r="D4961" s="227"/>
    </row>
    <row r="4962" spans="4:4">
      <c r="D4962" s="227"/>
    </row>
    <row r="4963" spans="4:4">
      <c r="D4963" s="227"/>
    </row>
    <row r="4964" spans="4:4">
      <c r="D4964" s="227"/>
    </row>
    <row r="4965" spans="4:4">
      <c r="D4965" s="227"/>
    </row>
    <row r="4966" spans="4:4">
      <c r="D4966" s="227"/>
    </row>
    <row r="4967" spans="4:4">
      <c r="D4967" s="227"/>
    </row>
    <row r="4968" spans="4:4">
      <c r="D4968" s="227"/>
    </row>
    <row r="4969" spans="4:4">
      <c r="D4969" s="227"/>
    </row>
    <row r="4970" spans="4:4">
      <c r="D4970" s="227"/>
    </row>
    <row r="4971" spans="4:4">
      <c r="D4971" s="227"/>
    </row>
    <row r="4972" spans="4:4">
      <c r="D4972" s="227"/>
    </row>
    <row r="4973" spans="4:4">
      <c r="D4973" s="227"/>
    </row>
    <row r="4974" spans="4:4">
      <c r="D4974" s="227"/>
    </row>
    <row r="4975" spans="4:4">
      <c r="D4975" s="227"/>
    </row>
    <row r="4976" spans="4:4">
      <c r="D4976" s="227"/>
    </row>
    <row r="4977" spans="4:4">
      <c r="D4977" s="227"/>
    </row>
    <row r="4978" spans="4:4">
      <c r="D4978" s="227"/>
    </row>
    <row r="4979" spans="4:4">
      <c r="D4979" s="227"/>
    </row>
    <row r="4980" spans="4:4">
      <c r="D4980" s="227"/>
    </row>
    <row r="4981" spans="4:4">
      <c r="D4981" s="227"/>
    </row>
    <row r="4982" spans="4:4">
      <c r="D4982" s="227"/>
    </row>
    <row r="4983" spans="4:4">
      <c r="D4983" s="227"/>
    </row>
    <row r="4984" spans="4:4">
      <c r="D4984" s="227"/>
    </row>
    <row r="4985" spans="4:4">
      <c r="D4985" s="227"/>
    </row>
    <row r="4986" spans="4:4">
      <c r="D4986" s="227"/>
    </row>
    <row r="4987" spans="4:4">
      <c r="D4987" s="227"/>
    </row>
    <row r="4988" spans="4:4">
      <c r="D4988" s="227"/>
    </row>
    <row r="4989" spans="4:4">
      <c r="D4989" s="227"/>
    </row>
    <row r="4990" spans="4:4">
      <c r="D4990" s="227"/>
    </row>
    <row r="4991" spans="4:4">
      <c r="D4991" s="227"/>
    </row>
    <row r="4992" spans="4:4">
      <c r="D4992" s="227"/>
    </row>
    <row r="4993" spans="4:4">
      <c r="D4993" s="227"/>
    </row>
    <row r="4994" spans="4:4">
      <c r="D4994" s="227"/>
    </row>
    <row r="4995" spans="4:4">
      <c r="D4995" s="227"/>
    </row>
    <row r="4996" spans="4:4">
      <c r="D4996" s="227"/>
    </row>
    <row r="4997" spans="4:4">
      <c r="D4997" s="227"/>
    </row>
    <row r="4998" spans="4:4">
      <c r="D4998" s="227"/>
    </row>
    <row r="4999" spans="4:4">
      <c r="D4999" s="227"/>
    </row>
    <row r="5000" spans="4:4">
      <c r="D5000" s="227"/>
    </row>
  </sheetData>
  <sheetProtection algorithmName="SHA-512" hashValue="5tS6v2PKs+3IHAh0Ly86OVaulm9MokbG5JazkFw2tEJJctksm1Wgveq/Mlxk+mGDiO069N7AwFyyxTQdXscKPw==" saltValue="WRVwGH4E/hoDL61Dh9G54g==" spinCount="100000" sheet="1" objects="1" scenarios="1"/>
  <conditionalFormatting sqref="F10:F11 F13:F14 F16:F17">
    <cfRule type="expression" dxfId="3308" priority="81" stopIfTrue="1">
      <formula>$F10=0</formula>
    </cfRule>
    <cfRule type="expression" dxfId="3307" priority="82" stopIfTrue="1">
      <formula>#REF!=-1</formula>
    </cfRule>
    <cfRule type="cellIs" dxfId="3306" priority="83" stopIfTrue="1" operator="lessThan">
      <formula>0</formula>
    </cfRule>
    <cfRule type="cellIs" dxfId="3305" priority="84" stopIfTrue="1" operator="greaterThan">
      <formula>0</formula>
    </cfRule>
    <cfRule type="expression" dxfId="3304" priority="85" stopIfTrue="1">
      <formula>$F10&lt;&gt;0</formula>
    </cfRule>
  </conditionalFormatting>
  <conditionalFormatting sqref="F10:F11 F13:F14 F16:F17">
    <cfRule type="cellIs" dxfId="3303" priority="86" stopIfTrue="1" operator="lessThan">
      <formula>0</formula>
    </cfRule>
    <cfRule type="cellIs" dxfId="3302" priority="87" stopIfTrue="1" operator="greaterThan">
      <formula>0</formula>
    </cfRule>
    <cfRule type="expression" dxfId="3301" priority="88" stopIfTrue="1">
      <formula>$F10=0</formula>
    </cfRule>
    <cfRule type="expression" dxfId="3300" priority="89" stopIfTrue="1">
      <formula>#REF!=-1</formula>
    </cfRule>
    <cfRule type="expression" dxfId="3299" priority="90" stopIfTrue="1">
      <formula>$F10&lt;&gt;0</formula>
    </cfRule>
  </conditionalFormatting>
  <conditionalFormatting sqref="F20:F21 F23:F24 F26:F27 F29:F31">
    <cfRule type="expression" dxfId="3298" priority="71" stopIfTrue="1">
      <formula>$F20=0</formula>
    </cfRule>
    <cfRule type="expression" dxfId="3297" priority="72" stopIfTrue="1">
      <formula>#REF!=-1</formula>
    </cfRule>
    <cfRule type="cellIs" dxfId="3296" priority="73" stopIfTrue="1" operator="lessThan">
      <formula>0</formula>
    </cfRule>
    <cfRule type="cellIs" dxfId="3295" priority="74" stopIfTrue="1" operator="greaterThan">
      <formula>0</formula>
    </cfRule>
    <cfRule type="expression" dxfId="3294" priority="75" stopIfTrue="1">
      <formula>$F20&lt;&gt;0</formula>
    </cfRule>
  </conditionalFormatting>
  <conditionalFormatting sqref="F20:F21 F23:F24 F26:F27 F29:F31">
    <cfRule type="cellIs" dxfId="3293" priority="76" stopIfTrue="1" operator="lessThan">
      <formula>0</formula>
    </cfRule>
    <cfRule type="cellIs" dxfId="3292" priority="77" stopIfTrue="1" operator="greaterThan">
      <formula>0</formula>
    </cfRule>
    <cfRule type="expression" dxfId="3291" priority="78" stopIfTrue="1">
      <formula>$F20=0</formula>
    </cfRule>
    <cfRule type="expression" dxfId="3290" priority="79" stopIfTrue="1">
      <formula>#REF!=-1</formula>
    </cfRule>
    <cfRule type="expression" dxfId="3289" priority="80" stopIfTrue="1">
      <formula>$F20&lt;&gt;0</formula>
    </cfRule>
  </conditionalFormatting>
  <conditionalFormatting sqref="F9">
    <cfRule type="expression" dxfId="3288" priority="61" stopIfTrue="1">
      <formula>$D9=0</formula>
    </cfRule>
    <cfRule type="expression" dxfId="3287" priority="62" stopIfTrue="1">
      <formula>#REF!=-1</formula>
    </cfRule>
    <cfRule type="cellIs" dxfId="3286" priority="63" stopIfTrue="1" operator="lessThan">
      <formula>0</formula>
    </cfRule>
    <cfRule type="cellIs" dxfId="3285" priority="64" stopIfTrue="1" operator="greaterThan">
      <formula>0</formula>
    </cfRule>
    <cfRule type="expression" dxfId="3284" priority="65" stopIfTrue="1">
      <formula>$D9&lt;&gt;0</formula>
    </cfRule>
  </conditionalFormatting>
  <conditionalFormatting sqref="F9">
    <cfRule type="cellIs" dxfId="3283" priority="66" stopIfTrue="1" operator="lessThan">
      <formula>0</formula>
    </cfRule>
    <cfRule type="cellIs" dxfId="3282" priority="67" stopIfTrue="1" operator="greaterThan">
      <formula>0</formula>
    </cfRule>
    <cfRule type="expression" dxfId="3281" priority="68" stopIfTrue="1">
      <formula>$D9=0</formula>
    </cfRule>
    <cfRule type="expression" dxfId="3280" priority="69" stopIfTrue="1">
      <formula>#REF!=-1</formula>
    </cfRule>
    <cfRule type="expression" dxfId="3279" priority="70" stopIfTrue="1">
      <formula>$D9&lt;&gt;0</formula>
    </cfRule>
  </conditionalFormatting>
  <conditionalFormatting sqref="F12">
    <cfRule type="expression" dxfId="3278" priority="51" stopIfTrue="1">
      <formula>$D12=0</formula>
    </cfRule>
    <cfRule type="expression" dxfId="3277" priority="52" stopIfTrue="1">
      <formula>#REF!=-1</formula>
    </cfRule>
    <cfRule type="cellIs" dxfId="3276" priority="53" stopIfTrue="1" operator="lessThan">
      <formula>0</formula>
    </cfRule>
    <cfRule type="cellIs" dxfId="3275" priority="54" stopIfTrue="1" operator="greaterThan">
      <formula>0</formula>
    </cfRule>
    <cfRule type="expression" dxfId="3274" priority="55" stopIfTrue="1">
      <formula>$D12&lt;&gt;0</formula>
    </cfRule>
  </conditionalFormatting>
  <conditionalFormatting sqref="F12">
    <cfRule type="cellIs" dxfId="3273" priority="56" stopIfTrue="1" operator="lessThan">
      <formula>0</formula>
    </cfRule>
    <cfRule type="cellIs" dxfId="3272" priority="57" stopIfTrue="1" operator="greaterThan">
      <formula>0</formula>
    </cfRule>
    <cfRule type="expression" dxfId="3271" priority="58" stopIfTrue="1">
      <formula>$D12=0</formula>
    </cfRule>
    <cfRule type="expression" dxfId="3270" priority="59" stopIfTrue="1">
      <formula>#REF!=-1</formula>
    </cfRule>
    <cfRule type="expression" dxfId="3269" priority="60" stopIfTrue="1">
      <formula>$D12&lt;&gt;0</formula>
    </cfRule>
  </conditionalFormatting>
  <conditionalFormatting sqref="F15">
    <cfRule type="expression" dxfId="3268" priority="41" stopIfTrue="1">
      <formula>$D15=0</formula>
    </cfRule>
    <cfRule type="expression" dxfId="3267" priority="42" stopIfTrue="1">
      <formula>#REF!=-1</formula>
    </cfRule>
    <cfRule type="cellIs" dxfId="3266" priority="43" stopIfTrue="1" operator="lessThan">
      <formula>0</formula>
    </cfRule>
    <cfRule type="cellIs" dxfId="3265" priority="44" stopIfTrue="1" operator="greaterThan">
      <formula>0</formula>
    </cfRule>
    <cfRule type="expression" dxfId="3264" priority="45" stopIfTrue="1">
      <formula>$D15&lt;&gt;0</formula>
    </cfRule>
  </conditionalFormatting>
  <conditionalFormatting sqref="F15">
    <cfRule type="cellIs" dxfId="3263" priority="46" stopIfTrue="1" operator="lessThan">
      <formula>0</formula>
    </cfRule>
    <cfRule type="cellIs" dxfId="3262" priority="47" stopIfTrue="1" operator="greaterThan">
      <formula>0</formula>
    </cfRule>
    <cfRule type="expression" dxfId="3261" priority="48" stopIfTrue="1">
      <formula>$D15=0</formula>
    </cfRule>
    <cfRule type="expression" dxfId="3260" priority="49" stopIfTrue="1">
      <formula>#REF!=-1</formula>
    </cfRule>
    <cfRule type="expression" dxfId="3259" priority="50" stopIfTrue="1">
      <formula>$D15&lt;&gt;0</formula>
    </cfRule>
  </conditionalFormatting>
  <conditionalFormatting sqref="F19">
    <cfRule type="expression" dxfId="3258" priority="31" stopIfTrue="1">
      <formula>$D19=0</formula>
    </cfRule>
    <cfRule type="expression" dxfId="3257" priority="32" stopIfTrue="1">
      <formula>#REF!=-1</formula>
    </cfRule>
    <cfRule type="cellIs" dxfId="3256" priority="33" stopIfTrue="1" operator="lessThan">
      <formula>0</formula>
    </cfRule>
    <cfRule type="cellIs" dxfId="3255" priority="34" stopIfTrue="1" operator="greaterThan">
      <formula>0</formula>
    </cfRule>
    <cfRule type="expression" dxfId="3254" priority="35" stopIfTrue="1">
      <formula>$D19&lt;&gt;0</formula>
    </cfRule>
  </conditionalFormatting>
  <conditionalFormatting sqref="F19">
    <cfRule type="cellIs" dxfId="3253" priority="36" stopIfTrue="1" operator="lessThan">
      <formula>0</formula>
    </cfRule>
    <cfRule type="cellIs" dxfId="3252" priority="37" stopIfTrue="1" operator="greaterThan">
      <formula>0</formula>
    </cfRule>
    <cfRule type="expression" dxfId="3251" priority="38" stopIfTrue="1">
      <formula>$D19=0</formula>
    </cfRule>
    <cfRule type="expression" dxfId="3250" priority="39" stopIfTrue="1">
      <formula>#REF!=-1</formula>
    </cfRule>
    <cfRule type="expression" dxfId="3249" priority="40" stopIfTrue="1">
      <formula>$D19&lt;&gt;0</formula>
    </cfRule>
  </conditionalFormatting>
  <conditionalFormatting sqref="F22">
    <cfRule type="expression" dxfId="3248" priority="21" stopIfTrue="1">
      <formula>$D22=0</formula>
    </cfRule>
    <cfRule type="expression" dxfId="3247" priority="22" stopIfTrue="1">
      <formula>#REF!=-1</formula>
    </cfRule>
    <cfRule type="cellIs" dxfId="3246" priority="23" stopIfTrue="1" operator="lessThan">
      <formula>0</formula>
    </cfRule>
    <cfRule type="cellIs" dxfId="3245" priority="24" stopIfTrue="1" operator="greaterThan">
      <formula>0</formula>
    </cfRule>
    <cfRule type="expression" dxfId="3244" priority="25" stopIfTrue="1">
      <formula>$D22&lt;&gt;0</formula>
    </cfRule>
  </conditionalFormatting>
  <conditionalFormatting sqref="F22">
    <cfRule type="cellIs" dxfId="3243" priority="26" stopIfTrue="1" operator="lessThan">
      <formula>0</formula>
    </cfRule>
    <cfRule type="cellIs" dxfId="3242" priority="27" stopIfTrue="1" operator="greaterThan">
      <formula>0</formula>
    </cfRule>
    <cfRule type="expression" dxfId="3241" priority="28" stopIfTrue="1">
      <formula>$D22=0</formula>
    </cfRule>
    <cfRule type="expression" dxfId="3240" priority="29" stopIfTrue="1">
      <formula>#REF!=-1</formula>
    </cfRule>
    <cfRule type="expression" dxfId="3239" priority="30" stopIfTrue="1">
      <formula>$D22&lt;&gt;0</formula>
    </cfRule>
  </conditionalFormatting>
  <conditionalFormatting sqref="F25">
    <cfRule type="expression" dxfId="3238" priority="11" stopIfTrue="1">
      <formula>$D25=0</formula>
    </cfRule>
    <cfRule type="expression" dxfId="3237" priority="12" stopIfTrue="1">
      <formula>#REF!=-1</formula>
    </cfRule>
    <cfRule type="cellIs" dxfId="3236" priority="13" stopIfTrue="1" operator="lessThan">
      <formula>0</formula>
    </cfRule>
    <cfRule type="cellIs" dxfId="3235" priority="14" stopIfTrue="1" operator="greaterThan">
      <formula>0</formula>
    </cfRule>
    <cfRule type="expression" dxfId="3234" priority="15" stopIfTrue="1">
      <formula>$D25&lt;&gt;0</formula>
    </cfRule>
  </conditionalFormatting>
  <conditionalFormatting sqref="F25">
    <cfRule type="cellIs" dxfId="3233" priority="16" stopIfTrue="1" operator="lessThan">
      <formula>0</formula>
    </cfRule>
    <cfRule type="cellIs" dxfId="3232" priority="17" stopIfTrue="1" operator="greaterThan">
      <formula>0</formula>
    </cfRule>
    <cfRule type="expression" dxfId="3231" priority="18" stopIfTrue="1">
      <formula>$D25=0</formula>
    </cfRule>
    <cfRule type="expression" dxfId="3230" priority="19" stopIfTrue="1">
      <formula>#REF!=-1</formula>
    </cfRule>
    <cfRule type="expression" dxfId="3229" priority="20" stopIfTrue="1">
      <formula>$D25&lt;&gt;0</formula>
    </cfRule>
  </conditionalFormatting>
  <conditionalFormatting sqref="F9:F17 F19:F28">
    <cfRule type="expression" dxfId="3228" priority="1" stopIfTrue="1">
      <formula>$D9=0</formula>
    </cfRule>
    <cfRule type="expression" dxfId="3227" priority="2" stopIfTrue="1">
      <formula>#REF!=-1</formula>
    </cfRule>
    <cfRule type="cellIs" dxfId="3226" priority="3" stopIfTrue="1" operator="lessThan">
      <formula>0</formula>
    </cfRule>
    <cfRule type="cellIs" dxfId="3225" priority="4" stopIfTrue="1" operator="greaterThan">
      <formula>0</formula>
    </cfRule>
    <cfRule type="expression" dxfId="3224" priority="5" stopIfTrue="1">
      <formula>$D9&lt;&gt;0</formula>
    </cfRule>
  </conditionalFormatting>
  <conditionalFormatting sqref="F9:F17 F19:F28">
    <cfRule type="cellIs" dxfId="3223" priority="6" stopIfTrue="1" operator="lessThan">
      <formula>0</formula>
    </cfRule>
    <cfRule type="cellIs" dxfId="3222" priority="7" stopIfTrue="1" operator="greaterThan">
      <formula>0</formula>
    </cfRule>
    <cfRule type="expression" dxfId="3221" priority="8" stopIfTrue="1">
      <formula>$D9=0</formula>
    </cfRule>
    <cfRule type="expression" dxfId="3220" priority="9" stopIfTrue="1">
      <formula>#REF!=-1</formula>
    </cfRule>
    <cfRule type="expression" dxfId="3219" priority="10" stopIfTrue="1">
      <formula>$D9&lt;&gt;0</formula>
    </cfRule>
  </conditionalFormatting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15"/>
  <sheetViews>
    <sheetView tabSelected="1" zoomScale="115" zoomScaleNormal="115" workbookViewId="0">
      <pane ySplit="7" topLeftCell="A791" activePane="bottomLeft" state="frozen"/>
      <selection activeCell="B2" sqref="B2"/>
      <selection pane="bottomLeft" activeCell="F821" sqref="F821"/>
    </sheetView>
  </sheetViews>
  <sheetFormatPr defaultColWidth="8.7109375" defaultRowHeight="12.75" outlineLevelRow="1"/>
  <cols>
    <col min="1" max="1" width="3.42578125" style="155" customWidth="1"/>
    <col min="2" max="2" width="12.5703125" style="161" customWidth="1"/>
    <col min="3" max="3" width="63.28515625" style="161" customWidth="1"/>
    <col min="4" max="4" width="4.85546875" style="155" customWidth="1"/>
    <col min="5" max="5" width="10.5703125" style="155" customWidth="1"/>
    <col min="6" max="6" width="9.85546875" style="163" customWidth="1"/>
    <col min="7" max="7" width="12.7109375" style="155" customWidth="1"/>
    <col min="8" max="17" width="8.7109375" style="155" hidden="1" customWidth="1"/>
    <col min="18" max="18" width="6.85546875" style="155" customWidth="1"/>
    <col min="19" max="19" width="8.7109375" style="155"/>
    <col min="20" max="20" width="8.42578125" style="155" customWidth="1"/>
    <col min="21" max="23" width="0" style="155" hidden="1" customWidth="1"/>
    <col min="24" max="28" width="8.7109375" style="155"/>
    <col min="29" max="29" width="0" style="155" hidden="1" customWidth="1"/>
    <col min="30" max="30" width="8.7109375" style="155"/>
    <col min="31" max="41" width="0" style="155" hidden="1" customWidth="1"/>
    <col min="42" max="52" width="8.7109375" style="155"/>
    <col min="53" max="53" width="98.7109375" style="155" customWidth="1"/>
    <col min="54" max="16384" width="8.7109375" style="155"/>
  </cols>
  <sheetData>
    <row r="1" spans="1:60" ht="15.75" customHeight="1">
      <c r="A1" s="153" t="s">
        <v>151</v>
      </c>
      <c r="B1" s="153"/>
      <c r="C1" s="153"/>
      <c r="D1" s="153"/>
      <c r="E1" s="153"/>
      <c r="F1" s="154"/>
      <c r="G1" s="153"/>
      <c r="AG1" s="155" t="s">
        <v>95</v>
      </c>
    </row>
    <row r="2" spans="1:60" ht="24.95" customHeight="1">
      <c r="A2" s="156" t="s">
        <v>7</v>
      </c>
      <c r="B2" s="157" t="s">
        <v>41</v>
      </c>
      <c r="C2" s="158" t="s">
        <v>42</v>
      </c>
      <c r="D2" s="158"/>
      <c r="E2" s="158"/>
      <c r="F2" s="159"/>
      <c r="G2" s="160"/>
      <c r="AG2" s="155" t="s">
        <v>96</v>
      </c>
    </row>
    <row r="3" spans="1:60" ht="24.95" customHeight="1">
      <c r="A3" s="156" t="s">
        <v>8</v>
      </c>
      <c r="B3" s="157" t="s">
        <v>46</v>
      </c>
      <c r="C3" s="158" t="s">
        <v>47</v>
      </c>
      <c r="D3" s="158"/>
      <c r="E3" s="158"/>
      <c r="F3" s="159"/>
      <c r="G3" s="160"/>
      <c r="AC3" s="161" t="s">
        <v>96</v>
      </c>
      <c r="AG3" s="155" t="s">
        <v>98</v>
      </c>
    </row>
    <row r="4" spans="1:60" ht="24.95" customHeight="1">
      <c r="A4" s="156" t="s">
        <v>9</v>
      </c>
      <c r="B4" s="157" t="s">
        <v>46</v>
      </c>
      <c r="C4" s="158" t="s">
        <v>47</v>
      </c>
      <c r="D4" s="158"/>
      <c r="E4" s="158"/>
      <c r="F4" s="159"/>
      <c r="G4" s="160"/>
      <c r="AG4" s="155" t="s">
        <v>99</v>
      </c>
    </row>
    <row r="5" spans="1:60">
      <c r="D5" s="162"/>
    </row>
    <row r="6" spans="1:60" ht="38.25">
      <c r="A6" s="164" t="s">
        <v>100</v>
      </c>
      <c r="B6" s="165" t="s">
        <v>101</v>
      </c>
      <c r="C6" s="165" t="s">
        <v>102</v>
      </c>
      <c r="D6" s="166" t="s">
        <v>103</v>
      </c>
      <c r="E6" s="164" t="s">
        <v>104</v>
      </c>
      <c r="F6" s="167" t="s">
        <v>105</v>
      </c>
      <c r="G6" s="164" t="s">
        <v>29</v>
      </c>
      <c r="H6" s="168" t="s">
        <v>30</v>
      </c>
      <c r="I6" s="168" t="s">
        <v>106</v>
      </c>
      <c r="J6" s="168" t="s">
        <v>31</v>
      </c>
      <c r="K6" s="168" t="s">
        <v>107</v>
      </c>
      <c r="L6" s="168" t="s">
        <v>108</v>
      </c>
      <c r="M6" s="168" t="s">
        <v>109</v>
      </c>
      <c r="N6" s="168" t="s">
        <v>110</v>
      </c>
      <c r="O6" s="168" t="s">
        <v>111</v>
      </c>
      <c r="P6" s="168" t="s">
        <v>112</v>
      </c>
      <c r="Q6" s="168" t="s">
        <v>113</v>
      </c>
      <c r="R6" s="168" t="s">
        <v>114</v>
      </c>
      <c r="S6" s="168" t="s">
        <v>115</v>
      </c>
      <c r="T6" s="168" t="s">
        <v>116</v>
      </c>
      <c r="U6" s="168" t="s">
        <v>117</v>
      </c>
      <c r="V6" s="168" t="s">
        <v>118</v>
      </c>
      <c r="W6" s="168" t="s">
        <v>119</v>
      </c>
    </row>
    <row r="7" spans="1:60" ht="12.6" hidden="1" customHeight="1">
      <c r="A7" s="163"/>
      <c r="B7" s="169"/>
      <c r="C7" s="169"/>
      <c r="D7" s="170"/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8" spans="1:60" s="179" customFormat="1">
      <c r="A8" s="173" t="s">
        <v>120</v>
      </c>
      <c r="B8" s="174" t="s">
        <v>44</v>
      </c>
      <c r="C8" s="175" t="s">
        <v>52</v>
      </c>
      <c r="D8" s="176"/>
      <c r="E8" s="177"/>
      <c r="F8" s="178"/>
      <c r="G8" s="178">
        <f>SUMIF(AG9:AG26,"&lt;&gt;NOR",G9:G26)</f>
        <v>0</v>
      </c>
      <c r="H8" s="178"/>
      <c r="I8" s="178">
        <f>SUM(I9:I26)</f>
        <v>0</v>
      </c>
      <c r="J8" s="178"/>
      <c r="K8" s="178">
        <f>SUM(K9:K26)</f>
        <v>0</v>
      </c>
      <c r="L8" s="178"/>
      <c r="M8" s="178">
        <f>SUM(M9:M26)</f>
        <v>0</v>
      </c>
      <c r="N8" s="178"/>
      <c r="O8" s="178">
        <f>SUM(O9:O26)</f>
        <v>0</v>
      </c>
      <c r="P8" s="178"/>
      <c r="Q8" s="178">
        <f>SUM(Q9:Q26)</f>
        <v>0</v>
      </c>
      <c r="R8" s="178"/>
      <c r="S8" s="178"/>
      <c r="T8" s="178"/>
      <c r="U8" s="178"/>
      <c r="V8" s="178">
        <f>SUM(V9:V26)</f>
        <v>0</v>
      </c>
      <c r="W8" s="178"/>
      <c r="AG8" s="179" t="s">
        <v>121</v>
      </c>
    </row>
    <row r="9" spans="1:60" s="179" customFormat="1" outlineLevel="1">
      <c r="A9" s="180">
        <v>1</v>
      </c>
      <c r="B9" s="181" t="s">
        <v>44</v>
      </c>
      <c r="C9" s="182" t="s">
        <v>152</v>
      </c>
      <c r="D9" s="183"/>
      <c r="E9" s="184">
        <v>0</v>
      </c>
      <c r="F9" s="185"/>
      <c r="G9" s="186">
        <f>ROUND(E9*F9,2)</f>
        <v>0</v>
      </c>
      <c r="H9" s="186">
        <v>0</v>
      </c>
      <c r="I9" s="186">
        <f>ROUND(E9*H9,2)</f>
        <v>0</v>
      </c>
      <c r="J9" s="186">
        <v>0</v>
      </c>
      <c r="K9" s="186">
        <f>ROUND(E9*J9,2)</f>
        <v>0</v>
      </c>
      <c r="L9" s="186">
        <v>15</v>
      </c>
      <c r="M9" s="186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6"/>
      <c r="S9" s="186" t="s">
        <v>153</v>
      </c>
      <c r="T9" s="186" t="s">
        <v>126</v>
      </c>
      <c r="U9" s="186">
        <v>0</v>
      </c>
      <c r="V9" s="186">
        <f>ROUND(E9*U9,2)</f>
        <v>0</v>
      </c>
      <c r="W9" s="186"/>
      <c r="X9" s="187"/>
      <c r="Y9" s="187"/>
      <c r="Z9" s="187"/>
      <c r="AA9" s="187"/>
      <c r="AB9" s="187"/>
      <c r="AC9" s="187"/>
      <c r="AD9" s="187"/>
      <c r="AE9" s="187"/>
      <c r="AF9" s="187"/>
      <c r="AG9" s="187" t="s">
        <v>154</v>
      </c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</row>
    <row r="10" spans="1:60" s="179" customFormat="1" ht="45" outlineLevel="1">
      <c r="A10" s="180"/>
      <c r="B10" s="181"/>
      <c r="C10" s="188" t="s">
        <v>155</v>
      </c>
      <c r="D10" s="189"/>
      <c r="E10" s="190"/>
      <c r="F10" s="185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7"/>
      <c r="Y10" s="187"/>
      <c r="Z10" s="187"/>
      <c r="AA10" s="187"/>
      <c r="AB10" s="187"/>
      <c r="AC10" s="187"/>
      <c r="AD10" s="187"/>
      <c r="AE10" s="187"/>
      <c r="AF10" s="187"/>
      <c r="AG10" s="187" t="s">
        <v>156</v>
      </c>
      <c r="AH10" s="187">
        <v>0</v>
      </c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</row>
    <row r="11" spans="1:60" s="179" customFormat="1" outlineLevel="1">
      <c r="A11" s="180"/>
      <c r="B11" s="181"/>
      <c r="C11" s="188" t="s">
        <v>157</v>
      </c>
      <c r="D11" s="189"/>
      <c r="E11" s="190"/>
      <c r="F11" s="185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7"/>
      <c r="Y11" s="187"/>
      <c r="Z11" s="187"/>
      <c r="AA11" s="187"/>
      <c r="AB11" s="187"/>
      <c r="AC11" s="187"/>
      <c r="AD11" s="187"/>
      <c r="AE11" s="187"/>
      <c r="AF11" s="187"/>
      <c r="AG11" s="187" t="s">
        <v>156</v>
      </c>
      <c r="AH11" s="187">
        <v>0</v>
      </c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</row>
    <row r="12" spans="1:60" s="179" customFormat="1" ht="22.5" outlineLevel="1">
      <c r="A12" s="180"/>
      <c r="B12" s="181"/>
      <c r="C12" s="188" t="s">
        <v>158</v>
      </c>
      <c r="D12" s="189"/>
      <c r="E12" s="190"/>
      <c r="F12" s="185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87"/>
      <c r="Z12" s="187"/>
      <c r="AA12" s="187"/>
      <c r="AB12" s="187"/>
      <c r="AC12" s="187"/>
      <c r="AD12" s="187"/>
      <c r="AE12" s="187"/>
      <c r="AF12" s="187"/>
      <c r="AG12" s="187" t="s">
        <v>156</v>
      </c>
      <c r="AH12" s="187">
        <v>0</v>
      </c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s="179" customFormat="1" ht="33.75" outlineLevel="1">
      <c r="A13" s="180"/>
      <c r="B13" s="181"/>
      <c r="C13" s="188" t="s">
        <v>159</v>
      </c>
      <c r="D13" s="189"/>
      <c r="E13" s="190"/>
      <c r="F13" s="185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7"/>
      <c r="Y13" s="187"/>
      <c r="Z13" s="187"/>
      <c r="AA13" s="187"/>
      <c r="AB13" s="187"/>
      <c r="AC13" s="187"/>
      <c r="AD13" s="187"/>
      <c r="AE13" s="187"/>
      <c r="AF13" s="187"/>
      <c r="AG13" s="187" t="s">
        <v>156</v>
      </c>
      <c r="AH13" s="187">
        <v>0</v>
      </c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s="179" customFormat="1" ht="22.5" outlineLevel="1">
      <c r="A14" s="180"/>
      <c r="B14" s="181"/>
      <c r="C14" s="188" t="s">
        <v>160</v>
      </c>
      <c r="D14" s="189"/>
      <c r="E14" s="190"/>
      <c r="F14" s="185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7"/>
      <c r="Y14" s="187"/>
      <c r="Z14" s="187"/>
      <c r="AA14" s="187"/>
      <c r="AB14" s="187"/>
      <c r="AC14" s="187"/>
      <c r="AD14" s="187"/>
      <c r="AE14" s="187"/>
      <c r="AF14" s="187"/>
      <c r="AG14" s="187" t="s">
        <v>156</v>
      </c>
      <c r="AH14" s="187">
        <v>0</v>
      </c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s="179" customFormat="1" ht="22.5" outlineLevel="1">
      <c r="A15" s="180"/>
      <c r="B15" s="181"/>
      <c r="C15" s="188" t="s">
        <v>161</v>
      </c>
      <c r="D15" s="189"/>
      <c r="E15" s="190"/>
      <c r="F15" s="185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7"/>
      <c r="Y15" s="187"/>
      <c r="Z15" s="187"/>
      <c r="AA15" s="187"/>
      <c r="AB15" s="187"/>
      <c r="AC15" s="187"/>
      <c r="AD15" s="187"/>
      <c r="AE15" s="187"/>
      <c r="AF15" s="187"/>
      <c r="AG15" s="187" t="s">
        <v>156</v>
      </c>
      <c r="AH15" s="187">
        <v>0</v>
      </c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s="179" customFormat="1" ht="33.75" outlineLevel="1">
      <c r="A16" s="180"/>
      <c r="B16" s="181"/>
      <c r="C16" s="188" t="s">
        <v>162</v>
      </c>
      <c r="D16" s="189"/>
      <c r="E16" s="190"/>
      <c r="F16" s="185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7"/>
      <c r="Y16" s="187"/>
      <c r="Z16" s="187"/>
      <c r="AA16" s="187"/>
      <c r="AB16" s="187"/>
      <c r="AC16" s="187"/>
      <c r="AD16" s="187"/>
      <c r="AE16" s="187"/>
      <c r="AF16" s="187"/>
      <c r="AG16" s="187" t="s">
        <v>156</v>
      </c>
      <c r="AH16" s="187">
        <v>0</v>
      </c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s="179" customFormat="1" ht="22.5" outlineLevel="1">
      <c r="A17" s="180"/>
      <c r="B17" s="181"/>
      <c r="C17" s="188" t="s">
        <v>163</v>
      </c>
      <c r="D17" s="189"/>
      <c r="E17" s="190"/>
      <c r="F17" s="185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7"/>
      <c r="Y17" s="187"/>
      <c r="Z17" s="187"/>
      <c r="AA17" s="187"/>
      <c r="AB17" s="187"/>
      <c r="AC17" s="187"/>
      <c r="AD17" s="187"/>
      <c r="AE17" s="187"/>
      <c r="AF17" s="187"/>
      <c r="AG17" s="187" t="s">
        <v>156</v>
      </c>
      <c r="AH17" s="187">
        <v>0</v>
      </c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0" s="179" customFormat="1" ht="22.5" outlineLevel="1">
      <c r="A18" s="180"/>
      <c r="B18" s="181"/>
      <c r="C18" s="188" t="s">
        <v>164</v>
      </c>
      <c r="D18" s="189"/>
      <c r="E18" s="190"/>
      <c r="F18" s="185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7"/>
      <c r="Y18" s="187"/>
      <c r="Z18" s="187"/>
      <c r="AA18" s="187"/>
      <c r="AB18" s="187"/>
      <c r="AC18" s="187"/>
      <c r="AD18" s="187"/>
      <c r="AE18" s="187"/>
      <c r="AF18" s="187"/>
      <c r="AG18" s="187" t="s">
        <v>156</v>
      </c>
      <c r="AH18" s="187">
        <v>0</v>
      </c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</row>
    <row r="19" spans="1:60" s="179" customFormat="1" ht="33.75" outlineLevel="1">
      <c r="A19" s="180"/>
      <c r="B19" s="181"/>
      <c r="C19" s="188" t="s">
        <v>165</v>
      </c>
      <c r="D19" s="189"/>
      <c r="E19" s="190"/>
      <c r="F19" s="185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7"/>
      <c r="Y19" s="187"/>
      <c r="Z19" s="187"/>
      <c r="AA19" s="187"/>
      <c r="AB19" s="187"/>
      <c r="AC19" s="187"/>
      <c r="AD19" s="187"/>
      <c r="AE19" s="187"/>
      <c r="AF19" s="187"/>
      <c r="AG19" s="187" t="s">
        <v>156</v>
      </c>
      <c r="AH19" s="187">
        <v>0</v>
      </c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179" customFormat="1" ht="45" outlineLevel="1">
      <c r="A20" s="180"/>
      <c r="B20" s="181"/>
      <c r="C20" s="188" t="s">
        <v>166</v>
      </c>
      <c r="D20" s="189"/>
      <c r="E20" s="190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7"/>
      <c r="Y20" s="187"/>
      <c r="Z20" s="187"/>
      <c r="AA20" s="187"/>
      <c r="AB20" s="187"/>
      <c r="AC20" s="187"/>
      <c r="AD20" s="187"/>
      <c r="AE20" s="187"/>
      <c r="AF20" s="187"/>
      <c r="AG20" s="187" t="s">
        <v>156</v>
      </c>
      <c r="AH20" s="187">
        <v>0</v>
      </c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  <row r="21" spans="1:60" s="179" customFormat="1" outlineLevel="1">
      <c r="A21" s="180"/>
      <c r="B21" s="181"/>
      <c r="C21" s="188" t="s">
        <v>167</v>
      </c>
      <c r="D21" s="189"/>
      <c r="E21" s="190"/>
      <c r="F21" s="185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7"/>
      <c r="Y21" s="187"/>
      <c r="Z21" s="187"/>
      <c r="AA21" s="187"/>
      <c r="AB21" s="187"/>
      <c r="AC21" s="187"/>
      <c r="AD21" s="187"/>
      <c r="AE21" s="187"/>
      <c r="AF21" s="187"/>
      <c r="AG21" s="187" t="s">
        <v>156</v>
      </c>
      <c r="AH21" s="187">
        <v>0</v>
      </c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</row>
    <row r="22" spans="1:60" s="179" customFormat="1" ht="22.5" outlineLevel="1">
      <c r="A22" s="180"/>
      <c r="B22" s="181"/>
      <c r="C22" s="188" t="s">
        <v>168</v>
      </c>
      <c r="D22" s="189"/>
      <c r="E22" s="190"/>
      <c r="F22" s="185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7"/>
      <c r="Y22" s="187"/>
      <c r="Z22" s="187"/>
      <c r="AA22" s="187"/>
      <c r="AB22" s="187"/>
      <c r="AC22" s="187"/>
      <c r="AD22" s="187"/>
      <c r="AE22" s="187"/>
      <c r="AF22" s="187"/>
      <c r="AG22" s="187" t="s">
        <v>156</v>
      </c>
      <c r="AH22" s="187">
        <v>0</v>
      </c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</row>
    <row r="23" spans="1:60" s="179" customFormat="1" outlineLevel="1">
      <c r="A23" s="180"/>
      <c r="B23" s="181"/>
      <c r="C23" s="188" t="s">
        <v>169</v>
      </c>
      <c r="D23" s="189"/>
      <c r="E23" s="190"/>
      <c r="F23" s="185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156</v>
      </c>
      <c r="AH23" s="187">
        <v>0</v>
      </c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</row>
    <row r="24" spans="1:60" s="179" customFormat="1" outlineLevel="1">
      <c r="A24" s="180"/>
      <c r="B24" s="181"/>
      <c r="C24" s="188" t="s">
        <v>170</v>
      </c>
      <c r="D24" s="189"/>
      <c r="E24" s="190"/>
      <c r="F24" s="18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7"/>
      <c r="Y24" s="187"/>
      <c r="Z24" s="187"/>
      <c r="AA24" s="187"/>
      <c r="AB24" s="187"/>
      <c r="AC24" s="187"/>
      <c r="AD24" s="187"/>
      <c r="AE24" s="187"/>
      <c r="AF24" s="187"/>
      <c r="AG24" s="187" t="s">
        <v>156</v>
      </c>
      <c r="AH24" s="187">
        <v>0</v>
      </c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</row>
    <row r="25" spans="1:60" s="179" customFormat="1" ht="22.5" outlineLevel="1">
      <c r="A25" s="180"/>
      <c r="B25" s="181"/>
      <c r="C25" s="188" t="s">
        <v>171</v>
      </c>
      <c r="D25" s="189"/>
      <c r="E25" s="190"/>
      <c r="F25" s="185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7"/>
      <c r="Y25" s="187"/>
      <c r="Z25" s="187"/>
      <c r="AA25" s="187"/>
      <c r="AB25" s="187"/>
      <c r="AC25" s="187"/>
      <c r="AD25" s="187"/>
      <c r="AE25" s="187"/>
      <c r="AF25" s="187"/>
      <c r="AG25" s="187" t="s">
        <v>156</v>
      </c>
      <c r="AH25" s="187">
        <v>0</v>
      </c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</row>
    <row r="26" spans="1:60" s="179" customFormat="1" outlineLevel="1">
      <c r="A26" s="180"/>
      <c r="B26" s="181"/>
      <c r="C26" s="191"/>
      <c r="D26" s="191"/>
      <c r="E26" s="191"/>
      <c r="F26" s="185"/>
      <c r="G26" s="191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7"/>
      <c r="Y26" s="187"/>
      <c r="Z26" s="187"/>
      <c r="AA26" s="187"/>
      <c r="AB26" s="187"/>
      <c r="AC26" s="187"/>
      <c r="AD26" s="187"/>
      <c r="AE26" s="187"/>
      <c r="AF26" s="187"/>
      <c r="AG26" s="187" t="s">
        <v>130</v>
      </c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</row>
    <row r="27" spans="1:60" s="179" customFormat="1">
      <c r="A27" s="192" t="s">
        <v>120</v>
      </c>
      <c r="B27" s="193" t="s">
        <v>53</v>
      </c>
      <c r="C27" s="194" t="s">
        <v>54</v>
      </c>
      <c r="D27" s="195"/>
      <c r="E27" s="196"/>
      <c r="F27" s="197"/>
      <c r="G27" s="198">
        <f>SUMIF(AG28:AG120,"&lt;&gt;NOR",G28:G120)</f>
        <v>0</v>
      </c>
      <c r="H27" s="198"/>
      <c r="I27" s="198">
        <f>SUM(I28:I120)</f>
        <v>132570.01</v>
      </c>
      <c r="J27" s="198"/>
      <c r="K27" s="198">
        <f>SUM(K28:K120)</f>
        <v>89619.62999999999</v>
      </c>
      <c r="L27" s="198"/>
      <c r="M27" s="198">
        <f>SUM(M28:M120)</f>
        <v>0</v>
      </c>
      <c r="N27" s="198"/>
      <c r="O27" s="198">
        <f>SUM(O28:O120)</f>
        <v>29.740000000000002</v>
      </c>
      <c r="P27" s="198"/>
      <c r="Q27" s="198">
        <f>SUM(Q28:Q120)</f>
        <v>0</v>
      </c>
      <c r="R27" s="198"/>
      <c r="S27" s="198"/>
      <c r="T27" s="199"/>
      <c r="U27" s="178"/>
      <c r="V27" s="178">
        <f>SUM(V28:V120)</f>
        <v>246.63000000000002</v>
      </c>
      <c r="W27" s="178"/>
      <c r="AG27" s="179" t="s">
        <v>121</v>
      </c>
    </row>
    <row r="28" spans="1:60" s="179" customFormat="1" outlineLevel="1">
      <c r="A28" s="180">
        <v>2</v>
      </c>
      <c r="B28" s="181" t="s">
        <v>172</v>
      </c>
      <c r="C28" s="182" t="s">
        <v>173</v>
      </c>
      <c r="D28" s="183" t="s">
        <v>174</v>
      </c>
      <c r="E28" s="184">
        <v>1</v>
      </c>
      <c r="F28" s="150"/>
      <c r="G28" s="186">
        <f>ROUND(E28*F28,2)</f>
        <v>0</v>
      </c>
      <c r="H28" s="186">
        <v>54.45</v>
      </c>
      <c r="I28" s="186">
        <f>ROUND(E28*H28,2)</f>
        <v>54.45</v>
      </c>
      <c r="J28" s="186">
        <v>197.05</v>
      </c>
      <c r="K28" s="186">
        <f>ROUND(E28*J28,2)</f>
        <v>197.05</v>
      </c>
      <c r="L28" s="186">
        <v>15</v>
      </c>
      <c r="M28" s="186">
        <f>G28*(1+L28/100)</f>
        <v>0</v>
      </c>
      <c r="N28" s="186">
        <v>2.8469999999999999E-2</v>
      </c>
      <c r="O28" s="186">
        <f>ROUND(E28*N28,2)</f>
        <v>0.03</v>
      </c>
      <c r="P28" s="186">
        <v>0</v>
      </c>
      <c r="Q28" s="186">
        <f>ROUND(E28*P28,2)</f>
        <v>0</v>
      </c>
      <c r="R28" s="186" t="s">
        <v>175</v>
      </c>
      <c r="S28" s="186" t="s">
        <v>125</v>
      </c>
      <c r="T28" s="186" t="s">
        <v>125</v>
      </c>
      <c r="U28" s="186">
        <v>0.61799999999999999</v>
      </c>
      <c r="V28" s="186">
        <f>ROUND(E28*U28,2)</f>
        <v>0.62</v>
      </c>
      <c r="W28" s="186"/>
      <c r="X28" s="187"/>
      <c r="Y28" s="187"/>
      <c r="Z28" s="187"/>
      <c r="AA28" s="187"/>
      <c r="AB28" s="187"/>
      <c r="AC28" s="187"/>
      <c r="AD28" s="187"/>
      <c r="AE28" s="187"/>
      <c r="AF28" s="187"/>
      <c r="AG28" s="187" t="s">
        <v>154</v>
      </c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</row>
    <row r="29" spans="1:60" s="179" customFormat="1" outlineLevel="1">
      <c r="A29" s="180"/>
      <c r="B29" s="181"/>
      <c r="C29" s="200" t="s">
        <v>176</v>
      </c>
      <c r="D29" s="200"/>
      <c r="E29" s="200"/>
      <c r="F29" s="150"/>
      <c r="G29" s="200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7"/>
      <c r="Y29" s="187"/>
      <c r="Z29" s="187"/>
      <c r="AA29" s="187"/>
      <c r="AB29" s="187"/>
      <c r="AC29" s="187"/>
      <c r="AD29" s="187"/>
      <c r="AE29" s="187"/>
      <c r="AF29" s="187"/>
      <c r="AG29" s="187" t="s">
        <v>177</v>
      </c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</row>
    <row r="30" spans="1:60" s="179" customFormat="1" outlineLevel="1">
      <c r="A30" s="180"/>
      <c r="B30" s="181"/>
      <c r="C30" s="188" t="s">
        <v>178</v>
      </c>
      <c r="D30" s="189"/>
      <c r="E30" s="190"/>
      <c r="F30" s="150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7"/>
      <c r="Y30" s="187"/>
      <c r="Z30" s="187"/>
      <c r="AA30" s="187"/>
      <c r="AB30" s="187"/>
      <c r="AC30" s="187"/>
      <c r="AD30" s="187"/>
      <c r="AE30" s="187"/>
      <c r="AF30" s="187"/>
      <c r="AG30" s="187" t="s">
        <v>156</v>
      </c>
      <c r="AH30" s="187">
        <v>0</v>
      </c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</row>
    <row r="31" spans="1:60" s="179" customFormat="1" outlineLevel="1">
      <c r="A31" s="180"/>
      <c r="B31" s="181"/>
      <c r="C31" s="188" t="s">
        <v>179</v>
      </c>
      <c r="D31" s="189"/>
      <c r="E31" s="190">
        <v>1</v>
      </c>
      <c r="F31" s="150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7"/>
      <c r="Y31" s="187"/>
      <c r="Z31" s="187"/>
      <c r="AA31" s="187"/>
      <c r="AB31" s="187"/>
      <c r="AC31" s="187"/>
      <c r="AD31" s="187"/>
      <c r="AE31" s="187"/>
      <c r="AF31" s="187"/>
      <c r="AG31" s="187" t="s">
        <v>156</v>
      </c>
      <c r="AH31" s="187">
        <v>0</v>
      </c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</row>
    <row r="32" spans="1:60" s="179" customFormat="1" outlineLevel="1">
      <c r="A32" s="180"/>
      <c r="B32" s="181"/>
      <c r="C32" s="191"/>
      <c r="D32" s="191"/>
      <c r="E32" s="191"/>
      <c r="F32" s="150"/>
      <c r="G32" s="191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7"/>
      <c r="Y32" s="187"/>
      <c r="Z32" s="187"/>
      <c r="AA32" s="187"/>
      <c r="AB32" s="187"/>
      <c r="AC32" s="187"/>
      <c r="AD32" s="187"/>
      <c r="AE32" s="187"/>
      <c r="AF32" s="187"/>
      <c r="AG32" s="187" t="s">
        <v>130</v>
      </c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</row>
    <row r="33" spans="1:60" s="179" customFormat="1" outlineLevel="1">
      <c r="A33" s="180">
        <v>3</v>
      </c>
      <c r="B33" s="181" t="s">
        <v>180</v>
      </c>
      <c r="C33" s="182" t="s">
        <v>181</v>
      </c>
      <c r="D33" s="183" t="s">
        <v>174</v>
      </c>
      <c r="E33" s="184">
        <v>18</v>
      </c>
      <c r="F33" s="150"/>
      <c r="G33" s="186">
        <f>ROUND(E33*F33,2)</f>
        <v>0</v>
      </c>
      <c r="H33" s="186">
        <v>340.11</v>
      </c>
      <c r="I33" s="186">
        <f>ROUND(E33*H33,2)</f>
        <v>6121.98</v>
      </c>
      <c r="J33" s="186">
        <v>86.89</v>
      </c>
      <c r="K33" s="186">
        <f>ROUND(E33*J33,2)</f>
        <v>1564.02</v>
      </c>
      <c r="L33" s="186">
        <v>15</v>
      </c>
      <c r="M33" s="186">
        <f>G33*(1+L33/100)</f>
        <v>0</v>
      </c>
      <c r="N33" s="186">
        <v>2.7519999999999999E-2</v>
      </c>
      <c r="O33" s="186">
        <f>ROUND(E33*N33,2)</f>
        <v>0.5</v>
      </c>
      <c r="P33" s="186">
        <v>0</v>
      </c>
      <c r="Q33" s="186">
        <f>ROUND(E33*P33,2)</f>
        <v>0</v>
      </c>
      <c r="R33" s="186" t="s">
        <v>182</v>
      </c>
      <c r="S33" s="186" t="s">
        <v>125</v>
      </c>
      <c r="T33" s="186" t="s">
        <v>125</v>
      </c>
      <c r="U33" s="186">
        <v>0.24199999999999999</v>
      </c>
      <c r="V33" s="186">
        <f>ROUND(E33*U33,2)</f>
        <v>4.3600000000000003</v>
      </c>
      <c r="W33" s="186"/>
      <c r="X33" s="187"/>
      <c r="Y33" s="187"/>
      <c r="Z33" s="187"/>
      <c r="AA33" s="187"/>
      <c r="AB33" s="187"/>
      <c r="AC33" s="187"/>
      <c r="AD33" s="187"/>
      <c r="AE33" s="187"/>
      <c r="AF33" s="187"/>
      <c r="AG33" s="187" t="s">
        <v>154</v>
      </c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s="179" customFormat="1" outlineLevel="1">
      <c r="A34" s="180"/>
      <c r="B34" s="181"/>
      <c r="C34" s="188" t="s">
        <v>183</v>
      </c>
      <c r="D34" s="189"/>
      <c r="E34" s="190"/>
      <c r="F34" s="150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7"/>
      <c r="Y34" s="187"/>
      <c r="Z34" s="187"/>
      <c r="AA34" s="187"/>
      <c r="AB34" s="187"/>
      <c r="AC34" s="187"/>
      <c r="AD34" s="187"/>
      <c r="AE34" s="187"/>
      <c r="AF34" s="187"/>
      <c r="AG34" s="187" t="s">
        <v>156</v>
      </c>
      <c r="AH34" s="187">
        <v>0</v>
      </c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s="179" customFormat="1" outlineLevel="1">
      <c r="A35" s="180"/>
      <c r="B35" s="181"/>
      <c r="C35" s="188" t="s">
        <v>184</v>
      </c>
      <c r="D35" s="189"/>
      <c r="E35" s="190">
        <v>18</v>
      </c>
      <c r="F35" s="150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7"/>
      <c r="Y35" s="187"/>
      <c r="Z35" s="187"/>
      <c r="AA35" s="187"/>
      <c r="AB35" s="187"/>
      <c r="AC35" s="187"/>
      <c r="AD35" s="187"/>
      <c r="AE35" s="187"/>
      <c r="AF35" s="187"/>
      <c r="AG35" s="187" t="s">
        <v>156</v>
      </c>
      <c r="AH35" s="187">
        <v>0</v>
      </c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</row>
    <row r="36" spans="1:60" s="179" customFormat="1" outlineLevel="1">
      <c r="A36" s="180"/>
      <c r="B36" s="181"/>
      <c r="C36" s="191"/>
      <c r="D36" s="191"/>
      <c r="E36" s="191"/>
      <c r="F36" s="150"/>
      <c r="G36" s="191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7"/>
      <c r="Y36" s="187"/>
      <c r="Z36" s="187"/>
      <c r="AA36" s="187"/>
      <c r="AB36" s="187"/>
      <c r="AC36" s="187"/>
      <c r="AD36" s="187"/>
      <c r="AE36" s="187"/>
      <c r="AF36" s="187"/>
      <c r="AG36" s="187" t="s">
        <v>130</v>
      </c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</row>
    <row r="37" spans="1:60" s="179" customFormat="1" outlineLevel="1">
      <c r="A37" s="180">
        <v>4</v>
      </c>
      <c r="B37" s="181" t="s">
        <v>185</v>
      </c>
      <c r="C37" s="182" t="s">
        <v>186</v>
      </c>
      <c r="D37" s="183" t="s">
        <v>174</v>
      </c>
      <c r="E37" s="184">
        <v>3</v>
      </c>
      <c r="F37" s="150"/>
      <c r="G37" s="186">
        <f>ROUND(E37*F37,2)</f>
        <v>0</v>
      </c>
      <c r="H37" s="186">
        <v>510.11</v>
      </c>
      <c r="I37" s="186">
        <f>ROUND(E37*H37,2)</f>
        <v>1530.33</v>
      </c>
      <c r="J37" s="186">
        <v>86.89</v>
      </c>
      <c r="K37" s="186">
        <f>ROUND(E37*J37,2)</f>
        <v>260.67</v>
      </c>
      <c r="L37" s="186">
        <v>15</v>
      </c>
      <c r="M37" s="186">
        <f>G37*(1+L37/100)</f>
        <v>0</v>
      </c>
      <c r="N37" s="186">
        <v>3.9789999999999999E-2</v>
      </c>
      <c r="O37" s="186">
        <f>ROUND(E37*N37,2)</f>
        <v>0.12</v>
      </c>
      <c r="P37" s="186">
        <v>0</v>
      </c>
      <c r="Q37" s="186">
        <f>ROUND(E37*P37,2)</f>
        <v>0</v>
      </c>
      <c r="R37" s="186" t="s">
        <v>182</v>
      </c>
      <c r="S37" s="186" t="s">
        <v>125</v>
      </c>
      <c r="T37" s="186" t="s">
        <v>125</v>
      </c>
      <c r="U37" s="186">
        <v>0.24199999999999999</v>
      </c>
      <c r="V37" s="186">
        <f>ROUND(E37*U37,2)</f>
        <v>0.73</v>
      </c>
      <c r="W37" s="186"/>
      <c r="X37" s="187"/>
      <c r="Y37" s="187"/>
      <c r="Z37" s="187"/>
      <c r="AA37" s="187"/>
      <c r="AB37" s="187"/>
      <c r="AC37" s="187"/>
      <c r="AD37" s="187"/>
      <c r="AE37" s="187"/>
      <c r="AF37" s="187"/>
      <c r="AG37" s="187" t="s">
        <v>154</v>
      </c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</row>
    <row r="38" spans="1:60" s="179" customFormat="1" outlineLevel="1">
      <c r="A38" s="180"/>
      <c r="B38" s="181"/>
      <c r="C38" s="188" t="s">
        <v>183</v>
      </c>
      <c r="D38" s="189"/>
      <c r="E38" s="190"/>
      <c r="F38" s="150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7"/>
      <c r="Y38" s="187"/>
      <c r="Z38" s="187"/>
      <c r="AA38" s="187"/>
      <c r="AB38" s="187"/>
      <c r="AC38" s="187"/>
      <c r="AD38" s="187"/>
      <c r="AE38" s="187"/>
      <c r="AF38" s="187"/>
      <c r="AG38" s="187" t="s">
        <v>156</v>
      </c>
      <c r="AH38" s="187">
        <v>0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</row>
    <row r="39" spans="1:60" s="179" customFormat="1" outlineLevel="1">
      <c r="A39" s="180"/>
      <c r="B39" s="181"/>
      <c r="C39" s="188" t="s">
        <v>53</v>
      </c>
      <c r="D39" s="189"/>
      <c r="E39" s="190">
        <v>3</v>
      </c>
      <c r="F39" s="150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7"/>
      <c r="Y39" s="187"/>
      <c r="Z39" s="187"/>
      <c r="AA39" s="187"/>
      <c r="AB39" s="187"/>
      <c r="AC39" s="187"/>
      <c r="AD39" s="187"/>
      <c r="AE39" s="187"/>
      <c r="AF39" s="187"/>
      <c r="AG39" s="187" t="s">
        <v>156</v>
      </c>
      <c r="AH39" s="187">
        <v>0</v>
      </c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</row>
    <row r="40" spans="1:60" s="179" customFormat="1" outlineLevel="1">
      <c r="A40" s="180"/>
      <c r="B40" s="181"/>
      <c r="C40" s="191"/>
      <c r="D40" s="191"/>
      <c r="E40" s="191"/>
      <c r="F40" s="150"/>
      <c r="G40" s="191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7"/>
      <c r="Y40" s="187"/>
      <c r="Z40" s="187"/>
      <c r="AA40" s="187"/>
      <c r="AB40" s="187"/>
      <c r="AC40" s="187"/>
      <c r="AD40" s="187"/>
      <c r="AE40" s="187"/>
      <c r="AF40" s="187"/>
      <c r="AG40" s="187" t="s">
        <v>130</v>
      </c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</row>
    <row r="41" spans="1:60" s="179" customFormat="1" ht="22.5" outlineLevel="1">
      <c r="A41" s="180">
        <v>5</v>
      </c>
      <c r="B41" s="181" t="s">
        <v>187</v>
      </c>
      <c r="C41" s="182" t="s">
        <v>188</v>
      </c>
      <c r="D41" s="183" t="s">
        <v>189</v>
      </c>
      <c r="E41" s="184">
        <v>0.23</v>
      </c>
      <c r="F41" s="150"/>
      <c r="G41" s="186">
        <f>ROUND(E41*F41,2)</f>
        <v>0</v>
      </c>
      <c r="H41" s="186">
        <v>3222.95</v>
      </c>
      <c r="I41" s="186">
        <f>ROUND(E41*H41,2)</f>
        <v>741.28</v>
      </c>
      <c r="J41" s="186">
        <v>1382.05</v>
      </c>
      <c r="K41" s="186">
        <f>ROUND(E41*J41,2)</f>
        <v>317.87</v>
      </c>
      <c r="L41" s="186">
        <v>15</v>
      </c>
      <c r="M41" s="186">
        <f>G41*(1+L41/100)</f>
        <v>0</v>
      </c>
      <c r="N41" s="186">
        <v>0.55281999999999998</v>
      </c>
      <c r="O41" s="186">
        <f>ROUND(E41*N41,2)</f>
        <v>0.13</v>
      </c>
      <c r="P41" s="186">
        <v>0</v>
      </c>
      <c r="Q41" s="186">
        <f>ROUND(E41*P41,2)</f>
        <v>0</v>
      </c>
      <c r="R41" s="186" t="s">
        <v>175</v>
      </c>
      <c r="S41" s="186" t="s">
        <v>125</v>
      </c>
      <c r="T41" s="186" t="s">
        <v>125</v>
      </c>
      <c r="U41" s="186">
        <v>4.0388799999999998</v>
      </c>
      <c r="V41" s="186">
        <f>ROUND(E41*U41,2)</f>
        <v>0.93</v>
      </c>
      <c r="W41" s="186"/>
      <c r="X41" s="187"/>
      <c r="Y41" s="187"/>
      <c r="Z41" s="187"/>
      <c r="AA41" s="187"/>
      <c r="AB41" s="187"/>
      <c r="AC41" s="187"/>
      <c r="AD41" s="187"/>
      <c r="AE41" s="187"/>
      <c r="AF41" s="187"/>
      <c r="AG41" s="187" t="s">
        <v>154</v>
      </c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</row>
    <row r="42" spans="1:60" s="179" customFormat="1" outlineLevel="1">
      <c r="A42" s="180"/>
      <c r="B42" s="181"/>
      <c r="C42" s="200" t="s">
        <v>176</v>
      </c>
      <c r="D42" s="200"/>
      <c r="E42" s="200"/>
      <c r="F42" s="150"/>
      <c r="G42" s="200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7"/>
      <c r="Y42" s="187"/>
      <c r="Z42" s="187"/>
      <c r="AA42" s="187"/>
      <c r="AB42" s="187"/>
      <c r="AC42" s="187"/>
      <c r="AD42" s="187"/>
      <c r="AE42" s="187"/>
      <c r="AF42" s="187"/>
      <c r="AG42" s="187" t="s">
        <v>177</v>
      </c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</row>
    <row r="43" spans="1:60" s="179" customFormat="1" outlineLevel="1">
      <c r="A43" s="180"/>
      <c r="B43" s="181"/>
      <c r="C43" s="188" t="s">
        <v>190</v>
      </c>
      <c r="D43" s="189"/>
      <c r="E43" s="190"/>
      <c r="F43" s="150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7"/>
      <c r="Y43" s="187"/>
      <c r="Z43" s="187"/>
      <c r="AA43" s="187"/>
      <c r="AB43" s="187"/>
      <c r="AC43" s="187"/>
      <c r="AD43" s="187"/>
      <c r="AE43" s="187"/>
      <c r="AF43" s="187"/>
      <c r="AG43" s="187" t="s">
        <v>156</v>
      </c>
      <c r="AH43" s="187">
        <v>0</v>
      </c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</row>
    <row r="44" spans="1:60" s="179" customFormat="1" outlineLevel="1">
      <c r="A44" s="180"/>
      <c r="B44" s="181"/>
      <c r="C44" s="188" t="s">
        <v>191</v>
      </c>
      <c r="D44" s="189"/>
      <c r="E44" s="190"/>
      <c r="F44" s="150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7"/>
      <c r="Y44" s="187"/>
      <c r="Z44" s="187"/>
      <c r="AA44" s="187"/>
      <c r="AB44" s="187"/>
      <c r="AC44" s="187"/>
      <c r="AD44" s="187"/>
      <c r="AE44" s="187"/>
      <c r="AF44" s="187"/>
      <c r="AG44" s="187" t="s">
        <v>156</v>
      </c>
      <c r="AH44" s="187">
        <v>0</v>
      </c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</row>
    <row r="45" spans="1:60" s="179" customFormat="1" outlineLevel="1">
      <c r="A45" s="180"/>
      <c r="B45" s="181"/>
      <c r="C45" s="188" t="s">
        <v>192</v>
      </c>
      <c r="D45" s="189"/>
      <c r="E45" s="190"/>
      <c r="F45" s="150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7"/>
      <c r="Y45" s="187"/>
      <c r="Z45" s="187"/>
      <c r="AA45" s="187"/>
      <c r="AB45" s="187"/>
      <c r="AC45" s="187"/>
      <c r="AD45" s="187"/>
      <c r="AE45" s="187"/>
      <c r="AF45" s="187"/>
      <c r="AG45" s="187" t="s">
        <v>156</v>
      </c>
      <c r="AH45" s="187">
        <v>0</v>
      </c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</row>
    <row r="46" spans="1:60" s="179" customFormat="1" outlineLevel="1">
      <c r="A46" s="180"/>
      <c r="B46" s="181"/>
      <c r="C46" s="188" t="s">
        <v>193</v>
      </c>
      <c r="D46" s="189"/>
      <c r="E46" s="190">
        <v>0.23</v>
      </c>
      <c r="F46" s="150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7"/>
      <c r="Y46" s="187"/>
      <c r="Z46" s="187"/>
      <c r="AA46" s="187"/>
      <c r="AB46" s="187"/>
      <c r="AC46" s="187"/>
      <c r="AD46" s="187"/>
      <c r="AE46" s="187"/>
      <c r="AF46" s="187"/>
      <c r="AG46" s="187" t="s">
        <v>156</v>
      </c>
      <c r="AH46" s="187">
        <v>0</v>
      </c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</row>
    <row r="47" spans="1:60" s="179" customFormat="1" outlineLevel="1">
      <c r="A47" s="180"/>
      <c r="B47" s="181"/>
      <c r="C47" s="191"/>
      <c r="D47" s="191"/>
      <c r="E47" s="191"/>
      <c r="F47" s="150"/>
      <c r="G47" s="191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7"/>
      <c r="Y47" s="187"/>
      <c r="Z47" s="187"/>
      <c r="AA47" s="187"/>
      <c r="AB47" s="187"/>
      <c r="AC47" s="187"/>
      <c r="AD47" s="187"/>
      <c r="AE47" s="187"/>
      <c r="AF47" s="187"/>
      <c r="AG47" s="187" t="s">
        <v>130</v>
      </c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60" s="179" customFormat="1" ht="22.5" outlineLevel="1">
      <c r="A48" s="180">
        <v>6</v>
      </c>
      <c r="B48" s="181" t="s">
        <v>194</v>
      </c>
      <c r="C48" s="182" t="s">
        <v>195</v>
      </c>
      <c r="D48" s="183" t="s">
        <v>189</v>
      </c>
      <c r="E48" s="184">
        <v>2.03559</v>
      </c>
      <c r="F48" s="150"/>
      <c r="G48" s="186">
        <f>ROUND(E48*F48,2)</f>
        <v>0</v>
      </c>
      <c r="H48" s="186">
        <v>3223.95</v>
      </c>
      <c r="I48" s="186">
        <f>ROUND(E48*H48,2)</f>
        <v>6562.64</v>
      </c>
      <c r="J48" s="186">
        <v>1046.05</v>
      </c>
      <c r="K48" s="186">
        <f>ROUND(E48*J48,2)</f>
        <v>2129.33</v>
      </c>
      <c r="L48" s="186">
        <v>15</v>
      </c>
      <c r="M48" s="186">
        <f>G48*(1+L48/100)</f>
        <v>0</v>
      </c>
      <c r="N48" s="186">
        <v>0.55281999999999998</v>
      </c>
      <c r="O48" s="186">
        <f>ROUND(E48*N48,2)</f>
        <v>1.1299999999999999</v>
      </c>
      <c r="P48" s="186">
        <v>0</v>
      </c>
      <c r="Q48" s="186">
        <f>ROUND(E48*P48,2)</f>
        <v>0</v>
      </c>
      <c r="R48" s="186" t="s">
        <v>175</v>
      </c>
      <c r="S48" s="186" t="s">
        <v>125</v>
      </c>
      <c r="T48" s="186" t="s">
        <v>125</v>
      </c>
      <c r="U48" s="186">
        <v>3.08188</v>
      </c>
      <c r="V48" s="186">
        <f>ROUND(E48*U48,2)</f>
        <v>6.27</v>
      </c>
      <c r="W48" s="186"/>
      <c r="X48" s="187"/>
      <c r="Y48" s="187"/>
      <c r="Z48" s="187"/>
      <c r="AA48" s="187"/>
      <c r="AB48" s="187"/>
      <c r="AC48" s="187"/>
      <c r="AD48" s="187"/>
      <c r="AE48" s="187"/>
      <c r="AF48" s="187"/>
      <c r="AG48" s="187" t="s">
        <v>154</v>
      </c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</row>
    <row r="49" spans="1:60" s="179" customFormat="1" outlineLevel="1">
      <c r="A49" s="180"/>
      <c r="B49" s="181"/>
      <c r="C49" s="200" t="s">
        <v>176</v>
      </c>
      <c r="D49" s="200"/>
      <c r="E49" s="200"/>
      <c r="F49" s="150"/>
      <c r="G49" s="200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7"/>
      <c r="Y49" s="187"/>
      <c r="Z49" s="187"/>
      <c r="AA49" s="187"/>
      <c r="AB49" s="187"/>
      <c r="AC49" s="187"/>
      <c r="AD49" s="187"/>
      <c r="AE49" s="187"/>
      <c r="AF49" s="187"/>
      <c r="AG49" s="187" t="s">
        <v>177</v>
      </c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</row>
    <row r="50" spans="1:60" s="179" customFormat="1" outlineLevel="1">
      <c r="A50" s="180"/>
      <c r="B50" s="181"/>
      <c r="C50" s="188" t="s">
        <v>190</v>
      </c>
      <c r="D50" s="189"/>
      <c r="E50" s="190"/>
      <c r="F50" s="150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7"/>
      <c r="Y50" s="187"/>
      <c r="Z50" s="187"/>
      <c r="AA50" s="187"/>
      <c r="AB50" s="187"/>
      <c r="AC50" s="187"/>
      <c r="AD50" s="187"/>
      <c r="AE50" s="187"/>
      <c r="AF50" s="187"/>
      <c r="AG50" s="187" t="s">
        <v>156</v>
      </c>
      <c r="AH50" s="187">
        <v>0</v>
      </c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</row>
    <row r="51" spans="1:60" s="179" customFormat="1" outlineLevel="1">
      <c r="A51" s="180"/>
      <c r="B51" s="181"/>
      <c r="C51" s="188" t="s">
        <v>191</v>
      </c>
      <c r="D51" s="189"/>
      <c r="E51" s="190"/>
      <c r="F51" s="150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7"/>
      <c r="Y51" s="187"/>
      <c r="Z51" s="187"/>
      <c r="AA51" s="187"/>
      <c r="AB51" s="187"/>
      <c r="AC51" s="187"/>
      <c r="AD51" s="187"/>
      <c r="AE51" s="187"/>
      <c r="AF51" s="187"/>
      <c r="AG51" s="187" t="s">
        <v>156</v>
      </c>
      <c r="AH51" s="187">
        <v>0</v>
      </c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</row>
    <row r="52" spans="1:60" s="179" customFormat="1" outlineLevel="1">
      <c r="A52" s="180"/>
      <c r="B52" s="181"/>
      <c r="C52" s="188" t="s">
        <v>196</v>
      </c>
      <c r="D52" s="189"/>
      <c r="E52" s="190">
        <v>2.03559</v>
      </c>
      <c r="F52" s="150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7"/>
      <c r="Y52" s="187"/>
      <c r="Z52" s="187"/>
      <c r="AA52" s="187"/>
      <c r="AB52" s="187"/>
      <c r="AC52" s="187"/>
      <c r="AD52" s="187"/>
      <c r="AE52" s="187"/>
      <c r="AF52" s="187"/>
      <c r="AG52" s="187" t="s">
        <v>156</v>
      </c>
      <c r="AH52" s="187">
        <v>0</v>
      </c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</row>
    <row r="53" spans="1:60" s="179" customFormat="1" outlineLevel="1">
      <c r="A53" s="180"/>
      <c r="B53" s="181"/>
      <c r="C53" s="191"/>
      <c r="D53" s="191"/>
      <c r="E53" s="191"/>
      <c r="F53" s="150"/>
      <c r="G53" s="191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7"/>
      <c r="Y53" s="187"/>
      <c r="Z53" s="187"/>
      <c r="AA53" s="187"/>
      <c r="AB53" s="187"/>
      <c r="AC53" s="187"/>
      <c r="AD53" s="187"/>
      <c r="AE53" s="187"/>
      <c r="AF53" s="187"/>
      <c r="AG53" s="187" t="s">
        <v>130</v>
      </c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</row>
    <row r="54" spans="1:60" s="179" customFormat="1" outlineLevel="1">
      <c r="A54" s="180">
        <v>7</v>
      </c>
      <c r="B54" s="181" t="s">
        <v>197</v>
      </c>
      <c r="C54" s="182" t="s">
        <v>198</v>
      </c>
      <c r="D54" s="183" t="s">
        <v>199</v>
      </c>
      <c r="E54" s="184">
        <v>303.12</v>
      </c>
      <c r="F54" s="150"/>
      <c r="G54" s="186">
        <f>ROUND(E54*F54,2)</f>
        <v>0</v>
      </c>
      <c r="H54" s="186">
        <v>317.88</v>
      </c>
      <c r="I54" s="186">
        <f>ROUND(E54*H54,2)</f>
        <v>96355.79</v>
      </c>
      <c r="J54" s="186">
        <v>186.12</v>
      </c>
      <c r="K54" s="186">
        <f>ROUND(E54*J54,2)</f>
        <v>56416.69</v>
      </c>
      <c r="L54" s="186">
        <v>15</v>
      </c>
      <c r="M54" s="186">
        <f>G54*(1+L54/100)</f>
        <v>0</v>
      </c>
      <c r="N54" s="186">
        <v>7.0599999999999996E-2</v>
      </c>
      <c r="O54" s="186">
        <f>ROUND(E54*N54,2)</f>
        <v>21.4</v>
      </c>
      <c r="P54" s="186">
        <v>0</v>
      </c>
      <c r="Q54" s="186">
        <f>ROUND(E54*P54,2)</f>
        <v>0</v>
      </c>
      <c r="R54" s="186" t="s">
        <v>182</v>
      </c>
      <c r="S54" s="186" t="s">
        <v>125</v>
      </c>
      <c r="T54" s="186" t="s">
        <v>125</v>
      </c>
      <c r="U54" s="186">
        <v>0.52915000000000001</v>
      </c>
      <c r="V54" s="186">
        <f>ROUND(E54*U54,2)</f>
        <v>160.4</v>
      </c>
      <c r="W54" s="186"/>
      <c r="X54" s="187"/>
      <c r="Y54" s="187"/>
      <c r="Z54" s="187"/>
      <c r="AA54" s="187"/>
      <c r="AB54" s="187"/>
      <c r="AC54" s="187"/>
      <c r="AD54" s="187"/>
      <c r="AE54" s="187"/>
      <c r="AF54" s="187"/>
      <c r="AG54" s="187" t="s">
        <v>154</v>
      </c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</row>
    <row r="55" spans="1:60" s="179" customFormat="1" outlineLevel="1">
      <c r="A55" s="180"/>
      <c r="B55" s="181"/>
      <c r="C55" s="200" t="s">
        <v>200</v>
      </c>
      <c r="D55" s="200"/>
      <c r="E55" s="200"/>
      <c r="F55" s="150"/>
      <c r="G55" s="200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7"/>
      <c r="Y55" s="187"/>
      <c r="Z55" s="187"/>
      <c r="AA55" s="187"/>
      <c r="AB55" s="187"/>
      <c r="AC55" s="187"/>
      <c r="AD55" s="187"/>
      <c r="AE55" s="187"/>
      <c r="AF55" s="187"/>
      <c r="AG55" s="187" t="s">
        <v>177</v>
      </c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</row>
    <row r="56" spans="1:60" s="179" customFormat="1" outlineLevel="1">
      <c r="A56" s="180"/>
      <c r="B56" s="181"/>
      <c r="C56" s="188" t="s">
        <v>191</v>
      </c>
      <c r="D56" s="189"/>
      <c r="E56" s="190"/>
      <c r="F56" s="150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7"/>
      <c r="Y56" s="187"/>
      <c r="Z56" s="187"/>
      <c r="AA56" s="187"/>
      <c r="AB56" s="187"/>
      <c r="AC56" s="187"/>
      <c r="AD56" s="187"/>
      <c r="AE56" s="187"/>
      <c r="AF56" s="187"/>
      <c r="AG56" s="187" t="s">
        <v>156</v>
      </c>
      <c r="AH56" s="187">
        <v>0</v>
      </c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</row>
    <row r="57" spans="1:60" s="179" customFormat="1" outlineLevel="1">
      <c r="A57" s="180"/>
      <c r="B57" s="181"/>
      <c r="C57" s="188" t="s">
        <v>201</v>
      </c>
      <c r="D57" s="189"/>
      <c r="E57" s="190"/>
      <c r="F57" s="150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7"/>
      <c r="Y57" s="187"/>
      <c r="Z57" s="187"/>
      <c r="AA57" s="187"/>
      <c r="AB57" s="187"/>
      <c r="AC57" s="187"/>
      <c r="AD57" s="187"/>
      <c r="AE57" s="187"/>
      <c r="AF57" s="187"/>
      <c r="AG57" s="187" t="s">
        <v>156</v>
      </c>
      <c r="AH57" s="187">
        <v>0</v>
      </c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</row>
    <row r="58" spans="1:60" s="179" customFormat="1" outlineLevel="1">
      <c r="A58" s="180"/>
      <c r="B58" s="181"/>
      <c r="C58" s="188" t="s">
        <v>202</v>
      </c>
      <c r="D58" s="189"/>
      <c r="E58" s="190">
        <v>15.12</v>
      </c>
      <c r="F58" s="150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7"/>
      <c r="Y58" s="187"/>
      <c r="Z58" s="187"/>
      <c r="AA58" s="187"/>
      <c r="AB58" s="187"/>
      <c r="AC58" s="187"/>
      <c r="AD58" s="187"/>
      <c r="AE58" s="187"/>
      <c r="AF58" s="187"/>
      <c r="AG58" s="187" t="s">
        <v>156</v>
      </c>
      <c r="AH58" s="187">
        <v>0</v>
      </c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</row>
    <row r="59" spans="1:60" s="179" customFormat="1" outlineLevel="1">
      <c r="A59" s="180"/>
      <c r="B59" s="181"/>
      <c r="C59" s="188" t="s">
        <v>203</v>
      </c>
      <c r="D59" s="189"/>
      <c r="E59" s="190">
        <v>-2.8</v>
      </c>
      <c r="F59" s="150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7"/>
      <c r="Y59" s="187"/>
      <c r="Z59" s="187"/>
      <c r="AA59" s="187"/>
      <c r="AB59" s="187"/>
      <c r="AC59" s="187"/>
      <c r="AD59" s="187"/>
      <c r="AE59" s="187"/>
      <c r="AF59" s="187"/>
      <c r="AG59" s="187" t="s">
        <v>156</v>
      </c>
      <c r="AH59" s="187">
        <v>0</v>
      </c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</row>
    <row r="60" spans="1:60" s="179" customFormat="1" outlineLevel="1">
      <c r="A60" s="180"/>
      <c r="B60" s="181"/>
      <c r="C60" s="188" t="s">
        <v>204</v>
      </c>
      <c r="D60" s="189"/>
      <c r="E60" s="190"/>
      <c r="F60" s="150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7"/>
      <c r="Y60" s="187"/>
      <c r="Z60" s="187"/>
      <c r="AA60" s="187"/>
      <c r="AB60" s="187"/>
      <c r="AC60" s="187"/>
      <c r="AD60" s="187"/>
      <c r="AE60" s="187"/>
      <c r="AF60" s="187"/>
      <c r="AG60" s="187" t="s">
        <v>156</v>
      </c>
      <c r="AH60" s="187">
        <v>0</v>
      </c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</row>
    <row r="61" spans="1:60" s="179" customFormat="1" outlineLevel="1">
      <c r="A61" s="180"/>
      <c r="B61" s="181"/>
      <c r="C61" s="188" t="s">
        <v>205</v>
      </c>
      <c r="D61" s="189"/>
      <c r="E61" s="190">
        <v>30.071999999999999</v>
      </c>
      <c r="F61" s="150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7"/>
      <c r="Y61" s="187"/>
      <c r="Z61" s="187"/>
      <c r="AA61" s="187"/>
      <c r="AB61" s="187"/>
      <c r="AC61" s="187"/>
      <c r="AD61" s="187"/>
      <c r="AE61" s="187"/>
      <c r="AF61" s="187"/>
      <c r="AG61" s="187" t="s">
        <v>156</v>
      </c>
      <c r="AH61" s="187">
        <v>0</v>
      </c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</row>
    <row r="62" spans="1:60" s="179" customFormat="1" outlineLevel="1">
      <c r="A62" s="180"/>
      <c r="B62" s="181"/>
      <c r="C62" s="188" t="s">
        <v>206</v>
      </c>
      <c r="D62" s="189"/>
      <c r="E62" s="190">
        <v>-6</v>
      </c>
      <c r="F62" s="150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7"/>
      <c r="Y62" s="187"/>
      <c r="Z62" s="187"/>
      <c r="AA62" s="187"/>
      <c r="AB62" s="187"/>
      <c r="AC62" s="187"/>
      <c r="AD62" s="187"/>
      <c r="AE62" s="187"/>
      <c r="AF62" s="187"/>
      <c r="AG62" s="187" t="s">
        <v>156</v>
      </c>
      <c r="AH62" s="187">
        <v>0</v>
      </c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</row>
    <row r="63" spans="1:60" s="179" customFormat="1" outlineLevel="1">
      <c r="A63" s="180"/>
      <c r="B63" s="181"/>
      <c r="C63" s="188" t="s">
        <v>207</v>
      </c>
      <c r="D63" s="189"/>
      <c r="E63" s="190"/>
      <c r="F63" s="150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7"/>
      <c r="Y63" s="187"/>
      <c r="Z63" s="187"/>
      <c r="AA63" s="187"/>
      <c r="AB63" s="187"/>
      <c r="AC63" s="187"/>
      <c r="AD63" s="187"/>
      <c r="AE63" s="187"/>
      <c r="AF63" s="187"/>
      <c r="AG63" s="187" t="s">
        <v>156</v>
      </c>
      <c r="AH63" s="187">
        <v>0</v>
      </c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</row>
    <row r="64" spans="1:60" s="179" customFormat="1" outlineLevel="1">
      <c r="A64" s="180"/>
      <c r="B64" s="181"/>
      <c r="C64" s="188" t="s">
        <v>208</v>
      </c>
      <c r="D64" s="189"/>
      <c r="E64" s="190">
        <v>12.907999999999999</v>
      </c>
      <c r="F64" s="150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7"/>
      <c r="Y64" s="187"/>
      <c r="Z64" s="187"/>
      <c r="AA64" s="187"/>
      <c r="AB64" s="187"/>
      <c r="AC64" s="187"/>
      <c r="AD64" s="187"/>
      <c r="AE64" s="187"/>
      <c r="AF64" s="187"/>
      <c r="AG64" s="187" t="s">
        <v>156</v>
      </c>
      <c r="AH64" s="187">
        <v>0</v>
      </c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</row>
    <row r="65" spans="1:60" s="179" customFormat="1" outlineLevel="1">
      <c r="A65" s="180"/>
      <c r="B65" s="181"/>
      <c r="C65" s="188" t="s">
        <v>209</v>
      </c>
      <c r="D65" s="189"/>
      <c r="E65" s="190">
        <v>-1.4</v>
      </c>
      <c r="F65" s="150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7"/>
      <c r="Y65" s="187"/>
      <c r="Z65" s="187"/>
      <c r="AA65" s="187"/>
      <c r="AB65" s="187"/>
      <c r="AC65" s="187"/>
      <c r="AD65" s="187"/>
      <c r="AE65" s="187"/>
      <c r="AF65" s="187"/>
      <c r="AG65" s="187" t="s">
        <v>156</v>
      </c>
      <c r="AH65" s="187">
        <v>0</v>
      </c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</row>
    <row r="66" spans="1:60" s="179" customFormat="1" outlineLevel="1">
      <c r="A66" s="180"/>
      <c r="B66" s="181"/>
      <c r="C66" s="188" t="s">
        <v>210</v>
      </c>
      <c r="D66" s="189"/>
      <c r="E66" s="190"/>
      <c r="F66" s="150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7"/>
      <c r="Y66" s="187"/>
      <c r="Z66" s="187"/>
      <c r="AA66" s="187"/>
      <c r="AB66" s="187"/>
      <c r="AC66" s="187"/>
      <c r="AD66" s="187"/>
      <c r="AE66" s="187"/>
      <c r="AF66" s="187"/>
      <c r="AG66" s="187" t="s">
        <v>156</v>
      </c>
      <c r="AH66" s="187">
        <v>0</v>
      </c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</row>
    <row r="67" spans="1:60" s="179" customFormat="1" outlineLevel="1">
      <c r="A67" s="180"/>
      <c r="B67" s="181"/>
      <c r="C67" s="188" t="s">
        <v>211</v>
      </c>
      <c r="D67" s="189"/>
      <c r="E67" s="190">
        <v>21.728000000000002</v>
      </c>
      <c r="F67" s="150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7"/>
      <c r="Y67" s="187"/>
      <c r="Z67" s="187"/>
      <c r="AA67" s="187"/>
      <c r="AB67" s="187"/>
      <c r="AC67" s="187"/>
      <c r="AD67" s="187"/>
      <c r="AE67" s="187"/>
      <c r="AF67" s="187"/>
      <c r="AG67" s="187" t="s">
        <v>156</v>
      </c>
      <c r="AH67" s="187">
        <v>0</v>
      </c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</row>
    <row r="68" spans="1:60" s="179" customFormat="1" outlineLevel="1">
      <c r="A68" s="180"/>
      <c r="B68" s="181"/>
      <c r="C68" s="188" t="s">
        <v>203</v>
      </c>
      <c r="D68" s="189"/>
      <c r="E68" s="190">
        <v>-2.8</v>
      </c>
      <c r="F68" s="150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7"/>
      <c r="Y68" s="187"/>
      <c r="Z68" s="187"/>
      <c r="AA68" s="187"/>
      <c r="AB68" s="187"/>
      <c r="AC68" s="187"/>
      <c r="AD68" s="187"/>
      <c r="AE68" s="187"/>
      <c r="AF68" s="187"/>
      <c r="AG68" s="187" t="s">
        <v>156</v>
      </c>
      <c r="AH68" s="187">
        <v>0</v>
      </c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</row>
    <row r="69" spans="1:60" s="179" customFormat="1" outlineLevel="1">
      <c r="A69" s="180"/>
      <c r="B69" s="181"/>
      <c r="C69" s="188" t="s">
        <v>212</v>
      </c>
      <c r="D69" s="189"/>
      <c r="E69" s="190"/>
      <c r="F69" s="150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7"/>
      <c r="Y69" s="187"/>
      <c r="Z69" s="187"/>
      <c r="AA69" s="187"/>
      <c r="AB69" s="187"/>
      <c r="AC69" s="187"/>
      <c r="AD69" s="187"/>
      <c r="AE69" s="187"/>
      <c r="AF69" s="187"/>
      <c r="AG69" s="187" t="s">
        <v>156</v>
      </c>
      <c r="AH69" s="187">
        <v>0</v>
      </c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</row>
    <row r="70" spans="1:60" s="179" customFormat="1" outlineLevel="1">
      <c r="A70" s="180"/>
      <c r="B70" s="181"/>
      <c r="C70" s="188" t="s">
        <v>213</v>
      </c>
      <c r="D70" s="189"/>
      <c r="E70" s="190">
        <v>11.956</v>
      </c>
      <c r="F70" s="150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7"/>
      <c r="Y70" s="187"/>
      <c r="Z70" s="187"/>
      <c r="AA70" s="187"/>
      <c r="AB70" s="187"/>
      <c r="AC70" s="187"/>
      <c r="AD70" s="187"/>
      <c r="AE70" s="187"/>
      <c r="AF70" s="187"/>
      <c r="AG70" s="187" t="s">
        <v>156</v>
      </c>
      <c r="AH70" s="187">
        <v>0</v>
      </c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</row>
    <row r="71" spans="1:60" s="179" customFormat="1" outlineLevel="1">
      <c r="A71" s="180"/>
      <c r="B71" s="181"/>
      <c r="C71" s="188" t="s">
        <v>209</v>
      </c>
      <c r="D71" s="189"/>
      <c r="E71" s="190">
        <v>-1.4</v>
      </c>
      <c r="F71" s="150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7"/>
      <c r="Y71" s="187"/>
      <c r="Z71" s="187"/>
      <c r="AA71" s="187"/>
      <c r="AB71" s="187"/>
      <c r="AC71" s="187"/>
      <c r="AD71" s="187"/>
      <c r="AE71" s="187"/>
      <c r="AF71" s="187"/>
      <c r="AG71" s="187" t="s">
        <v>156</v>
      </c>
      <c r="AH71" s="187">
        <v>0</v>
      </c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</row>
    <row r="72" spans="1:60" s="179" customFormat="1" outlineLevel="1">
      <c r="A72" s="180"/>
      <c r="B72" s="181"/>
      <c r="C72" s="188" t="s">
        <v>214</v>
      </c>
      <c r="D72" s="189"/>
      <c r="E72" s="190"/>
      <c r="F72" s="150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7"/>
      <c r="Y72" s="187"/>
      <c r="Z72" s="187"/>
      <c r="AA72" s="187"/>
      <c r="AB72" s="187"/>
      <c r="AC72" s="187"/>
      <c r="AD72" s="187"/>
      <c r="AE72" s="187"/>
      <c r="AF72" s="187"/>
      <c r="AG72" s="187" t="s">
        <v>156</v>
      </c>
      <c r="AH72" s="187">
        <v>0</v>
      </c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</row>
    <row r="73" spans="1:60" s="179" customFormat="1" outlineLevel="1">
      <c r="A73" s="180"/>
      <c r="B73" s="181"/>
      <c r="C73" s="188" t="s">
        <v>215</v>
      </c>
      <c r="D73" s="189"/>
      <c r="E73" s="190">
        <v>95.9</v>
      </c>
      <c r="F73" s="150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7"/>
      <c r="Y73" s="187"/>
      <c r="Z73" s="187"/>
      <c r="AA73" s="187"/>
      <c r="AB73" s="187"/>
      <c r="AC73" s="187"/>
      <c r="AD73" s="187"/>
      <c r="AE73" s="187"/>
      <c r="AF73" s="187"/>
      <c r="AG73" s="187" t="s">
        <v>156</v>
      </c>
      <c r="AH73" s="187">
        <v>0</v>
      </c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</row>
    <row r="74" spans="1:60" s="179" customFormat="1" outlineLevel="1">
      <c r="A74" s="180"/>
      <c r="B74" s="181"/>
      <c r="C74" s="188" t="s">
        <v>216</v>
      </c>
      <c r="D74" s="189"/>
      <c r="E74" s="190">
        <v>-12.6</v>
      </c>
      <c r="F74" s="150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7"/>
      <c r="Y74" s="187"/>
      <c r="Z74" s="187"/>
      <c r="AA74" s="187"/>
      <c r="AB74" s="187"/>
      <c r="AC74" s="187"/>
      <c r="AD74" s="187"/>
      <c r="AE74" s="187"/>
      <c r="AF74" s="187"/>
      <c r="AG74" s="187" t="s">
        <v>156</v>
      </c>
      <c r="AH74" s="187">
        <v>0</v>
      </c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</row>
    <row r="75" spans="1:60" s="179" customFormat="1" outlineLevel="1">
      <c r="A75" s="180"/>
      <c r="B75" s="181"/>
      <c r="C75" s="188" t="s">
        <v>217</v>
      </c>
      <c r="D75" s="189"/>
      <c r="E75" s="190"/>
      <c r="F75" s="150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7"/>
      <c r="Y75" s="187"/>
      <c r="Z75" s="187"/>
      <c r="AA75" s="187"/>
      <c r="AB75" s="187"/>
      <c r="AC75" s="187"/>
      <c r="AD75" s="187"/>
      <c r="AE75" s="187"/>
      <c r="AF75" s="187"/>
      <c r="AG75" s="187" t="s">
        <v>156</v>
      </c>
      <c r="AH75" s="187">
        <v>0</v>
      </c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</row>
    <row r="76" spans="1:60" s="179" customFormat="1" outlineLevel="1">
      <c r="A76" s="180"/>
      <c r="B76" s="181"/>
      <c r="C76" s="188" t="s">
        <v>218</v>
      </c>
      <c r="D76" s="189"/>
      <c r="E76" s="190">
        <v>126</v>
      </c>
      <c r="F76" s="150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7"/>
      <c r="Y76" s="187"/>
      <c r="Z76" s="187"/>
      <c r="AA76" s="187"/>
      <c r="AB76" s="187"/>
      <c r="AC76" s="187"/>
      <c r="AD76" s="187"/>
      <c r="AE76" s="187"/>
      <c r="AF76" s="187"/>
      <c r="AG76" s="187" t="s">
        <v>156</v>
      </c>
      <c r="AH76" s="187">
        <v>0</v>
      </c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</row>
    <row r="77" spans="1:60" s="179" customFormat="1" outlineLevel="1">
      <c r="A77" s="180"/>
      <c r="B77" s="181"/>
      <c r="C77" s="188" t="s">
        <v>219</v>
      </c>
      <c r="D77" s="189"/>
      <c r="E77" s="190"/>
      <c r="F77" s="150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7"/>
      <c r="Y77" s="187"/>
      <c r="Z77" s="187"/>
      <c r="AA77" s="187"/>
      <c r="AB77" s="187"/>
      <c r="AC77" s="187"/>
      <c r="AD77" s="187"/>
      <c r="AE77" s="187"/>
      <c r="AF77" s="187"/>
      <c r="AG77" s="187" t="s">
        <v>156</v>
      </c>
      <c r="AH77" s="187">
        <v>0</v>
      </c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</row>
    <row r="78" spans="1:60" s="179" customFormat="1" outlineLevel="1">
      <c r="A78" s="180"/>
      <c r="B78" s="181"/>
      <c r="C78" s="188" t="s">
        <v>220</v>
      </c>
      <c r="D78" s="189"/>
      <c r="E78" s="190">
        <v>16.436</v>
      </c>
      <c r="F78" s="150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7"/>
      <c r="Y78" s="187"/>
      <c r="Z78" s="187"/>
      <c r="AA78" s="187"/>
      <c r="AB78" s="187"/>
      <c r="AC78" s="187"/>
      <c r="AD78" s="187"/>
      <c r="AE78" s="187"/>
      <c r="AF78" s="187"/>
      <c r="AG78" s="187" t="s">
        <v>156</v>
      </c>
      <c r="AH78" s="187">
        <v>0</v>
      </c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</row>
    <row r="79" spans="1:60" s="179" customFormat="1" outlineLevel="1">
      <c r="A79" s="180"/>
      <c r="B79" s="181"/>
      <c r="C79" s="191"/>
      <c r="D79" s="191"/>
      <c r="E79" s="191"/>
      <c r="F79" s="150"/>
      <c r="G79" s="191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7"/>
      <c r="Y79" s="187"/>
      <c r="Z79" s="187"/>
      <c r="AA79" s="187"/>
      <c r="AB79" s="187"/>
      <c r="AC79" s="187"/>
      <c r="AD79" s="187"/>
      <c r="AE79" s="187"/>
      <c r="AF79" s="187"/>
      <c r="AG79" s="187" t="s">
        <v>130</v>
      </c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</row>
    <row r="80" spans="1:60" s="179" customFormat="1" outlineLevel="1">
      <c r="A80" s="180">
        <v>8</v>
      </c>
      <c r="B80" s="181" t="s">
        <v>221</v>
      </c>
      <c r="C80" s="182" t="s">
        <v>222</v>
      </c>
      <c r="D80" s="183" t="s">
        <v>199</v>
      </c>
      <c r="E80" s="184">
        <v>31.611999999999998</v>
      </c>
      <c r="F80" s="150"/>
      <c r="G80" s="186">
        <f>ROUND(E80*F80,2)</f>
        <v>0</v>
      </c>
      <c r="H80" s="186">
        <v>454.62</v>
      </c>
      <c r="I80" s="186">
        <f>ROUND(E80*H80,2)</f>
        <v>14371.45</v>
      </c>
      <c r="J80" s="186">
        <v>195.38</v>
      </c>
      <c r="K80" s="186">
        <f>ROUND(E80*J80,2)</f>
        <v>6176.35</v>
      </c>
      <c r="L80" s="186">
        <v>15</v>
      </c>
      <c r="M80" s="186">
        <f>G80*(1+L80/100)</f>
        <v>0</v>
      </c>
      <c r="N80" s="186">
        <v>0.1055</v>
      </c>
      <c r="O80" s="186">
        <f>ROUND(E80*N80,2)</f>
        <v>3.34</v>
      </c>
      <c r="P80" s="186">
        <v>0</v>
      </c>
      <c r="Q80" s="186">
        <f>ROUND(E80*P80,2)</f>
        <v>0</v>
      </c>
      <c r="R80" s="186" t="s">
        <v>182</v>
      </c>
      <c r="S80" s="186" t="s">
        <v>125</v>
      </c>
      <c r="T80" s="186" t="s">
        <v>125</v>
      </c>
      <c r="U80" s="186">
        <v>0.55488999999999999</v>
      </c>
      <c r="V80" s="186">
        <f>ROUND(E80*U80,2)</f>
        <v>17.54</v>
      </c>
      <c r="W80" s="186"/>
      <c r="X80" s="187"/>
      <c r="Y80" s="187"/>
      <c r="Z80" s="187"/>
      <c r="AA80" s="187"/>
      <c r="AB80" s="187"/>
      <c r="AC80" s="187"/>
      <c r="AD80" s="187"/>
      <c r="AE80" s="187"/>
      <c r="AF80" s="187"/>
      <c r="AG80" s="187" t="s">
        <v>154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</row>
    <row r="81" spans="1:60" s="179" customFormat="1" outlineLevel="1">
      <c r="A81" s="180"/>
      <c r="B81" s="181"/>
      <c r="C81" s="200" t="s">
        <v>200</v>
      </c>
      <c r="D81" s="200"/>
      <c r="E81" s="200"/>
      <c r="F81" s="150"/>
      <c r="G81" s="200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7"/>
      <c r="Y81" s="187"/>
      <c r="Z81" s="187"/>
      <c r="AA81" s="187"/>
      <c r="AB81" s="187"/>
      <c r="AC81" s="187"/>
      <c r="AD81" s="187"/>
      <c r="AE81" s="187"/>
      <c r="AF81" s="187"/>
      <c r="AG81" s="187" t="s">
        <v>177</v>
      </c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</row>
    <row r="82" spans="1:60" s="179" customFormat="1" outlineLevel="1">
      <c r="A82" s="180"/>
      <c r="B82" s="181"/>
      <c r="C82" s="188" t="s">
        <v>191</v>
      </c>
      <c r="D82" s="189"/>
      <c r="E82" s="190"/>
      <c r="F82" s="150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7"/>
      <c r="Y82" s="187"/>
      <c r="Z82" s="187"/>
      <c r="AA82" s="187"/>
      <c r="AB82" s="187"/>
      <c r="AC82" s="187"/>
      <c r="AD82" s="187"/>
      <c r="AE82" s="187"/>
      <c r="AF82" s="187"/>
      <c r="AG82" s="187" t="s">
        <v>156</v>
      </c>
      <c r="AH82" s="187">
        <v>0</v>
      </c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</row>
    <row r="83" spans="1:60" s="179" customFormat="1" outlineLevel="1">
      <c r="A83" s="180"/>
      <c r="B83" s="181"/>
      <c r="C83" s="188" t="s">
        <v>201</v>
      </c>
      <c r="D83" s="189"/>
      <c r="E83" s="190"/>
      <c r="F83" s="150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7"/>
      <c r="Y83" s="187"/>
      <c r="Z83" s="187"/>
      <c r="AA83" s="187"/>
      <c r="AB83" s="187"/>
      <c r="AC83" s="187"/>
      <c r="AD83" s="187"/>
      <c r="AE83" s="187"/>
      <c r="AF83" s="187"/>
      <c r="AG83" s="187" t="s">
        <v>156</v>
      </c>
      <c r="AH83" s="187">
        <v>0</v>
      </c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</row>
    <row r="84" spans="1:60" s="179" customFormat="1" outlineLevel="1">
      <c r="A84" s="180"/>
      <c r="B84" s="181"/>
      <c r="C84" s="188" t="s">
        <v>223</v>
      </c>
      <c r="D84" s="189"/>
      <c r="E84" s="190">
        <v>11.984</v>
      </c>
      <c r="F84" s="150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7"/>
      <c r="Y84" s="187"/>
      <c r="Z84" s="187"/>
      <c r="AA84" s="187"/>
      <c r="AB84" s="187"/>
      <c r="AC84" s="187"/>
      <c r="AD84" s="187"/>
      <c r="AE84" s="187"/>
      <c r="AF84" s="187"/>
      <c r="AG84" s="187" t="s">
        <v>156</v>
      </c>
      <c r="AH84" s="187">
        <v>0</v>
      </c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</row>
    <row r="85" spans="1:60" s="179" customFormat="1" outlineLevel="1">
      <c r="A85" s="180"/>
      <c r="B85" s="181"/>
      <c r="C85" s="188" t="s">
        <v>209</v>
      </c>
      <c r="D85" s="189"/>
      <c r="E85" s="190">
        <v>-1.4</v>
      </c>
      <c r="F85" s="150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7"/>
      <c r="Y85" s="187"/>
      <c r="Z85" s="187"/>
      <c r="AA85" s="187"/>
      <c r="AB85" s="187"/>
      <c r="AC85" s="187"/>
      <c r="AD85" s="187"/>
      <c r="AE85" s="187"/>
      <c r="AF85" s="187"/>
      <c r="AG85" s="187" t="s">
        <v>156</v>
      </c>
      <c r="AH85" s="187">
        <v>0</v>
      </c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</row>
    <row r="86" spans="1:60" s="179" customFormat="1" outlineLevel="1">
      <c r="A86" s="180"/>
      <c r="B86" s="181"/>
      <c r="C86" s="188" t="s">
        <v>224</v>
      </c>
      <c r="D86" s="189"/>
      <c r="E86" s="190"/>
      <c r="F86" s="150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7"/>
      <c r="Y86" s="187"/>
      <c r="Z86" s="187"/>
      <c r="AA86" s="187"/>
      <c r="AB86" s="187"/>
      <c r="AC86" s="187"/>
      <c r="AD86" s="187"/>
      <c r="AE86" s="187"/>
      <c r="AF86" s="187"/>
      <c r="AG86" s="187" t="s">
        <v>156</v>
      </c>
      <c r="AH86" s="187">
        <v>0</v>
      </c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</row>
    <row r="87" spans="1:60" s="179" customFormat="1" outlineLevel="1">
      <c r="A87" s="180"/>
      <c r="B87" s="181"/>
      <c r="C87" s="188" t="s">
        <v>225</v>
      </c>
      <c r="D87" s="189"/>
      <c r="E87" s="190">
        <v>23.827999999999999</v>
      </c>
      <c r="F87" s="150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7"/>
      <c r="Y87" s="187"/>
      <c r="Z87" s="187"/>
      <c r="AA87" s="187"/>
      <c r="AB87" s="187"/>
      <c r="AC87" s="187"/>
      <c r="AD87" s="187"/>
      <c r="AE87" s="187"/>
      <c r="AF87" s="187"/>
      <c r="AG87" s="187" t="s">
        <v>156</v>
      </c>
      <c r="AH87" s="187">
        <v>0</v>
      </c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</row>
    <row r="88" spans="1:60" s="179" customFormat="1" outlineLevel="1">
      <c r="A88" s="180"/>
      <c r="B88" s="181"/>
      <c r="C88" s="188" t="s">
        <v>203</v>
      </c>
      <c r="D88" s="189"/>
      <c r="E88" s="190">
        <v>-2.8</v>
      </c>
      <c r="F88" s="150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7"/>
      <c r="Y88" s="187"/>
      <c r="Z88" s="187"/>
      <c r="AA88" s="187"/>
      <c r="AB88" s="187"/>
      <c r="AC88" s="187"/>
      <c r="AD88" s="187"/>
      <c r="AE88" s="187"/>
      <c r="AF88" s="187"/>
      <c r="AG88" s="187" t="s">
        <v>156</v>
      </c>
      <c r="AH88" s="187">
        <v>0</v>
      </c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</row>
    <row r="89" spans="1:60" s="179" customFormat="1" outlineLevel="1">
      <c r="A89" s="180"/>
      <c r="B89" s="181"/>
      <c r="C89" s="191"/>
      <c r="D89" s="191"/>
      <c r="E89" s="191"/>
      <c r="F89" s="150"/>
      <c r="G89" s="191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7"/>
      <c r="Y89" s="187"/>
      <c r="Z89" s="187"/>
      <c r="AA89" s="187"/>
      <c r="AB89" s="187"/>
      <c r="AC89" s="187"/>
      <c r="AD89" s="187"/>
      <c r="AE89" s="187"/>
      <c r="AF89" s="187"/>
      <c r="AG89" s="187" t="s">
        <v>130</v>
      </c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</row>
    <row r="90" spans="1:60" s="179" customFormat="1" outlineLevel="1">
      <c r="A90" s="180">
        <v>9</v>
      </c>
      <c r="B90" s="181" t="s">
        <v>226</v>
      </c>
      <c r="C90" s="182" t="s">
        <v>227</v>
      </c>
      <c r="D90" s="183" t="s">
        <v>228</v>
      </c>
      <c r="E90" s="184">
        <v>120.4</v>
      </c>
      <c r="F90" s="150"/>
      <c r="G90" s="186">
        <f>ROUND(E90*F90,2)</f>
        <v>0</v>
      </c>
      <c r="H90" s="186">
        <v>20.98</v>
      </c>
      <c r="I90" s="186">
        <f>ROUND(E90*H90,2)</f>
        <v>2525.9899999999998</v>
      </c>
      <c r="J90" s="186">
        <v>129.52000000000001</v>
      </c>
      <c r="K90" s="186">
        <f>ROUND(E90*J90,2)</f>
        <v>15594.21</v>
      </c>
      <c r="L90" s="186">
        <v>15</v>
      </c>
      <c r="M90" s="186">
        <f>G90*(1+L90/100)</f>
        <v>0</v>
      </c>
      <c r="N90" s="186">
        <v>1.0200000000000001E-3</v>
      </c>
      <c r="O90" s="186">
        <f>ROUND(E90*N90,2)</f>
        <v>0.12</v>
      </c>
      <c r="P90" s="186">
        <v>0</v>
      </c>
      <c r="Q90" s="186">
        <f>ROUND(E90*P90,2)</f>
        <v>0</v>
      </c>
      <c r="R90" s="186" t="s">
        <v>182</v>
      </c>
      <c r="S90" s="186" t="s">
        <v>125</v>
      </c>
      <c r="T90" s="186" t="s">
        <v>125</v>
      </c>
      <c r="U90" s="186">
        <v>0.36</v>
      </c>
      <c r="V90" s="186">
        <f>ROUND(E90*U90,2)</f>
        <v>43.34</v>
      </c>
      <c r="W90" s="186"/>
      <c r="X90" s="187"/>
      <c r="Y90" s="187"/>
      <c r="Z90" s="187"/>
      <c r="AA90" s="187"/>
      <c r="AB90" s="187"/>
      <c r="AC90" s="187"/>
      <c r="AD90" s="187"/>
      <c r="AE90" s="187"/>
      <c r="AF90" s="187"/>
      <c r="AG90" s="187" t="s">
        <v>154</v>
      </c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</row>
    <row r="91" spans="1:60" s="179" customFormat="1" outlineLevel="1">
      <c r="A91" s="180"/>
      <c r="B91" s="181"/>
      <c r="C91" s="201" t="s">
        <v>229</v>
      </c>
      <c r="D91" s="201"/>
      <c r="E91" s="201"/>
      <c r="F91" s="150"/>
      <c r="G91" s="201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7"/>
      <c r="Y91" s="187"/>
      <c r="Z91" s="187"/>
      <c r="AA91" s="187"/>
      <c r="AB91" s="187"/>
      <c r="AC91" s="187"/>
      <c r="AD91" s="187"/>
      <c r="AE91" s="187"/>
      <c r="AF91" s="187"/>
      <c r="AG91" s="187" t="s">
        <v>129</v>
      </c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</row>
    <row r="92" spans="1:60" s="179" customFormat="1" outlineLevel="1">
      <c r="A92" s="180"/>
      <c r="B92" s="181"/>
      <c r="C92" s="188" t="s">
        <v>191</v>
      </c>
      <c r="D92" s="189"/>
      <c r="E92" s="190"/>
      <c r="F92" s="150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7"/>
      <c r="Y92" s="187"/>
      <c r="Z92" s="187"/>
      <c r="AA92" s="187"/>
      <c r="AB92" s="187"/>
      <c r="AC92" s="187"/>
      <c r="AD92" s="187"/>
      <c r="AE92" s="187"/>
      <c r="AF92" s="187"/>
      <c r="AG92" s="187" t="s">
        <v>156</v>
      </c>
      <c r="AH92" s="187">
        <v>0</v>
      </c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</row>
    <row r="93" spans="1:60" s="179" customFormat="1" outlineLevel="1">
      <c r="A93" s="180"/>
      <c r="B93" s="181"/>
      <c r="C93" s="188" t="s">
        <v>230</v>
      </c>
      <c r="D93" s="189"/>
      <c r="E93" s="190">
        <v>120.4</v>
      </c>
      <c r="F93" s="150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7"/>
      <c r="Y93" s="187"/>
      <c r="Z93" s="187"/>
      <c r="AA93" s="187"/>
      <c r="AB93" s="187"/>
      <c r="AC93" s="187"/>
      <c r="AD93" s="187"/>
      <c r="AE93" s="187"/>
      <c r="AF93" s="187"/>
      <c r="AG93" s="187" t="s">
        <v>156</v>
      </c>
      <c r="AH93" s="187">
        <v>0</v>
      </c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</row>
    <row r="94" spans="1:60" s="179" customFormat="1" outlineLevel="1">
      <c r="A94" s="180"/>
      <c r="B94" s="181"/>
      <c r="C94" s="191"/>
      <c r="D94" s="191"/>
      <c r="E94" s="191"/>
      <c r="F94" s="150"/>
      <c r="G94" s="191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7"/>
      <c r="Y94" s="187"/>
      <c r="Z94" s="187"/>
      <c r="AA94" s="187"/>
      <c r="AB94" s="187"/>
      <c r="AC94" s="187"/>
      <c r="AD94" s="187"/>
      <c r="AE94" s="187"/>
      <c r="AF94" s="187"/>
      <c r="AG94" s="187" t="s">
        <v>130</v>
      </c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</row>
    <row r="95" spans="1:60" s="179" customFormat="1" outlineLevel="1">
      <c r="A95" s="180">
        <v>10</v>
      </c>
      <c r="B95" s="181" t="s">
        <v>231</v>
      </c>
      <c r="C95" s="182" t="s">
        <v>232</v>
      </c>
      <c r="D95" s="183" t="s">
        <v>199</v>
      </c>
      <c r="E95" s="184">
        <v>8.0749999999999993</v>
      </c>
      <c r="F95" s="150"/>
      <c r="G95" s="186">
        <f>ROUND(E95*F95,2)</f>
        <v>0</v>
      </c>
      <c r="H95" s="186">
        <v>508.56</v>
      </c>
      <c r="I95" s="186">
        <f>ROUND(E95*H95,2)</f>
        <v>4106.62</v>
      </c>
      <c r="J95" s="186">
        <v>238.44</v>
      </c>
      <c r="K95" s="186">
        <f>ROUND(E95*J95,2)</f>
        <v>1925.4</v>
      </c>
      <c r="L95" s="186">
        <v>15</v>
      </c>
      <c r="M95" s="186">
        <f>G95*(1+L95/100)</f>
        <v>0</v>
      </c>
      <c r="N95" s="186">
        <v>0.12548000000000001</v>
      </c>
      <c r="O95" s="186">
        <f>ROUND(E95*N95,2)</f>
        <v>1.01</v>
      </c>
      <c r="P95" s="186">
        <v>0</v>
      </c>
      <c r="Q95" s="186">
        <f>ROUND(E95*P95,2)</f>
        <v>0</v>
      </c>
      <c r="R95" s="186" t="s">
        <v>182</v>
      </c>
      <c r="S95" s="186" t="s">
        <v>125</v>
      </c>
      <c r="T95" s="186" t="s">
        <v>125</v>
      </c>
      <c r="U95" s="186">
        <v>0.70399999999999996</v>
      </c>
      <c r="V95" s="186">
        <f>ROUND(E95*U95,2)</f>
        <v>5.68</v>
      </c>
      <c r="W95" s="186"/>
      <c r="X95" s="187"/>
      <c r="Y95" s="187"/>
      <c r="Z95" s="187"/>
      <c r="AA95" s="187"/>
      <c r="AB95" s="187"/>
      <c r="AC95" s="187"/>
      <c r="AD95" s="187"/>
      <c r="AE95" s="187"/>
      <c r="AF95" s="187"/>
      <c r="AG95" s="187" t="s">
        <v>154</v>
      </c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</row>
    <row r="96" spans="1:60" s="179" customFormat="1" outlineLevel="1">
      <c r="A96" s="180"/>
      <c r="B96" s="181"/>
      <c r="C96" s="200" t="s">
        <v>233</v>
      </c>
      <c r="D96" s="200"/>
      <c r="E96" s="200"/>
      <c r="F96" s="150"/>
      <c r="G96" s="200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7"/>
      <c r="Y96" s="187"/>
      <c r="Z96" s="187"/>
      <c r="AA96" s="187"/>
      <c r="AB96" s="187"/>
      <c r="AC96" s="187"/>
      <c r="AD96" s="187"/>
      <c r="AE96" s="187"/>
      <c r="AF96" s="187"/>
      <c r="AG96" s="187" t="s">
        <v>177</v>
      </c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</row>
    <row r="97" spans="1:60" s="179" customFormat="1" outlineLevel="1">
      <c r="A97" s="180"/>
      <c r="B97" s="181"/>
      <c r="C97" s="188" t="s">
        <v>191</v>
      </c>
      <c r="D97" s="189"/>
      <c r="E97" s="190"/>
      <c r="F97" s="150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7"/>
      <c r="Y97" s="187"/>
      <c r="Z97" s="187"/>
      <c r="AA97" s="187"/>
      <c r="AB97" s="187"/>
      <c r="AC97" s="187"/>
      <c r="AD97" s="187"/>
      <c r="AE97" s="187"/>
      <c r="AF97" s="187"/>
      <c r="AG97" s="187" t="s">
        <v>156</v>
      </c>
      <c r="AH97" s="187">
        <v>0</v>
      </c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</row>
    <row r="98" spans="1:60" s="179" customFormat="1" outlineLevel="1">
      <c r="A98" s="180"/>
      <c r="B98" s="181"/>
      <c r="C98" s="188" t="s">
        <v>234</v>
      </c>
      <c r="D98" s="189"/>
      <c r="E98" s="190"/>
      <c r="F98" s="150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7"/>
      <c r="Y98" s="187"/>
      <c r="Z98" s="187"/>
      <c r="AA98" s="187"/>
      <c r="AB98" s="187"/>
      <c r="AC98" s="187"/>
      <c r="AD98" s="187"/>
      <c r="AE98" s="187"/>
      <c r="AF98" s="187"/>
      <c r="AG98" s="187" t="s">
        <v>156</v>
      </c>
      <c r="AH98" s="187">
        <v>0</v>
      </c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</row>
    <row r="99" spans="1:60" s="179" customFormat="1" outlineLevel="1">
      <c r="A99" s="180"/>
      <c r="B99" s="181"/>
      <c r="C99" s="188" t="s">
        <v>235</v>
      </c>
      <c r="D99" s="189"/>
      <c r="E99" s="190">
        <v>3.375</v>
      </c>
      <c r="F99" s="150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7"/>
      <c r="Y99" s="187"/>
      <c r="Z99" s="187"/>
      <c r="AA99" s="187"/>
      <c r="AB99" s="187"/>
      <c r="AC99" s="187"/>
      <c r="AD99" s="187"/>
      <c r="AE99" s="187"/>
      <c r="AF99" s="187"/>
      <c r="AG99" s="187" t="s">
        <v>156</v>
      </c>
      <c r="AH99" s="187">
        <v>0</v>
      </c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</row>
    <row r="100" spans="1:60" s="179" customFormat="1" outlineLevel="1">
      <c r="A100" s="180"/>
      <c r="B100" s="181"/>
      <c r="C100" s="188" t="s">
        <v>236</v>
      </c>
      <c r="D100" s="189"/>
      <c r="E100" s="190"/>
      <c r="F100" s="150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 t="s">
        <v>156</v>
      </c>
      <c r="AH100" s="187">
        <v>0</v>
      </c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</row>
    <row r="101" spans="1:60" s="179" customFormat="1" outlineLevel="1">
      <c r="A101" s="180"/>
      <c r="B101" s="181"/>
      <c r="C101" s="188" t="s">
        <v>237</v>
      </c>
      <c r="D101" s="189"/>
      <c r="E101" s="190">
        <v>2.25</v>
      </c>
      <c r="F101" s="150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 t="s">
        <v>156</v>
      </c>
      <c r="AH101" s="187">
        <v>0</v>
      </c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</row>
    <row r="102" spans="1:60" s="179" customFormat="1" outlineLevel="1">
      <c r="A102" s="180"/>
      <c r="B102" s="181"/>
      <c r="C102" s="188" t="s">
        <v>238</v>
      </c>
      <c r="D102" s="189"/>
      <c r="E102" s="190"/>
      <c r="F102" s="150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 t="s">
        <v>156</v>
      </c>
      <c r="AH102" s="187">
        <v>0</v>
      </c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</row>
    <row r="103" spans="1:60" s="179" customFormat="1" outlineLevel="1">
      <c r="A103" s="180"/>
      <c r="B103" s="181"/>
      <c r="C103" s="188" t="s">
        <v>239</v>
      </c>
      <c r="D103" s="189"/>
      <c r="E103" s="190">
        <v>2.4500000000000002</v>
      </c>
      <c r="F103" s="150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 t="s">
        <v>156</v>
      </c>
      <c r="AH103" s="187">
        <v>0</v>
      </c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</row>
    <row r="104" spans="1:60" s="179" customFormat="1" outlineLevel="1">
      <c r="A104" s="180"/>
      <c r="B104" s="181"/>
      <c r="C104" s="191"/>
      <c r="D104" s="191"/>
      <c r="E104" s="191"/>
      <c r="F104" s="150"/>
      <c r="G104" s="191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 t="s">
        <v>130</v>
      </c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</row>
    <row r="105" spans="1:60" s="179" customFormat="1" outlineLevel="1">
      <c r="A105" s="180">
        <v>11</v>
      </c>
      <c r="B105" s="181" t="s">
        <v>240</v>
      </c>
      <c r="C105" s="182" t="s">
        <v>241</v>
      </c>
      <c r="D105" s="183" t="s">
        <v>189</v>
      </c>
      <c r="E105" s="184">
        <v>0.76607999999999998</v>
      </c>
      <c r="F105" s="150"/>
      <c r="G105" s="186">
        <f>ROUND(E105*F105,2)</f>
        <v>0</v>
      </c>
      <c r="H105" s="186">
        <v>0</v>
      </c>
      <c r="I105" s="186">
        <f>ROUND(E105*H105,2)</f>
        <v>0</v>
      </c>
      <c r="J105" s="186">
        <v>3480.1</v>
      </c>
      <c r="K105" s="186">
        <f>ROUND(E105*J105,2)</f>
        <v>2666.04</v>
      </c>
      <c r="L105" s="186">
        <v>15</v>
      </c>
      <c r="M105" s="186">
        <f>G105*(1+L105/100)</f>
        <v>0</v>
      </c>
      <c r="N105" s="186">
        <v>1.7671600000000001</v>
      </c>
      <c r="O105" s="186">
        <f>ROUND(E105*N105,2)</f>
        <v>1.35</v>
      </c>
      <c r="P105" s="186">
        <v>0</v>
      </c>
      <c r="Q105" s="186">
        <f>ROUND(E105*P105,2)</f>
        <v>0</v>
      </c>
      <c r="R105" s="186"/>
      <c r="S105" s="186" t="s">
        <v>153</v>
      </c>
      <c r="T105" s="186" t="s">
        <v>126</v>
      </c>
      <c r="U105" s="186">
        <v>3.9407000000000001</v>
      </c>
      <c r="V105" s="186">
        <f>ROUND(E105*U105,2)</f>
        <v>3.02</v>
      </c>
      <c r="W105" s="186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 t="s">
        <v>154</v>
      </c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</row>
    <row r="106" spans="1:60" s="179" customFormat="1" outlineLevel="1">
      <c r="A106" s="180"/>
      <c r="B106" s="181"/>
      <c r="C106" s="188" t="s">
        <v>178</v>
      </c>
      <c r="D106" s="189"/>
      <c r="E106" s="190"/>
      <c r="F106" s="150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 t="s">
        <v>156</v>
      </c>
      <c r="AH106" s="187">
        <v>0</v>
      </c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</row>
    <row r="107" spans="1:60" s="179" customFormat="1" outlineLevel="1">
      <c r="A107" s="180"/>
      <c r="B107" s="181"/>
      <c r="C107" s="188" t="s">
        <v>242</v>
      </c>
      <c r="D107" s="189"/>
      <c r="E107" s="190">
        <v>0.29780000000000001</v>
      </c>
      <c r="F107" s="150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 t="s">
        <v>156</v>
      </c>
      <c r="AH107" s="187">
        <v>0</v>
      </c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</row>
    <row r="108" spans="1:60" s="179" customFormat="1" outlineLevel="1">
      <c r="A108" s="180"/>
      <c r="B108" s="181"/>
      <c r="C108" s="188" t="s">
        <v>243</v>
      </c>
      <c r="D108" s="189"/>
      <c r="E108" s="190">
        <v>2.50387</v>
      </c>
      <c r="F108" s="150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 t="s">
        <v>156</v>
      </c>
      <c r="AH108" s="187">
        <v>0</v>
      </c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</row>
    <row r="109" spans="1:60" s="179" customFormat="1" outlineLevel="1">
      <c r="A109" s="180"/>
      <c r="B109" s="181"/>
      <c r="C109" s="188" t="s">
        <v>190</v>
      </c>
      <c r="D109" s="189"/>
      <c r="E109" s="190"/>
      <c r="F109" s="150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 t="s">
        <v>156</v>
      </c>
      <c r="AH109" s="187">
        <v>0</v>
      </c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</row>
    <row r="110" spans="1:60" s="179" customFormat="1" outlineLevel="1">
      <c r="A110" s="180"/>
      <c r="B110" s="181"/>
      <c r="C110" s="188" t="s">
        <v>191</v>
      </c>
      <c r="D110" s="189"/>
      <c r="E110" s="190"/>
      <c r="F110" s="150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 t="s">
        <v>156</v>
      </c>
      <c r="AH110" s="187">
        <v>0</v>
      </c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</row>
    <row r="111" spans="1:60" s="179" customFormat="1" outlineLevel="1">
      <c r="A111" s="180"/>
      <c r="B111" s="181"/>
      <c r="C111" s="188" t="s">
        <v>244</v>
      </c>
      <c r="D111" s="189"/>
      <c r="E111" s="190">
        <v>-2.03559</v>
      </c>
      <c r="F111" s="150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 t="s">
        <v>156</v>
      </c>
      <c r="AH111" s="187">
        <v>0</v>
      </c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</row>
    <row r="112" spans="1:60" s="179" customFormat="1" outlineLevel="1">
      <c r="A112" s="180"/>
      <c r="B112" s="181"/>
      <c r="C112" s="191"/>
      <c r="D112" s="191"/>
      <c r="E112" s="191"/>
      <c r="F112" s="150"/>
      <c r="G112" s="191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 t="s">
        <v>130</v>
      </c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</row>
    <row r="113" spans="1:60" s="179" customFormat="1" outlineLevel="1">
      <c r="A113" s="180">
        <v>12</v>
      </c>
      <c r="B113" s="181" t="s">
        <v>245</v>
      </c>
      <c r="C113" s="182" t="s">
        <v>246</v>
      </c>
      <c r="D113" s="183" t="s">
        <v>247</v>
      </c>
      <c r="E113" s="184">
        <v>4</v>
      </c>
      <c r="F113" s="150"/>
      <c r="G113" s="186">
        <f>ROUND(E113*F113,2)</f>
        <v>0</v>
      </c>
      <c r="H113" s="186">
        <v>0</v>
      </c>
      <c r="I113" s="186">
        <f>ROUND(E113*H113,2)</f>
        <v>0</v>
      </c>
      <c r="J113" s="186">
        <v>593</v>
      </c>
      <c r="K113" s="186">
        <f>ROUND(E113*J113,2)</f>
        <v>2372</v>
      </c>
      <c r="L113" s="186">
        <v>15</v>
      </c>
      <c r="M113" s="186">
        <f>G113*(1+L113/100)</f>
        <v>0</v>
      </c>
      <c r="N113" s="186">
        <v>0.14349999999999999</v>
      </c>
      <c r="O113" s="186">
        <f>ROUND(E113*N113,2)</f>
        <v>0.56999999999999995</v>
      </c>
      <c r="P113" s="186">
        <v>0</v>
      </c>
      <c r="Q113" s="186">
        <f>ROUND(E113*P113,2)</f>
        <v>0</v>
      </c>
      <c r="R113" s="186"/>
      <c r="S113" s="186" t="s">
        <v>153</v>
      </c>
      <c r="T113" s="186" t="s">
        <v>126</v>
      </c>
      <c r="U113" s="186">
        <v>0.93459999999999999</v>
      </c>
      <c r="V113" s="186">
        <f>ROUND(E113*U113,2)</f>
        <v>3.74</v>
      </c>
      <c r="W113" s="186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 t="s">
        <v>154</v>
      </c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</row>
    <row r="114" spans="1:60" s="179" customFormat="1" outlineLevel="1">
      <c r="A114" s="180"/>
      <c r="B114" s="181"/>
      <c r="C114" s="188" t="s">
        <v>191</v>
      </c>
      <c r="D114" s="189"/>
      <c r="E114" s="190"/>
      <c r="F114" s="150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 t="s">
        <v>156</v>
      </c>
      <c r="AH114" s="187">
        <v>0</v>
      </c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</row>
    <row r="115" spans="1:60" s="179" customFormat="1" outlineLevel="1">
      <c r="A115" s="180"/>
      <c r="B115" s="181"/>
      <c r="C115" s="188" t="s">
        <v>248</v>
      </c>
      <c r="D115" s="189"/>
      <c r="E115" s="190">
        <v>4</v>
      </c>
      <c r="F115" s="150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 t="s">
        <v>156</v>
      </c>
      <c r="AH115" s="187">
        <v>0</v>
      </c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</row>
    <row r="116" spans="1:60" s="179" customFormat="1" outlineLevel="1">
      <c r="A116" s="180"/>
      <c r="B116" s="181"/>
      <c r="C116" s="191"/>
      <c r="D116" s="191"/>
      <c r="E116" s="191"/>
      <c r="F116" s="150"/>
      <c r="G116" s="191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 t="s">
        <v>130</v>
      </c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</row>
    <row r="117" spans="1:60" s="179" customFormat="1" outlineLevel="1">
      <c r="A117" s="180">
        <v>13</v>
      </c>
      <c r="B117" s="181" t="s">
        <v>249</v>
      </c>
      <c r="C117" s="182" t="s">
        <v>250</v>
      </c>
      <c r="D117" s="183" t="s">
        <v>174</v>
      </c>
      <c r="E117" s="184">
        <v>1.01</v>
      </c>
      <c r="F117" s="150"/>
      <c r="G117" s="186">
        <f>ROUND(E117*F117,2)</f>
        <v>0</v>
      </c>
      <c r="H117" s="186">
        <v>197.5</v>
      </c>
      <c r="I117" s="186">
        <f>ROUND(E117*H117,2)</f>
        <v>199.48</v>
      </c>
      <c r="J117" s="186">
        <v>0</v>
      </c>
      <c r="K117" s="186">
        <f>ROUND(E117*J117,2)</f>
        <v>0</v>
      </c>
      <c r="L117" s="186">
        <v>15</v>
      </c>
      <c r="M117" s="186">
        <f>G117*(1+L117/100)</f>
        <v>0</v>
      </c>
      <c r="N117" s="186">
        <v>3.5999999999999997E-2</v>
      </c>
      <c r="O117" s="186">
        <f>ROUND(E117*N117,2)</f>
        <v>0.04</v>
      </c>
      <c r="P117" s="186">
        <v>0</v>
      </c>
      <c r="Q117" s="186">
        <f>ROUND(E117*P117,2)</f>
        <v>0</v>
      </c>
      <c r="R117" s="186" t="s">
        <v>251</v>
      </c>
      <c r="S117" s="186" t="s">
        <v>125</v>
      </c>
      <c r="T117" s="186" t="s">
        <v>125</v>
      </c>
      <c r="U117" s="186">
        <v>0</v>
      </c>
      <c r="V117" s="186">
        <f>ROUND(E117*U117,2)</f>
        <v>0</v>
      </c>
      <c r="W117" s="186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 t="s">
        <v>252</v>
      </c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</row>
    <row r="118" spans="1:60" s="179" customFormat="1" outlineLevel="1">
      <c r="A118" s="180"/>
      <c r="B118" s="181"/>
      <c r="C118" s="188" t="s">
        <v>178</v>
      </c>
      <c r="D118" s="189"/>
      <c r="E118" s="190"/>
      <c r="F118" s="150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 t="s">
        <v>156</v>
      </c>
      <c r="AH118" s="187">
        <v>0</v>
      </c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</row>
    <row r="119" spans="1:60" s="179" customFormat="1" outlineLevel="1">
      <c r="A119" s="180"/>
      <c r="B119" s="181"/>
      <c r="C119" s="188" t="s">
        <v>253</v>
      </c>
      <c r="D119" s="189"/>
      <c r="E119" s="190">
        <v>1.01</v>
      </c>
      <c r="F119" s="150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 t="s">
        <v>156</v>
      </c>
      <c r="AH119" s="187">
        <v>0</v>
      </c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</row>
    <row r="120" spans="1:60" s="179" customFormat="1" outlineLevel="1">
      <c r="A120" s="180"/>
      <c r="B120" s="181"/>
      <c r="C120" s="191"/>
      <c r="D120" s="191"/>
      <c r="E120" s="191"/>
      <c r="F120" s="150"/>
      <c r="G120" s="191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 t="s">
        <v>130</v>
      </c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</row>
    <row r="121" spans="1:60" s="179" customFormat="1">
      <c r="A121" s="192" t="s">
        <v>120</v>
      </c>
      <c r="B121" s="193" t="s">
        <v>55</v>
      </c>
      <c r="C121" s="194" t="s">
        <v>56</v>
      </c>
      <c r="D121" s="195"/>
      <c r="E121" s="196"/>
      <c r="F121" s="212"/>
      <c r="G121" s="198">
        <f>SUMIF(AG122:AG199,"&lt;&gt;NOR",G122:G199)</f>
        <v>0</v>
      </c>
      <c r="H121" s="198"/>
      <c r="I121" s="198">
        <f>SUM(I122:I199)</f>
        <v>120891.12</v>
      </c>
      <c r="J121" s="198"/>
      <c r="K121" s="198">
        <f>SUM(K122:K199)</f>
        <v>285911.67999999999</v>
      </c>
      <c r="L121" s="198"/>
      <c r="M121" s="198">
        <f>SUM(M122:M199)</f>
        <v>75487.06</v>
      </c>
      <c r="N121" s="198"/>
      <c r="O121" s="198">
        <f>SUM(O122:O199)</f>
        <v>12.77</v>
      </c>
      <c r="P121" s="198"/>
      <c r="Q121" s="198">
        <f>SUM(Q122:Q199)</f>
        <v>0</v>
      </c>
      <c r="R121" s="198"/>
      <c r="S121" s="198"/>
      <c r="T121" s="199"/>
      <c r="U121" s="178"/>
      <c r="V121" s="178">
        <f>SUM(V122:V199)</f>
        <v>552.78</v>
      </c>
      <c r="W121" s="178"/>
      <c r="AG121" s="179" t="s">
        <v>121</v>
      </c>
    </row>
    <row r="122" spans="1:60" s="179" customFormat="1" ht="33.75" outlineLevel="1">
      <c r="A122" s="180">
        <v>14</v>
      </c>
      <c r="B122" s="181" t="s">
        <v>254</v>
      </c>
      <c r="C122" s="182" t="s">
        <v>255</v>
      </c>
      <c r="D122" s="183" t="s">
        <v>199</v>
      </c>
      <c r="E122" s="184">
        <v>7</v>
      </c>
      <c r="F122" s="150"/>
      <c r="G122" s="186">
        <f>ROUND(E122*F122,2)</f>
        <v>0</v>
      </c>
      <c r="H122" s="186">
        <v>569.44000000000005</v>
      </c>
      <c r="I122" s="186">
        <f>ROUND(E122*H122,2)</f>
        <v>3986.08</v>
      </c>
      <c r="J122" s="186">
        <v>470.56</v>
      </c>
      <c r="K122" s="186">
        <f>ROUND(E122*J122,2)</f>
        <v>3293.92</v>
      </c>
      <c r="L122" s="186">
        <v>15</v>
      </c>
      <c r="M122" s="186">
        <f>G122*(1+L122/100)</f>
        <v>0</v>
      </c>
      <c r="N122" s="186">
        <v>4.6559999999999997E-2</v>
      </c>
      <c r="O122" s="186">
        <f>ROUND(E122*N122,2)</f>
        <v>0.33</v>
      </c>
      <c r="P122" s="186">
        <v>0</v>
      </c>
      <c r="Q122" s="186">
        <f>ROUND(E122*P122,2)</f>
        <v>0</v>
      </c>
      <c r="R122" s="186" t="s">
        <v>182</v>
      </c>
      <c r="S122" s="186" t="s">
        <v>125</v>
      </c>
      <c r="T122" s="186" t="s">
        <v>125</v>
      </c>
      <c r="U122" s="186">
        <v>1.4039999999999999</v>
      </c>
      <c r="V122" s="186">
        <f>ROUND(E122*U122,2)</f>
        <v>9.83</v>
      </c>
      <c r="W122" s="186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 t="s">
        <v>154</v>
      </c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</row>
    <row r="123" spans="1:60" s="179" customFormat="1" ht="12.6" customHeight="1" outlineLevel="1">
      <c r="A123" s="180"/>
      <c r="B123" s="181"/>
      <c r="C123" s="200" t="s">
        <v>256</v>
      </c>
      <c r="D123" s="200"/>
      <c r="E123" s="200"/>
      <c r="F123" s="150"/>
      <c r="G123" s="200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 t="s">
        <v>177</v>
      </c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</row>
    <row r="124" spans="1:60" s="179" customFormat="1" outlineLevel="1">
      <c r="A124" s="180"/>
      <c r="B124" s="181"/>
      <c r="C124" s="188" t="s">
        <v>191</v>
      </c>
      <c r="D124" s="189"/>
      <c r="E124" s="190"/>
      <c r="F124" s="150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 t="s">
        <v>156</v>
      </c>
      <c r="AH124" s="187">
        <v>0</v>
      </c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</row>
    <row r="125" spans="1:60" s="179" customFormat="1" outlineLevel="1">
      <c r="A125" s="180"/>
      <c r="B125" s="181"/>
      <c r="C125" s="188" t="s">
        <v>257</v>
      </c>
      <c r="D125" s="189"/>
      <c r="E125" s="190"/>
      <c r="F125" s="150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 t="s">
        <v>156</v>
      </c>
      <c r="AH125" s="187">
        <v>0</v>
      </c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</row>
    <row r="126" spans="1:60" s="179" customFormat="1" outlineLevel="1">
      <c r="A126" s="180"/>
      <c r="B126" s="181"/>
      <c r="C126" s="188" t="s">
        <v>258</v>
      </c>
      <c r="D126" s="189"/>
      <c r="E126" s="190">
        <v>9.8000000000000007</v>
      </c>
      <c r="F126" s="150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 t="s">
        <v>156</v>
      </c>
      <c r="AH126" s="187">
        <v>0</v>
      </c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</row>
    <row r="127" spans="1:60" s="179" customFormat="1" outlineLevel="1">
      <c r="A127" s="180"/>
      <c r="B127" s="181"/>
      <c r="C127" s="188" t="s">
        <v>203</v>
      </c>
      <c r="D127" s="189"/>
      <c r="E127" s="190">
        <v>-2.8</v>
      </c>
      <c r="F127" s="150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 t="s">
        <v>156</v>
      </c>
      <c r="AH127" s="187">
        <v>0</v>
      </c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</row>
    <row r="128" spans="1:60" s="179" customFormat="1" outlineLevel="1">
      <c r="A128" s="180"/>
      <c r="B128" s="181"/>
      <c r="C128" s="191"/>
      <c r="D128" s="191"/>
      <c r="E128" s="191"/>
      <c r="F128" s="150"/>
      <c r="G128" s="191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 t="s">
        <v>130</v>
      </c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</row>
    <row r="129" spans="1:60" s="179" customFormat="1" ht="33.75" outlineLevel="1">
      <c r="A129" s="180">
        <v>15</v>
      </c>
      <c r="B129" s="181" t="s">
        <v>259</v>
      </c>
      <c r="C129" s="182" t="s">
        <v>260</v>
      </c>
      <c r="D129" s="183" t="s">
        <v>199</v>
      </c>
      <c r="E129" s="184">
        <v>5.6</v>
      </c>
      <c r="F129" s="150"/>
      <c r="G129" s="186">
        <f>ROUND(E129*F129,2)</f>
        <v>0</v>
      </c>
      <c r="H129" s="186">
        <v>471.15</v>
      </c>
      <c r="I129" s="186">
        <f>ROUND(E129*H129,2)</f>
        <v>2638.44</v>
      </c>
      <c r="J129" s="186">
        <v>477.85</v>
      </c>
      <c r="K129" s="186">
        <f>ROUND(E129*J129,2)</f>
        <v>2675.96</v>
      </c>
      <c r="L129" s="186">
        <v>15</v>
      </c>
      <c r="M129" s="186">
        <f>G129*(1+L129/100)</f>
        <v>0</v>
      </c>
      <c r="N129" s="186">
        <v>4.9759999999999999E-2</v>
      </c>
      <c r="O129" s="186">
        <f>ROUND(E129*N129,2)</f>
        <v>0.28000000000000003</v>
      </c>
      <c r="P129" s="186">
        <v>0</v>
      </c>
      <c r="Q129" s="186">
        <f>ROUND(E129*P129,2)</f>
        <v>0</v>
      </c>
      <c r="R129" s="186" t="s">
        <v>182</v>
      </c>
      <c r="S129" s="186" t="s">
        <v>125</v>
      </c>
      <c r="T129" s="186" t="s">
        <v>125</v>
      </c>
      <c r="U129" s="186">
        <v>1.425</v>
      </c>
      <c r="V129" s="186">
        <f>ROUND(E129*U129,2)</f>
        <v>7.98</v>
      </c>
      <c r="W129" s="186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 t="s">
        <v>154</v>
      </c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</row>
    <row r="130" spans="1:60" s="179" customFormat="1" ht="12.6" customHeight="1" outlineLevel="1">
      <c r="A130" s="180"/>
      <c r="B130" s="181"/>
      <c r="C130" s="200" t="s">
        <v>256</v>
      </c>
      <c r="D130" s="200"/>
      <c r="E130" s="200"/>
      <c r="F130" s="150"/>
      <c r="G130" s="200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 t="s">
        <v>177</v>
      </c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</row>
    <row r="131" spans="1:60" s="179" customFormat="1" outlineLevel="1">
      <c r="A131" s="180"/>
      <c r="B131" s="181"/>
      <c r="C131" s="188" t="s">
        <v>191</v>
      </c>
      <c r="D131" s="189"/>
      <c r="E131" s="190"/>
      <c r="F131" s="150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 t="s">
        <v>156</v>
      </c>
      <c r="AH131" s="187">
        <v>0</v>
      </c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</row>
    <row r="132" spans="1:60" s="179" customFormat="1" outlineLevel="1">
      <c r="A132" s="180"/>
      <c r="B132" s="181"/>
      <c r="C132" s="188" t="s">
        <v>261</v>
      </c>
      <c r="D132" s="189"/>
      <c r="E132" s="190"/>
      <c r="F132" s="150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 t="s">
        <v>156</v>
      </c>
      <c r="AH132" s="187">
        <v>0</v>
      </c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</row>
    <row r="133" spans="1:60" s="179" customFormat="1" outlineLevel="1">
      <c r="A133" s="180"/>
      <c r="B133" s="181"/>
      <c r="C133" s="188" t="s">
        <v>262</v>
      </c>
      <c r="D133" s="189"/>
      <c r="E133" s="190">
        <v>5.6</v>
      </c>
      <c r="F133" s="150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 t="s">
        <v>156</v>
      </c>
      <c r="AH133" s="187">
        <v>0</v>
      </c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</row>
    <row r="134" spans="1:60" s="179" customFormat="1" outlineLevel="1">
      <c r="A134" s="180"/>
      <c r="B134" s="181"/>
      <c r="C134" s="191"/>
      <c r="D134" s="191"/>
      <c r="E134" s="191"/>
      <c r="F134" s="150"/>
      <c r="G134" s="191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 t="s">
        <v>130</v>
      </c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</row>
    <row r="135" spans="1:60" s="179" customFormat="1" ht="22.5" outlineLevel="1">
      <c r="A135" s="180">
        <v>16</v>
      </c>
      <c r="B135" s="181" t="s">
        <v>263</v>
      </c>
      <c r="C135" s="182" t="s">
        <v>264</v>
      </c>
      <c r="D135" s="183" t="s">
        <v>199</v>
      </c>
      <c r="E135" s="184">
        <v>8.4</v>
      </c>
      <c r="F135" s="150"/>
      <c r="G135" s="186">
        <f>ROUND(E135*F135,2)</f>
        <v>0</v>
      </c>
      <c r="H135" s="186">
        <v>603.15</v>
      </c>
      <c r="I135" s="186">
        <f>ROUND(E135*H135,2)</f>
        <v>5066.46</v>
      </c>
      <c r="J135" s="186">
        <v>477.85</v>
      </c>
      <c r="K135" s="186">
        <f>ROUND(E135*J135,2)</f>
        <v>4013.94</v>
      </c>
      <c r="L135" s="186">
        <v>15</v>
      </c>
      <c r="M135" s="186">
        <f>G135*(1+L135/100)</f>
        <v>0</v>
      </c>
      <c r="N135" s="186">
        <v>4.9759999999999999E-2</v>
      </c>
      <c r="O135" s="186">
        <f>ROUND(E135*N135,2)</f>
        <v>0.42</v>
      </c>
      <c r="P135" s="186">
        <v>0</v>
      </c>
      <c r="Q135" s="186">
        <f>ROUND(E135*P135,2)</f>
        <v>0</v>
      </c>
      <c r="R135" s="186" t="s">
        <v>182</v>
      </c>
      <c r="S135" s="186" t="s">
        <v>125</v>
      </c>
      <c r="T135" s="186" t="s">
        <v>125</v>
      </c>
      <c r="U135" s="186">
        <v>1.425</v>
      </c>
      <c r="V135" s="186">
        <f>ROUND(E135*U135,2)</f>
        <v>11.97</v>
      </c>
      <c r="W135" s="186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 t="s">
        <v>154</v>
      </c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</row>
    <row r="136" spans="1:60" s="179" customFormat="1" ht="12.6" customHeight="1" outlineLevel="1">
      <c r="A136" s="180"/>
      <c r="B136" s="181"/>
      <c r="C136" s="200" t="s">
        <v>256</v>
      </c>
      <c r="D136" s="200"/>
      <c r="E136" s="200"/>
      <c r="F136" s="150"/>
      <c r="G136" s="200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 t="s">
        <v>177</v>
      </c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</row>
    <row r="137" spans="1:60" s="179" customFormat="1" outlineLevel="1">
      <c r="A137" s="180"/>
      <c r="B137" s="181"/>
      <c r="C137" s="188" t="s">
        <v>191</v>
      </c>
      <c r="D137" s="189"/>
      <c r="E137" s="190"/>
      <c r="F137" s="150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 t="s">
        <v>156</v>
      </c>
      <c r="AH137" s="187">
        <v>0</v>
      </c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</row>
    <row r="138" spans="1:60" s="179" customFormat="1" outlineLevel="1">
      <c r="A138" s="180"/>
      <c r="B138" s="181"/>
      <c r="C138" s="188" t="s">
        <v>265</v>
      </c>
      <c r="D138" s="189"/>
      <c r="E138" s="190"/>
      <c r="F138" s="150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 t="s">
        <v>156</v>
      </c>
      <c r="AH138" s="187">
        <v>0</v>
      </c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</row>
    <row r="139" spans="1:60" s="179" customFormat="1" outlineLevel="1">
      <c r="A139" s="180"/>
      <c r="B139" s="181"/>
      <c r="C139" s="188" t="s">
        <v>266</v>
      </c>
      <c r="D139" s="189"/>
      <c r="E139" s="190">
        <v>8.4</v>
      </c>
      <c r="F139" s="150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 t="s">
        <v>156</v>
      </c>
      <c r="AH139" s="187">
        <v>0</v>
      </c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</row>
    <row r="140" spans="1:60" s="179" customFormat="1" outlineLevel="1">
      <c r="A140" s="180"/>
      <c r="B140" s="181"/>
      <c r="C140" s="191"/>
      <c r="D140" s="191"/>
      <c r="E140" s="191"/>
      <c r="F140" s="150"/>
      <c r="G140" s="191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 t="s">
        <v>130</v>
      </c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</row>
    <row r="141" spans="1:60" s="179" customFormat="1" ht="33.75" outlineLevel="1">
      <c r="A141" s="180">
        <v>17</v>
      </c>
      <c r="B141" s="181" t="s">
        <v>267</v>
      </c>
      <c r="C141" s="182" t="s">
        <v>268</v>
      </c>
      <c r="D141" s="183" t="s">
        <v>174</v>
      </c>
      <c r="E141" s="184">
        <v>2</v>
      </c>
      <c r="F141" s="150"/>
      <c r="G141" s="186">
        <f>ROUND(E141*F141,2)</f>
        <v>0</v>
      </c>
      <c r="H141" s="186">
        <v>55.55</v>
      </c>
      <c r="I141" s="186">
        <f>ROUND(E141*H141,2)</f>
        <v>111.1</v>
      </c>
      <c r="J141" s="186">
        <v>129.44999999999999</v>
      </c>
      <c r="K141" s="186">
        <f>ROUND(E141*J141,2)</f>
        <v>258.89999999999998</v>
      </c>
      <c r="L141" s="186">
        <v>15</v>
      </c>
      <c r="M141" s="186">
        <f>G141*(1+L141/100)</f>
        <v>0</v>
      </c>
      <c r="N141" s="186">
        <v>5.1399999999999996E-3</v>
      </c>
      <c r="O141" s="186">
        <f>ROUND(E141*N141,2)</f>
        <v>0.01</v>
      </c>
      <c r="P141" s="186">
        <v>0</v>
      </c>
      <c r="Q141" s="186">
        <f>ROUND(E141*P141,2)</f>
        <v>0</v>
      </c>
      <c r="R141" s="186" t="s">
        <v>182</v>
      </c>
      <c r="S141" s="186" t="s">
        <v>125</v>
      </c>
      <c r="T141" s="186" t="s">
        <v>125</v>
      </c>
      <c r="U141" s="186">
        <v>0.36</v>
      </c>
      <c r="V141" s="186">
        <f>ROUND(E141*U141,2)</f>
        <v>0.72</v>
      </c>
      <c r="W141" s="186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 t="s">
        <v>154</v>
      </c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</row>
    <row r="142" spans="1:60" s="179" customFormat="1" outlineLevel="1">
      <c r="A142" s="180"/>
      <c r="B142" s="181"/>
      <c r="C142" s="188" t="s">
        <v>191</v>
      </c>
      <c r="D142" s="189"/>
      <c r="E142" s="190"/>
      <c r="F142" s="150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 t="s">
        <v>156</v>
      </c>
      <c r="AH142" s="187">
        <v>0</v>
      </c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</row>
    <row r="143" spans="1:60" s="179" customFormat="1" outlineLevel="1">
      <c r="A143" s="180"/>
      <c r="B143" s="181"/>
      <c r="C143" s="188" t="s">
        <v>269</v>
      </c>
      <c r="D143" s="189"/>
      <c r="E143" s="190">
        <v>2</v>
      </c>
      <c r="F143" s="150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 t="s">
        <v>156</v>
      </c>
      <c r="AH143" s="187">
        <v>0</v>
      </c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</row>
    <row r="144" spans="1:60" s="179" customFormat="1" outlineLevel="1">
      <c r="A144" s="180"/>
      <c r="B144" s="181"/>
      <c r="C144" s="191"/>
      <c r="D144" s="191"/>
      <c r="E144" s="191"/>
      <c r="F144" s="150"/>
      <c r="G144" s="191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 t="s">
        <v>130</v>
      </c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</row>
    <row r="145" spans="1:60" s="179" customFormat="1" ht="33.75" outlineLevel="1">
      <c r="A145" s="180">
        <v>18</v>
      </c>
      <c r="B145" s="181" t="s">
        <v>270</v>
      </c>
      <c r="C145" s="182" t="s">
        <v>271</v>
      </c>
      <c r="D145" s="183" t="s">
        <v>174</v>
      </c>
      <c r="E145" s="184">
        <v>7</v>
      </c>
      <c r="F145" s="150"/>
      <c r="G145" s="186">
        <f>ROUND(E145*F145,2)</f>
        <v>0</v>
      </c>
      <c r="H145" s="186">
        <v>77.77</v>
      </c>
      <c r="I145" s="186">
        <f>ROUND(E145*H145,2)</f>
        <v>544.39</v>
      </c>
      <c r="J145" s="186">
        <v>45.23</v>
      </c>
      <c r="K145" s="186">
        <f>ROUND(E145*J145,2)</f>
        <v>316.61</v>
      </c>
      <c r="L145" s="186">
        <v>15</v>
      </c>
      <c r="M145" s="186">
        <f>G145*(1+L145/100)</f>
        <v>0</v>
      </c>
      <c r="N145" s="186">
        <v>5.0000000000000001E-4</v>
      </c>
      <c r="O145" s="186">
        <f>ROUND(E145*N145,2)</f>
        <v>0</v>
      </c>
      <c r="P145" s="186">
        <v>0</v>
      </c>
      <c r="Q145" s="186">
        <f>ROUND(E145*P145,2)</f>
        <v>0</v>
      </c>
      <c r="R145" s="186" t="s">
        <v>182</v>
      </c>
      <c r="S145" s="186" t="s">
        <v>272</v>
      </c>
      <c r="T145" s="186" t="s">
        <v>273</v>
      </c>
      <c r="U145" s="186">
        <v>0.15</v>
      </c>
      <c r="V145" s="186">
        <f>ROUND(E145*U145,2)</f>
        <v>1.05</v>
      </c>
      <c r="W145" s="186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 t="s">
        <v>154</v>
      </c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</row>
    <row r="146" spans="1:60" s="179" customFormat="1" outlineLevel="1">
      <c r="A146" s="180"/>
      <c r="B146" s="181"/>
      <c r="C146" s="188" t="s">
        <v>191</v>
      </c>
      <c r="D146" s="189"/>
      <c r="E146" s="190"/>
      <c r="F146" s="150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 t="s">
        <v>156</v>
      </c>
      <c r="AH146" s="187">
        <v>0</v>
      </c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</row>
    <row r="147" spans="1:60" s="179" customFormat="1" outlineLevel="1">
      <c r="A147" s="180"/>
      <c r="B147" s="181"/>
      <c r="C147" s="188" t="s">
        <v>274</v>
      </c>
      <c r="D147" s="189"/>
      <c r="E147" s="190">
        <v>7</v>
      </c>
      <c r="F147" s="150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 t="s">
        <v>156</v>
      </c>
      <c r="AH147" s="187">
        <v>0</v>
      </c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</row>
    <row r="148" spans="1:60" s="179" customFormat="1" outlineLevel="1">
      <c r="A148" s="180"/>
      <c r="B148" s="181"/>
      <c r="C148" s="191"/>
      <c r="D148" s="191"/>
      <c r="E148" s="191"/>
      <c r="F148" s="150"/>
      <c r="G148" s="191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 t="s">
        <v>130</v>
      </c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</row>
    <row r="149" spans="1:60" s="179" customFormat="1" ht="22.5" outlineLevel="1">
      <c r="A149" s="180">
        <v>19</v>
      </c>
      <c r="B149" s="181" t="s">
        <v>275</v>
      </c>
      <c r="C149" s="182" t="s">
        <v>276</v>
      </c>
      <c r="D149" s="183" t="s">
        <v>199</v>
      </c>
      <c r="E149" s="184">
        <v>439.9</v>
      </c>
      <c r="F149" s="150"/>
      <c r="G149" s="186">
        <f>ROUND(E149*F149,2)</f>
        <v>0</v>
      </c>
      <c r="H149" s="186">
        <v>179.5</v>
      </c>
      <c r="I149" s="186">
        <f>ROUND(E149*H149,2)</f>
        <v>78962.05</v>
      </c>
      <c r="J149" s="186">
        <v>343.5</v>
      </c>
      <c r="K149" s="186">
        <f>ROUND(E149*J149,2)</f>
        <v>151105.65</v>
      </c>
      <c r="L149" s="186">
        <v>15</v>
      </c>
      <c r="M149" s="186">
        <f>G149*(1+L149/100)</f>
        <v>0</v>
      </c>
      <c r="N149" s="186">
        <v>1.8599999999999998E-2</v>
      </c>
      <c r="O149" s="186">
        <f>ROUND(E149*N149,2)</f>
        <v>8.18</v>
      </c>
      <c r="P149" s="186">
        <v>0</v>
      </c>
      <c r="Q149" s="186">
        <f>ROUND(E149*P149,2)</f>
        <v>0</v>
      </c>
      <c r="R149" s="186" t="s">
        <v>182</v>
      </c>
      <c r="S149" s="186" t="s">
        <v>125</v>
      </c>
      <c r="T149" s="186" t="s">
        <v>125</v>
      </c>
      <c r="U149" s="186">
        <v>1.0109999999999999</v>
      </c>
      <c r="V149" s="186">
        <f>ROUND(E149*U149,2)</f>
        <v>444.74</v>
      </c>
      <c r="W149" s="186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 t="s">
        <v>154</v>
      </c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</row>
    <row r="150" spans="1:60" s="179" customFormat="1" outlineLevel="1">
      <c r="A150" s="180"/>
      <c r="B150" s="181"/>
      <c r="C150" s="188" t="s">
        <v>191</v>
      </c>
      <c r="D150" s="189"/>
      <c r="E150" s="190"/>
      <c r="F150" s="150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 t="s">
        <v>156</v>
      </c>
      <c r="AH150" s="187">
        <v>0</v>
      </c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</row>
    <row r="151" spans="1:60" s="179" customFormat="1" outlineLevel="1">
      <c r="A151" s="180"/>
      <c r="B151" s="181"/>
      <c r="C151" s="188" t="s">
        <v>277</v>
      </c>
      <c r="D151" s="189"/>
      <c r="E151" s="190">
        <v>439.9</v>
      </c>
      <c r="F151" s="150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 t="s">
        <v>156</v>
      </c>
      <c r="AH151" s="187">
        <v>0</v>
      </c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</row>
    <row r="152" spans="1:60" s="179" customFormat="1" outlineLevel="1">
      <c r="A152" s="180"/>
      <c r="B152" s="181"/>
      <c r="C152" s="191"/>
      <c r="D152" s="191"/>
      <c r="E152" s="191"/>
      <c r="F152" s="150"/>
      <c r="G152" s="191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 t="s">
        <v>130</v>
      </c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</row>
    <row r="153" spans="1:60" s="179" customFormat="1" ht="22.5" outlineLevel="1">
      <c r="A153" s="180">
        <v>20</v>
      </c>
      <c r="B153" s="181" t="s">
        <v>278</v>
      </c>
      <c r="C153" s="182" t="s">
        <v>279</v>
      </c>
      <c r="D153" s="183" t="s">
        <v>199</v>
      </c>
      <c r="E153" s="184">
        <v>52.5</v>
      </c>
      <c r="F153" s="150"/>
      <c r="G153" s="186">
        <f>ROUND(E153*F153,2)</f>
        <v>0</v>
      </c>
      <c r="H153" s="186">
        <v>212.5</v>
      </c>
      <c r="I153" s="186">
        <f>ROUND(E153*H153,2)</f>
        <v>11156.25</v>
      </c>
      <c r="J153" s="186">
        <v>343.5</v>
      </c>
      <c r="K153" s="186">
        <f>ROUND(E153*J153,2)</f>
        <v>18033.75</v>
      </c>
      <c r="L153" s="186">
        <v>15</v>
      </c>
      <c r="M153" s="186">
        <f>G153*(1+L153/100)</f>
        <v>0</v>
      </c>
      <c r="N153" s="186">
        <v>1.8599999999999998E-2</v>
      </c>
      <c r="O153" s="186">
        <f>ROUND(E153*N153,2)</f>
        <v>0.98</v>
      </c>
      <c r="P153" s="186">
        <v>0</v>
      </c>
      <c r="Q153" s="186">
        <f>ROUND(E153*P153,2)</f>
        <v>0</v>
      </c>
      <c r="R153" s="186" t="s">
        <v>182</v>
      </c>
      <c r="S153" s="186" t="s">
        <v>125</v>
      </c>
      <c r="T153" s="186" t="s">
        <v>125</v>
      </c>
      <c r="U153" s="186">
        <v>1.0109999999999999</v>
      </c>
      <c r="V153" s="186">
        <f>ROUND(E153*U153,2)</f>
        <v>53.08</v>
      </c>
      <c r="W153" s="186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 t="s">
        <v>154</v>
      </c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</row>
    <row r="154" spans="1:60" s="179" customFormat="1" outlineLevel="1">
      <c r="A154" s="180"/>
      <c r="B154" s="181"/>
      <c r="C154" s="188" t="s">
        <v>191</v>
      </c>
      <c r="D154" s="189"/>
      <c r="E154" s="190"/>
      <c r="F154" s="150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 t="s">
        <v>156</v>
      </c>
      <c r="AH154" s="187">
        <v>0</v>
      </c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</row>
    <row r="155" spans="1:60" s="179" customFormat="1" outlineLevel="1">
      <c r="A155" s="180"/>
      <c r="B155" s="181"/>
      <c r="C155" s="188" t="s">
        <v>280</v>
      </c>
      <c r="D155" s="189"/>
      <c r="E155" s="190">
        <v>52.5</v>
      </c>
      <c r="F155" s="150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 t="s">
        <v>156</v>
      </c>
      <c r="AH155" s="187">
        <v>0</v>
      </c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</row>
    <row r="156" spans="1:60" s="179" customFormat="1" outlineLevel="1">
      <c r="A156" s="180"/>
      <c r="B156" s="181"/>
      <c r="C156" s="191"/>
      <c r="D156" s="191"/>
      <c r="E156" s="191"/>
      <c r="F156" s="150"/>
      <c r="G156" s="191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 t="s">
        <v>130</v>
      </c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</row>
    <row r="157" spans="1:60" s="179" customFormat="1" ht="22.5" outlineLevel="1">
      <c r="A157" s="180">
        <v>21</v>
      </c>
      <c r="B157" s="181" t="s">
        <v>281</v>
      </c>
      <c r="C157" s="182" t="s">
        <v>282</v>
      </c>
      <c r="D157" s="183" t="s">
        <v>199</v>
      </c>
      <c r="E157" s="184">
        <v>8.1999999999999993</v>
      </c>
      <c r="F157" s="150"/>
      <c r="G157" s="186">
        <f>ROUND(E157*F157,2)</f>
        <v>0</v>
      </c>
      <c r="H157" s="186">
        <v>0</v>
      </c>
      <c r="I157" s="186">
        <f>ROUND(E157*H157,2)</f>
        <v>0</v>
      </c>
      <c r="J157" s="186">
        <v>208.5</v>
      </c>
      <c r="K157" s="186">
        <f>ROUND(E157*J157,2)</f>
        <v>1709.7</v>
      </c>
      <c r="L157" s="186">
        <v>15</v>
      </c>
      <c r="M157" s="186">
        <f>G157*(1+L157/100)</f>
        <v>0</v>
      </c>
      <c r="N157" s="186">
        <v>0</v>
      </c>
      <c r="O157" s="186">
        <f>ROUND(E157*N157,2)</f>
        <v>0</v>
      </c>
      <c r="P157" s="186">
        <v>0</v>
      </c>
      <c r="Q157" s="186">
        <f>ROUND(E157*P157,2)</f>
        <v>0</v>
      </c>
      <c r="R157" s="186" t="s">
        <v>182</v>
      </c>
      <c r="S157" s="186" t="s">
        <v>125</v>
      </c>
      <c r="T157" s="186" t="s">
        <v>125</v>
      </c>
      <c r="U157" s="186">
        <v>0.57999999999999996</v>
      </c>
      <c r="V157" s="186">
        <f>ROUND(E157*U157,2)</f>
        <v>4.76</v>
      </c>
      <c r="W157" s="186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 t="s">
        <v>154</v>
      </c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</row>
    <row r="158" spans="1:60" s="179" customFormat="1" outlineLevel="1">
      <c r="A158" s="180"/>
      <c r="B158" s="181"/>
      <c r="C158" s="188" t="s">
        <v>191</v>
      </c>
      <c r="D158" s="189"/>
      <c r="E158" s="190"/>
      <c r="F158" s="150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 t="s">
        <v>156</v>
      </c>
      <c r="AH158" s="187">
        <v>0</v>
      </c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</row>
    <row r="159" spans="1:60" s="179" customFormat="1" outlineLevel="1">
      <c r="A159" s="180"/>
      <c r="B159" s="181"/>
      <c r="C159" s="188" t="s">
        <v>283</v>
      </c>
      <c r="D159" s="189"/>
      <c r="E159" s="190">
        <v>8.1999999999999993</v>
      </c>
      <c r="F159" s="150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 t="s">
        <v>156</v>
      </c>
      <c r="AH159" s="187">
        <v>0</v>
      </c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</row>
    <row r="160" spans="1:60" s="179" customFormat="1" outlineLevel="1">
      <c r="A160" s="180"/>
      <c r="B160" s="181"/>
      <c r="C160" s="191"/>
      <c r="D160" s="191"/>
      <c r="E160" s="191"/>
      <c r="F160" s="150"/>
      <c r="G160" s="191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 t="s">
        <v>130</v>
      </c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</row>
    <row r="161" spans="1:60" s="179" customFormat="1" ht="22.5" outlineLevel="1">
      <c r="A161" s="180">
        <v>22</v>
      </c>
      <c r="B161" s="181" t="s">
        <v>284</v>
      </c>
      <c r="C161" s="182" t="s">
        <v>285</v>
      </c>
      <c r="D161" s="183" t="s">
        <v>199</v>
      </c>
      <c r="E161" s="184">
        <v>39.200000000000003</v>
      </c>
      <c r="F161" s="150"/>
      <c r="G161" s="186">
        <f>ROUND(E161*F161,2)</f>
        <v>0</v>
      </c>
      <c r="H161" s="186">
        <v>0</v>
      </c>
      <c r="I161" s="186">
        <f>ROUND(E161*H161,2)</f>
        <v>0</v>
      </c>
      <c r="J161" s="186">
        <v>154.5</v>
      </c>
      <c r="K161" s="186">
        <f>ROUND(E161*J161,2)</f>
        <v>6056.4</v>
      </c>
      <c r="L161" s="186">
        <v>15</v>
      </c>
      <c r="M161" s="186">
        <f>G161*(1+L161/100)</f>
        <v>0</v>
      </c>
      <c r="N161" s="186">
        <v>0</v>
      </c>
      <c r="O161" s="186">
        <f>ROUND(E161*N161,2)</f>
        <v>0</v>
      </c>
      <c r="P161" s="186">
        <v>0</v>
      </c>
      <c r="Q161" s="186">
        <f>ROUND(E161*P161,2)</f>
        <v>0</v>
      </c>
      <c r="R161" s="186" t="s">
        <v>182</v>
      </c>
      <c r="S161" s="186" t="s">
        <v>125</v>
      </c>
      <c r="T161" s="186" t="s">
        <v>125</v>
      </c>
      <c r="U161" s="186">
        <v>0.43</v>
      </c>
      <c r="V161" s="186">
        <f>ROUND(E161*U161,2)</f>
        <v>16.86</v>
      </c>
      <c r="W161" s="186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 t="s">
        <v>154</v>
      </c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</row>
    <row r="162" spans="1:60" s="179" customFormat="1" outlineLevel="1">
      <c r="A162" s="180"/>
      <c r="B162" s="181"/>
      <c r="C162" s="188" t="s">
        <v>191</v>
      </c>
      <c r="D162" s="189"/>
      <c r="E162" s="190"/>
      <c r="F162" s="150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 t="s">
        <v>156</v>
      </c>
      <c r="AH162" s="187">
        <v>0</v>
      </c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</row>
    <row r="163" spans="1:60" s="179" customFormat="1" outlineLevel="1">
      <c r="A163" s="180"/>
      <c r="B163" s="181"/>
      <c r="C163" s="188" t="s">
        <v>286</v>
      </c>
      <c r="D163" s="189"/>
      <c r="E163" s="190">
        <v>7.8</v>
      </c>
      <c r="F163" s="150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 t="s">
        <v>156</v>
      </c>
      <c r="AH163" s="187">
        <v>0</v>
      </c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</row>
    <row r="164" spans="1:60" s="179" customFormat="1" outlineLevel="1">
      <c r="A164" s="180"/>
      <c r="B164" s="181"/>
      <c r="C164" s="188" t="s">
        <v>191</v>
      </c>
      <c r="D164" s="189"/>
      <c r="E164" s="190"/>
      <c r="F164" s="150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 t="s">
        <v>156</v>
      </c>
      <c r="AH164" s="187">
        <v>0</v>
      </c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</row>
    <row r="165" spans="1:60" s="179" customFormat="1" outlineLevel="1">
      <c r="A165" s="180"/>
      <c r="B165" s="181"/>
      <c r="C165" s="188" t="s">
        <v>287</v>
      </c>
      <c r="D165" s="189"/>
      <c r="E165" s="190">
        <v>31.4</v>
      </c>
      <c r="F165" s="150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 t="s">
        <v>156</v>
      </c>
      <c r="AH165" s="187">
        <v>0</v>
      </c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</row>
    <row r="166" spans="1:60" s="179" customFormat="1" outlineLevel="1">
      <c r="A166" s="180"/>
      <c r="B166" s="181"/>
      <c r="C166" s="191"/>
      <c r="D166" s="191"/>
      <c r="E166" s="191"/>
      <c r="F166" s="150"/>
      <c r="G166" s="191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 t="s">
        <v>130</v>
      </c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</row>
    <row r="167" spans="1:60" s="179" customFormat="1" ht="22.5" outlineLevel="1">
      <c r="A167" s="180">
        <v>23</v>
      </c>
      <c r="B167" s="181" t="s">
        <v>288</v>
      </c>
      <c r="C167" s="182" t="s">
        <v>289</v>
      </c>
      <c r="D167" s="183" t="s">
        <v>199</v>
      </c>
      <c r="E167" s="184">
        <v>6.4</v>
      </c>
      <c r="F167" s="150"/>
      <c r="G167" s="186">
        <f>ROUND(E167*F167,2)</f>
        <v>0</v>
      </c>
      <c r="H167" s="186">
        <v>0</v>
      </c>
      <c r="I167" s="186">
        <f>ROUND(E167*H167,2)</f>
        <v>0</v>
      </c>
      <c r="J167" s="186">
        <v>100.5</v>
      </c>
      <c r="K167" s="186">
        <f>ROUND(E167*J167,2)</f>
        <v>643.20000000000005</v>
      </c>
      <c r="L167" s="186">
        <v>15</v>
      </c>
      <c r="M167" s="186">
        <f>G167*(1+L167/100)</f>
        <v>0</v>
      </c>
      <c r="N167" s="186">
        <v>0</v>
      </c>
      <c r="O167" s="186">
        <f>ROUND(E167*N167,2)</f>
        <v>0</v>
      </c>
      <c r="P167" s="186">
        <v>0</v>
      </c>
      <c r="Q167" s="186">
        <f>ROUND(E167*P167,2)</f>
        <v>0</v>
      </c>
      <c r="R167" s="186" t="s">
        <v>182</v>
      </c>
      <c r="S167" s="186" t="s">
        <v>125</v>
      </c>
      <c r="T167" s="186" t="s">
        <v>125</v>
      </c>
      <c r="U167" s="186">
        <v>0.28000000000000003</v>
      </c>
      <c r="V167" s="186">
        <f>ROUND(E167*U167,2)</f>
        <v>1.79</v>
      </c>
      <c r="W167" s="186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 t="s">
        <v>154</v>
      </c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</row>
    <row r="168" spans="1:60" s="179" customFormat="1" outlineLevel="1">
      <c r="A168" s="180"/>
      <c r="B168" s="181"/>
      <c r="C168" s="188" t="s">
        <v>191</v>
      </c>
      <c r="D168" s="189"/>
      <c r="E168" s="190"/>
      <c r="F168" s="150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 t="s">
        <v>156</v>
      </c>
      <c r="AH168" s="187">
        <v>0</v>
      </c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</row>
    <row r="169" spans="1:60" s="179" customFormat="1" outlineLevel="1">
      <c r="A169" s="180"/>
      <c r="B169" s="181"/>
      <c r="C169" s="188" t="s">
        <v>290</v>
      </c>
      <c r="D169" s="189"/>
      <c r="E169" s="190">
        <v>6.4</v>
      </c>
      <c r="F169" s="150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 t="s">
        <v>156</v>
      </c>
      <c r="AH169" s="187">
        <v>0</v>
      </c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</row>
    <row r="170" spans="1:60" s="179" customFormat="1" outlineLevel="1">
      <c r="A170" s="180"/>
      <c r="B170" s="181"/>
      <c r="C170" s="191"/>
      <c r="D170" s="191"/>
      <c r="E170" s="191"/>
      <c r="F170" s="150"/>
      <c r="G170" s="191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 t="s">
        <v>130</v>
      </c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</row>
    <row r="171" spans="1:60" s="179" customFormat="1" outlineLevel="1">
      <c r="A171" s="180">
        <v>24</v>
      </c>
      <c r="B171" s="181" t="s">
        <v>291</v>
      </c>
      <c r="C171" s="182" t="s">
        <v>292</v>
      </c>
      <c r="D171" s="183" t="s">
        <v>199</v>
      </c>
      <c r="E171" s="184">
        <v>5.6</v>
      </c>
      <c r="F171" s="150"/>
      <c r="G171" s="186">
        <f>ROUND(E171*F171,2)</f>
        <v>0</v>
      </c>
      <c r="H171" s="186">
        <v>0</v>
      </c>
      <c r="I171" s="186">
        <f>ROUND(E171*H171,2)</f>
        <v>0</v>
      </c>
      <c r="J171" s="186">
        <v>1585</v>
      </c>
      <c r="K171" s="186">
        <f>ROUND(E171*J171,2)</f>
        <v>8876</v>
      </c>
      <c r="L171" s="186">
        <v>15</v>
      </c>
      <c r="M171" s="186">
        <f>G171*(1+L171/100)</f>
        <v>0</v>
      </c>
      <c r="N171" s="186">
        <v>4.7509999999999997E-2</v>
      </c>
      <c r="O171" s="186">
        <f>ROUND(E171*N171,2)</f>
        <v>0.27</v>
      </c>
      <c r="P171" s="186">
        <v>0</v>
      </c>
      <c r="Q171" s="186">
        <f>ROUND(E171*P171,2)</f>
        <v>0</v>
      </c>
      <c r="R171" s="186"/>
      <c r="S171" s="186" t="s">
        <v>153</v>
      </c>
      <c r="T171" s="186" t="s">
        <v>126</v>
      </c>
      <c r="U171" s="186">
        <v>0</v>
      </c>
      <c r="V171" s="186">
        <f>ROUND(E171*U171,2)</f>
        <v>0</v>
      </c>
      <c r="W171" s="186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 t="s">
        <v>154</v>
      </c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</row>
    <row r="172" spans="1:60" s="179" customFormat="1" outlineLevel="1">
      <c r="A172" s="180"/>
      <c r="B172" s="181"/>
      <c r="C172" s="188" t="s">
        <v>191</v>
      </c>
      <c r="D172" s="189"/>
      <c r="E172" s="190"/>
      <c r="F172" s="150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 t="s">
        <v>156</v>
      </c>
      <c r="AH172" s="187">
        <v>0</v>
      </c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</row>
    <row r="173" spans="1:60" s="179" customFormat="1" outlineLevel="1">
      <c r="A173" s="180"/>
      <c r="B173" s="181"/>
      <c r="C173" s="188" t="s">
        <v>293</v>
      </c>
      <c r="D173" s="189"/>
      <c r="E173" s="190"/>
      <c r="F173" s="150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 t="s">
        <v>156</v>
      </c>
      <c r="AH173" s="187">
        <v>0</v>
      </c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</row>
    <row r="174" spans="1:60" s="179" customFormat="1" outlineLevel="1">
      <c r="A174" s="180"/>
      <c r="B174" s="181"/>
      <c r="C174" s="188" t="s">
        <v>262</v>
      </c>
      <c r="D174" s="189"/>
      <c r="E174" s="190">
        <v>5.6</v>
      </c>
      <c r="F174" s="150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 t="s">
        <v>156</v>
      </c>
      <c r="AH174" s="187">
        <v>0</v>
      </c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</row>
    <row r="175" spans="1:60" s="179" customFormat="1" outlineLevel="1">
      <c r="A175" s="180"/>
      <c r="B175" s="181"/>
      <c r="C175" s="191"/>
      <c r="D175" s="191"/>
      <c r="E175" s="191"/>
      <c r="F175" s="150"/>
      <c r="G175" s="191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 t="s">
        <v>130</v>
      </c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</row>
    <row r="176" spans="1:60" s="179" customFormat="1" outlineLevel="1">
      <c r="A176" s="180">
        <v>25</v>
      </c>
      <c r="B176" s="181" t="s">
        <v>294</v>
      </c>
      <c r="C176" s="182" t="s">
        <v>295</v>
      </c>
      <c r="D176" s="183" t="s">
        <v>199</v>
      </c>
      <c r="E176" s="184">
        <v>30.8</v>
      </c>
      <c r="F176" s="150"/>
      <c r="G176" s="186">
        <f>ROUND(E176*F176,2)</f>
        <v>0</v>
      </c>
      <c r="H176" s="186">
        <v>0</v>
      </c>
      <c r="I176" s="186">
        <f>ROUND(E176*H176,2)</f>
        <v>0</v>
      </c>
      <c r="J176" s="186">
        <v>1460</v>
      </c>
      <c r="K176" s="186">
        <f>ROUND(E176*J176,2)</f>
        <v>44968</v>
      </c>
      <c r="L176" s="186">
        <v>15</v>
      </c>
      <c r="M176" s="186">
        <f>G176*(1+L176/100)</f>
        <v>0</v>
      </c>
      <c r="N176" s="186">
        <v>4.7509999999999997E-2</v>
      </c>
      <c r="O176" s="186">
        <f>ROUND(E176*N176,2)</f>
        <v>1.46</v>
      </c>
      <c r="P176" s="186">
        <v>0</v>
      </c>
      <c r="Q176" s="186">
        <f>ROUND(E176*P176,2)</f>
        <v>0</v>
      </c>
      <c r="R176" s="186"/>
      <c r="S176" s="186" t="s">
        <v>153</v>
      </c>
      <c r="T176" s="186" t="s">
        <v>126</v>
      </c>
      <c r="U176" s="186">
        <v>0</v>
      </c>
      <c r="V176" s="186">
        <f>ROUND(E176*U176,2)</f>
        <v>0</v>
      </c>
      <c r="W176" s="186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 t="s">
        <v>154</v>
      </c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</row>
    <row r="177" spans="1:60" s="179" customFormat="1" outlineLevel="1">
      <c r="A177" s="180"/>
      <c r="B177" s="181"/>
      <c r="C177" s="188" t="s">
        <v>191</v>
      </c>
      <c r="D177" s="189"/>
      <c r="E177" s="190"/>
      <c r="F177" s="150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 t="s">
        <v>156</v>
      </c>
      <c r="AH177" s="187">
        <v>0</v>
      </c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</row>
    <row r="178" spans="1:60" s="179" customFormat="1" outlineLevel="1">
      <c r="A178" s="180"/>
      <c r="B178" s="181"/>
      <c r="C178" s="188" t="s">
        <v>296</v>
      </c>
      <c r="D178" s="189"/>
      <c r="E178" s="190"/>
      <c r="F178" s="150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 t="s">
        <v>156</v>
      </c>
      <c r="AH178" s="187">
        <v>0</v>
      </c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</row>
    <row r="179" spans="1:60" s="179" customFormat="1" outlineLevel="1">
      <c r="A179" s="180"/>
      <c r="B179" s="181"/>
      <c r="C179" s="188" t="s">
        <v>297</v>
      </c>
      <c r="D179" s="189"/>
      <c r="E179" s="190">
        <v>14</v>
      </c>
      <c r="F179" s="150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 t="s">
        <v>156</v>
      </c>
      <c r="AH179" s="187">
        <v>0</v>
      </c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  <c r="BG179" s="187"/>
      <c r="BH179" s="187"/>
    </row>
    <row r="180" spans="1:60" s="179" customFormat="1" outlineLevel="1">
      <c r="A180" s="180"/>
      <c r="B180" s="181"/>
      <c r="C180" s="188" t="s">
        <v>298</v>
      </c>
      <c r="D180" s="189"/>
      <c r="E180" s="190"/>
      <c r="F180" s="150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 t="s">
        <v>156</v>
      </c>
      <c r="AH180" s="187">
        <v>0</v>
      </c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</row>
    <row r="181" spans="1:60" s="179" customFormat="1" outlineLevel="1">
      <c r="A181" s="180"/>
      <c r="B181" s="181"/>
      <c r="C181" s="188" t="s">
        <v>266</v>
      </c>
      <c r="D181" s="189"/>
      <c r="E181" s="190">
        <v>8.4</v>
      </c>
      <c r="F181" s="150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 t="s">
        <v>156</v>
      </c>
      <c r="AH181" s="187">
        <v>0</v>
      </c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</row>
    <row r="182" spans="1:60" s="179" customFormat="1" outlineLevel="1">
      <c r="A182" s="180"/>
      <c r="B182" s="181"/>
      <c r="C182" s="188" t="s">
        <v>299</v>
      </c>
      <c r="D182" s="189"/>
      <c r="E182" s="190"/>
      <c r="F182" s="150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 t="s">
        <v>156</v>
      </c>
      <c r="AH182" s="187">
        <v>0</v>
      </c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  <c r="BG182" s="187"/>
      <c r="BH182" s="187"/>
    </row>
    <row r="183" spans="1:60" s="179" customFormat="1" outlineLevel="1">
      <c r="A183" s="180"/>
      <c r="B183" s="181"/>
      <c r="C183" s="188" t="s">
        <v>266</v>
      </c>
      <c r="D183" s="189"/>
      <c r="E183" s="190">
        <v>8.4</v>
      </c>
      <c r="F183" s="150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 t="s">
        <v>156</v>
      </c>
      <c r="AH183" s="187">
        <v>0</v>
      </c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7"/>
      <c r="BD183" s="187"/>
      <c r="BE183" s="187"/>
      <c r="BF183" s="187"/>
      <c r="BG183" s="187"/>
      <c r="BH183" s="187"/>
    </row>
    <row r="184" spans="1:60" s="179" customFormat="1" outlineLevel="1">
      <c r="A184" s="180"/>
      <c r="B184" s="181"/>
      <c r="C184" s="191"/>
      <c r="D184" s="191"/>
      <c r="E184" s="191"/>
      <c r="F184" s="150"/>
      <c r="G184" s="191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  <c r="BG184" s="187"/>
      <c r="BH184" s="187"/>
    </row>
    <row r="185" spans="1:60" s="179" customFormat="1" outlineLevel="1">
      <c r="A185" s="180">
        <v>21</v>
      </c>
      <c r="B185" s="181" t="s">
        <v>1386</v>
      </c>
      <c r="C185" s="182" t="s">
        <v>1387</v>
      </c>
      <c r="D185" s="183" t="s">
        <v>174</v>
      </c>
      <c r="E185" s="184">
        <v>16</v>
      </c>
      <c r="F185" s="150"/>
      <c r="G185" s="186">
        <f>ROUND(E185*F185,2)</f>
        <v>0</v>
      </c>
      <c r="H185" s="186">
        <v>4.66</v>
      </c>
      <c r="I185" s="186">
        <v>74.56</v>
      </c>
      <c r="J185" s="186">
        <v>445.34</v>
      </c>
      <c r="K185" s="186">
        <v>7125.44</v>
      </c>
      <c r="L185" s="186">
        <v>15</v>
      </c>
      <c r="M185" s="186">
        <v>8712</v>
      </c>
      <c r="N185" s="186">
        <v>1.6000000000000001E-4</v>
      </c>
      <c r="O185" s="186">
        <v>0</v>
      </c>
      <c r="P185" s="186">
        <v>0</v>
      </c>
      <c r="Q185" s="186">
        <v>0</v>
      </c>
      <c r="R185" s="186" t="s">
        <v>182</v>
      </c>
      <c r="S185" s="186" t="s">
        <v>125</v>
      </c>
      <c r="T185" s="186" t="s">
        <v>125</v>
      </c>
      <c r="U185" s="186"/>
      <c r="V185" s="186"/>
      <c r="W185" s="186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</row>
    <row r="186" spans="1:60" s="179" customFormat="1" ht="22.5" outlineLevel="1">
      <c r="A186" s="180"/>
      <c r="B186" s="181"/>
      <c r="C186" s="188" t="s">
        <v>1388</v>
      </c>
      <c r="D186" s="189"/>
      <c r="E186" s="190"/>
      <c r="F186" s="150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</row>
    <row r="187" spans="1:60" s="179" customFormat="1" outlineLevel="1">
      <c r="A187" s="180"/>
      <c r="B187" s="181"/>
      <c r="C187" s="188" t="s">
        <v>1389</v>
      </c>
      <c r="D187" s="189"/>
      <c r="E187" s="190"/>
      <c r="F187" s="150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</row>
    <row r="188" spans="1:60" s="179" customFormat="1" outlineLevel="1">
      <c r="A188" s="180"/>
      <c r="B188" s="181"/>
      <c r="C188" s="188" t="s">
        <v>1044</v>
      </c>
      <c r="D188" s="189"/>
      <c r="E188" s="190">
        <v>16</v>
      </c>
      <c r="F188" s="150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</row>
    <row r="189" spans="1:60" s="179" customFormat="1" outlineLevel="1">
      <c r="A189" s="180"/>
      <c r="B189" s="181"/>
      <c r="C189" s="191"/>
      <c r="D189" s="191"/>
      <c r="E189" s="191"/>
      <c r="F189" s="150"/>
      <c r="G189" s="191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</row>
    <row r="190" spans="1:60" s="179" customFormat="1" ht="12.6" customHeight="1" outlineLevel="1">
      <c r="A190" s="180">
        <v>25</v>
      </c>
      <c r="B190" s="181" t="s">
        <v>1390</v>
      </c>
      <c r="C190" s="182" t="s">
        <v>1391</v>
      </c>
      <c r="D190" s="183" t="s">
        <v>228</v>
      </c>
      <c r="E190" s="184">
        <v>63</v>
      </c>
      <c r="F190" s="150"/>
      <c r="G190" s="186">
        <f>ROUND(E190*F190,2)</f>
        <v>0</v>
      </c>
      <c r="H190" s="186">
        <v>117.33</v>
      </c>
      <c r="I190" s="186">
        <v>7391.79</v>
      </c>
      <c r="J190" s="186">
        <v>584.66999999999996</v>
      </c>
      <c r="K190" s="186">
        <v>36834.21</v>
      </c>
      <c r="L190" s="186">
        <v>15</v>
      </c>
      <c r="M190" s="186">
        <v>53513.46</v>
      </c>
      <c r="N190" s="186">
        <v>1.306E-2</v>
      </c>
      <c r="O190" s="186">
        <v>0.82</v>
      </c>
      <c r="P190" s="186">
        <v>0</v>
      </c>
      <c r="Q190" s="186">
        <v>0</v>
      </c>
      <c r="R190" s="186" t="s">
        <v>182</v>
      </c>
      <c r="S190" s="186" t="s">
        <v>125</v>
      </c>
      <c r="T190" s="186" t="s">
        <v>125</v>
      </c>
      <c r="U190" s="186"/>
      <c r="V190" s="186"/>
      <c r="W190" s="186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</row>
    <row r="191" spans="1:60" s="179" customFormat="1" outlineLevel="1">
      <c r="A191" s="180"/>
      <c r="B191" s="181"/>
      <c r="C191" s="188" t="s">
        <v>1392</v>
      </c>
      <c r="D191" s="189"/>
      <c r="E191" s="190"/>
      <c r="F191" s="150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</row>
    <row r="192" spans="1:60" s="179" customFormat="1" outlineLevel="1">
      <c r="A192" s="180"/>
      <c r="B192" s="181"/>
      <c r="C192" s="188" t="s">
        <v>1393</v>
      </c>
      <c r="D192" s="189"/>
      <c r="E192" s="190">
        <v>3</v>
      </c>
      <c r="F192" s="150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</row>
    <row r="193" spans="1:60" s="179" customFormat="1" outlineLevel="1">
      <c r="A193" s="180"/>
      <c r="B193" s="181"/>
      <c r="C193" s="188" t="s">
        <v>1394</v>
      </c>
      <c r="D193" s="189"/>
      <c r="E193" s="190"/>
      <c r="F193" s="150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</row>
    <row r="194" spans="1:60" s="179" customFormat="1" outlineLevel="1">
      <c r="A194" s="180"/>
      <c r="B194" s="181"/>
      <c r="C194" s="188" t="s">
        <v>1395</v>
      </c>
      <c r="D194" s="189"/>
      <c r="E194" s="190">
        <v>60</v>
      </c>
      <c r="F194" s="150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</row>
    <row r="195" spans="1:60" s="179" customFormat="1" outlineLevel="1">
      <c r="A195" s="180"/>
      <c r="B195" s="181"/>
      <c r="C195" s="191"/>
      <c r="D195" s="191"/>
      <c r="E195" s="191"/>
      <c r="F195" s="150"/>
      <c r="G195" s="191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</row>
    <row r="196" spans="1:60" s="179" customFormat="1" outlineLevel="1">
      <c r="A196" s="180">
        <v>28</v>
      </c>
      <c r="B196" s="181" t="s">
        <v>1396</v>
      </c>
      <c r="C196" s="182" t="s">
        <v>1397</v>
      </c>
      <c r="D196" s="183" t="s">
        <v>174</v>
      </c>
      <c r="E196" s="184">
        <v>16</v>
      </c>
      <c r="F196" s="150"/>
      <c r="G196" s="186">
        <f>ROUND(E196*F196,2)</f>
        <v>0</v>
      </c>
      <c r="H196" s="186">
        <v>685</v>
      </c>
      <c r="I196" s="186">
        <v>10960</v>
      </c>
      <c r="J196" s="186">
        <v>0</v>
      </c>
      <c r="K196" s="186">
        <v>0</v>
      </c>
      <c r="L196" s="186">
        <v>15</v>
      </c>
      <c r="M196" s="186">
        <v>13261.6</v>
      </c>
      <c r="N196" s="186">
        <v>1E-3</v>
      </c>
      <c r="O196" s="186">
        <v>0.02</v>
      </c>
      <c r="P196" s="186">
        <v>0</v>
      </c>
      <c r="Q196" s="186">
        <v>0</v>
      </c>
      <c r="R196" s="186"/>
      <c r="S196" s="186" t="s">
        <v>153</v>
      </c>
      <c r="T196" s="186" t="s">
        <v>125</v>
      </c>
      <c r="U196" s="186"/>
      <c r="V196" s="186"/>
      <c r="W196" s="186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187"/>
      <c r="BG196" s="187"/>
      <c r="BH196" s="187"/>
    </row>
    <row r="197" spans="1:60" s="179" customFormat="1" outlineLevel="1">
      <c r="A197" s="180"/>
      <c r="B197" s="181"/>
      <c r="C197" s="188" t="s">
        <v>1389</v>
      </c>
      <c r="D197" s="189"/>
      <c r="E197" s="190"/>
      <c r="F197" s="150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187"/>
      <c r="BG197" s="187"/>
      <c r="BH197" s="187"/>
    </row>
    <row r="198" spans="1:60" s="179" customFormat="1" outlineLevel="1">
      <c r="A198" s="180"/>
      <c r="B198" s="181"/>
      <c r="C198" s="188" t="s">
        <v>1044</v>
      </c>
      <c r="D198" s="189"/>
      <c r="E198" s="190">
        <v>16</v>
      </c>
      <c r="F198" s="150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</row>
    <row r="199" spans="1:60" s="179" customFormat="1" outlineLevel="1">
      <c r="A199" s="180"/>
      <c r="B199" s="181"/>
      <c r="C199" s="191"/>
      <c r="D199" s="191"/>
      <c r="E199" s="191"/>
      <c r="F199" s="150"/>
      <c r="G199" s="191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 t="s">
        <v>130</v>
      </c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187"/>
      <c r="BG199" s="187"/>
      <c r="BH199" s="187"/>
    </row>
    <row r="200" spans="1:60" s="179" customFormat="1">
      <c r="A200" s="192" t="s">
        <v>120</v>
      </c>
      <c r="B200" s="193" t="s">
        <v>57</v>
      </c>
      <c r="C200" s="194" t="s">
        <v>58</v>
      </c>
      <c r="D200" s="195"/>
      <c r="E200" s="196"/>
      <c r="F200" s="212"/>
      <c r="G200" s="198">
        <f>SUMIF(AG201:AG375,"&lt;&gt;NOR",G201:G375)</f>
        <v>0</v>
      </c>
      <c r="H200" s="198"/>
      <c r="I200" s="198">
        <f>SUM(I201:I375)</f>
        <v>68404.69</v>
      </c>
      <c r="J200" s="198"/>
      <c r="K200" s="198">
        <f>SUM(K201:K375)</f>
        <v>282770.67</v>
      </c>
      <c r="L200" s="198"/>
      <c r="M200" s="198">
        <f>SUM(M201:M375)</f>
        <v>0</v>
      </c>
      <c r="N200" s="198"/>
      <c r="O200" s="198">
        <f>SUM(O201:O375)</f>
        <v>17.169999999999998</v>
      </c>
      <c r="P200" s="198"/>
      <c r="Q200" s="198">
        <f>SUM(Q201:Q375)</f>
        <v>0</v>
      </c>
      <c r="R200" s="198"/>
      <c r="S200" s="198"/>
      <c r="T200" s="199"/>
      <c r="U200" s="178"/>
      <c r="V200" s="178">
        <f>SUM(V201:V375)</f>
        <v>796.18</v>
      </c>
      <c r="W200" s="178"/>
      <c r="AG200" s="179" t="s">
        <v>121</v>
      </c>
    </row>
    <row r="201" spans="1:60" s="179" customFormat="1" ht="22.5" outlineLevel="1">
      <c r="A201" s="180">
        <v>26</v>
      </c>
      <c r="B201" s="181" t="s">
        <v>300</v>
      </c>
      <c r="C201" s="182" t="s">
        <v>301</v>
      </c>
      <c r="D201" s="183" t="s">
        <v>199</v>
      </c>
      <c r="E201" s="184">
        <v>93.3</v>
      </c>
      <c r="F201" s="150"/>
      <c r="G201" s="186">
        <f>ROUND(E201*F201,2)</f>
        <v>0</v>
      </c>
      <c r="H201" s="186">
        <v>49.06</v>
      </c>
      <c r="I201" s="186">
        <f>ROUND(E201*H201,2)</f>
        <v>4577.3</v>
      </c>
      <c r="J201" s="186">
        <v>141.44</v>
      </c>
      <c r="K201" s="186">
        <f>ROUND(E201*J201,2)</f>
        <v>13196.35</v>
      </c>
      <c r="L201" s="186">
        <v>15</v>
      </c>
      <c r="M201" s="186">
        <f>G201*(1+L201/100)</f>
        <v>0</v>
      </c>
      <c r="N201" s="186">
        <v>7.9100000000000004E-3</v>
      </c>
      <c r="O201" s="186">
        <f>ROUND(E201*N201,2)</f>
        <v>0.74</v>
      </c>
      <c r="P201" s="186">
        <v>0</v>
      </c>
      <c r="Q201" s="186">
        <f>ROUND(E201*P201,2)</f>
        <v>0</v>
      </c>
      <c r="R201" s="186" t="s">
        <v>182</v>
      </c>
      <c r="S201" s="186" t="s">
        <v>125</v>
      </c>
      <c r="T201" s="186" t="s">
        <v>125</v>
      </c>
      <c r="U201" s="186">
        <v>0.38100000000000001</v>
      </c>
      <c r="V201" s="186">
        <f>ROUND(E201*U201,2)</f>
        <v>35.549999999999997</v>
      </c>
      <c r="W201" s="186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 t="s">
        <v>154</v>
      </c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  <c r="BE201" s="187"/>
      <c r="BF201" s="187"/>
      <c r="BG201" s="187"/>
      <c r="BH201" s="187"/>
    </row>
    <row r="202" spans="1:60" s="179" customFormat="1" ht="20.45" customHeight="1" outlineLevel="1">
      <c r="A202" s="180"/>
      <c r="B202" s="181"/>
      <c r="C202" s="200" t="s">
        <v>302</v>
      </c>
      <c r="D202" s="200"/>
      <c r="E202" s="200"/>
      <c r="F202" s="150"/>
      <c r="G202" s="200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 t="s">
        <v>177</v>
      </c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202" t="str">
        <f>C202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02" s="187"/>
      <c r="BC202" s="187"/>
      <c r="BD202" s="187"/>
      <c r="BE202" s="187"/>
      <c r="BF202" s="187"/>
      <c r="BG202" s="187"/>
      <c r="BH202" s="187"/>
    </row>
    <row r="203" spans="1:60" s="179" customFormat="1" outlineLevel="1">
      <c r="A203" s="180"/>
      <c r="B203" s="181"/>
      <c r="C203" s="188" t="s">
        <v>191</v>
      </c>
      <c r="D203" s="189"/>
      <c r="E203" s="190"/>
      <c r="F203" s="150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 t="s">
        <v>156</v>
      </c>
      <c r="AH203" s="187">
        <v>0</v>
      </c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</row>
    <row r="204" spans="1:60" s="179" customFormat="1" outlineLevel="1">
      <c r="A204" s="180"/>
      <c r="B204" s="181"/>
      <c r="C204" s="188" t="s">
        <v>303</v>
      </c>
      <c r="D204" s="189"/>
      <c r="E204" s="190"/>
      <c r="F204" s="150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 t="s">
        <v>156</v>
      </c>
      <c r="AH204" s="187">
        <v>0</v>
      </c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</row>
    <row r="205" spans="1:60" s="179" customFormat="1" outlineLevel="1">
      <c r="A205" s="180"/>
      <c r="B205" s="181"/>
      <c r="C205" s="188" t="s">
        <v>304</v>
      </c>
      <c r="D205" s="189"/>
      <c r="E205" s="190">
        <v>93.3</v>
      </c>
      <c r="F205" s="150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 t="s">
        <v>156</v>
      </c>
      <c r="AH205" s="187">
        <v>0</v>
      </c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</row>
    <row r="206" spans="1:60" s="179" customFormat="1" outlineLevel="1">
      <c r="A206" s="180"/>
      <c r="B206" s="181"/>
      <c r="C206" s="191"/>
      <c r="D206" s="191"/>
      <c r="E206" s="191"/>
      <c r="F206" s="150"/>
      <c r="G206" s="191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 t="s">
        <v>130</v>
      </c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</row>
    <row r="207" spans="1:60" s="179" customFormat="1" ht="22.5" outlineLevel="1">
      <c r="A207" s="180">
        <v>27</v>
      </c>
      <c r="B207" s="181" t="s">
        <v>305</v>
      </c>
      <c r="C207" s="182" t="s">
        <v>306</v>
      </c>
      <c r="D207" s="183" t="s">
        <v>199</v>
      </c>
      <c r="E207" s="184">
        <v>13.105399999999999</v>
      </c>
      <c r="F207" s="150"/>
      <c r="G207" s="186">
        <f>ROUND(E207*F207,2)</f>
        <v>0</v>
      </c>
      <c r="H207" s="186">
        <v>188.88</v>
      </c>
      <c r="I207" s="186">
        <f>ROUND(E207*H207,2)</f>
        <v>2475.35</v>
      </c>
      <c r="J207" s="186">
        <v>227.62</v>
      </c>
      <c r="K207" s="186">
        <f>ROUND(E207*J207,2)</f>
        <v>2983.05</v>
      </c>
      <c r="L207" s="186">
        <v>15</v>
      </c>
      <c r="M207" s="186">
        <f>G207*(1+L207/100)</f>
        <v>0</v>
      </c>
      <c r="N207" s="186">
        <v>6.8000000000000005E-2</v>
      </c>
      <c r="O207" s="186">
        <f>ROUND(E207*N207,2)</f>
        <v>0.89</v>
      </c>
      <c r="P207" s="186">
        <v>0</v>
      </c>
      <c r="Q207" s="186">
        <f>ROUND(E207*P207,2)</f>
        <v>0</v>
      </c>
      <c r="R207" s="186" t="s">
        <v>175</v>
      </c>
      <c r="S207" s="186" t="s">
        <v>125</v>
      </c>
      <c r="T207" s="186" t="s">
        <v>125</v>
      </c>
      <c r="U207" s="186">
        <v>0.71397999999999995</v>
      </c>
      <c r="V207" s="186">
        <f>ROUND(E207*U207,2)</f>
        <v>9.36</v>
      </c>
      <c r="W207" s="186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 t="s">
        <v>154</v>
      </c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</row>
    <row r="208" spans="1:60" s="179" customFormat="1" outlineLevel="1">
      <c r="A208" s="180"/>
      <c r="B208" s="181"/>
      <c r="C208" s="200" t="s">
        <v>307</v>
      </c>
      <c r="D208" s="200"/>
      <c r="E208" s="200"/>
      <c r="F208" s="150"/>
      <c r="G208" s="200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 t="s">
        <v>177</v>
      </c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</row>
    <row r="209" spans="1:60" s="179" customFormat="1" outlineLevel="1">
      <c r="A209" s="180"/>
      <c r="B209" s="181"/>
      <c r="C209" s="188" t="s">
        <v>308</v>
      </c>
      <c r="D209" s="189"/>
      <c r="E209" s="190"/>
      <c r="F209" s="150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 t="s">
        <v>156</v>
      </c>
      <c r="AH209" s="187">
        <v>0</v>
      </c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</row>
    <row r="210" spans="1:60" s="179" customFormat="1" outlineLevel="1">
      <c r="A210" s="180"/>
      <c r="B210" s="181"/>
      <c r="C210" s="188" t="s">
        <v>178</v>
      </c>
      <c r="D210" s="189"/>
      <c r="E210" s="190"/>
      <c r="F210" s="150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 t="s">
        <v>156</v>
      </c>
      <c r="AH210" s="187">
        <v>0</v>
      </c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</row>
    <row r="211" spans="1:60" s="179" customFormat="1" outlineLevel="1">
      <c r="A211" s="180"/>
      <c r="B211" s="181"/>
      <c r="C211" s="188" t="s">
        <v>309</v>
      </c>
      <c r="D211" s="189"/>
      <c r="E211" s="190">
        <v>10.304</v>
      </c>
      <c r="F211" s="150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 t="s">
        <v>156</v>
      </c>
      <c r="AH211" s="187">
        <v>0</v>
      </c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</row>
    <row r="212" spans="1:60" s="179" customFormat="1" outlineLevel="1">
      <c r="A212" s="180"/>
      <c r="B212" s="181"/>
      <c r="C212" s="188" t="s">
        <v>310</v>
      </c>
      <c r="D212" s="189"/>
      <c r="E212" s="190">
        <v>0.48299999999999998</v>
      </c>
      <c r="F212" s="150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 t="s">
        <v>156</v>
      </c>
      <c r="AH212" s="187">
        <v>0</v>
      </c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</row>
    <row r="213" spans="1:60" s="179" customFormat="1" outlineLevel="1">
      <c r="A213" s="180"/>
      <c r="B213" s="181"/>
      <c r="C213" s="188" t="s">
        <v>311</v>
      </c>
      <c r="D213" s="189"/>
      <c r="E213" s="190">
        <v>2.3184</v>
      </c>
      <c r="F213" s="150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 t="s">
        <v>156</v>
      </c>
      <c r="AH213" s="187">
        <v>0</v>
      </c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</row>
    <row r="214" spans="1:60" s="179" customFormat="1" outlineLevel="1">
      <c r="A214" s="180"/>
      <c r="B214" s="181"/>
      <c r="C214" s="191"/>
      <c r="D214" s="191"/>
      <c r="E214" s="191"/>
      <c r="F214" s="150"/>
      <c r="G214" s="191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 t="s">
        <v>130</v>
      </c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  <c r="BG214" s="187"/>
      <c r="BH214" s="187"/>
    </row>
    <row r="215" spans="1:60" s="179" customFormat="1" outlineLevel="1">
      <c r="A215" s="180">
        <v>28</v>
      </c>
      <c r="B215" s="181" t="s">
        <v>312</v>
      </c>
      <c r="C215" s="182" t="s">
        <v>313</v>
      </c>
      <c r="D215" s="183" t="s">
        <v>199</v>
      </c>
      <c r="E215" s="184">
        <v>9.2799999999999994</v>
      </c>
      <c r="F215" s="150"/>
      <c r="G215" s="186">
        <f>ROUND(E215*F215,2)</f>
        <v>0</v>
      </c>
      <c r="H215" s="186">
        <v>45.03</v>
      </c>
      <c r="I215" s="186">
        <f>ROUND(E215*H215,2)</f>
        <v>417.88</v>
      </c>
      <c r="J215" s="186">
        <v>256.97000000000003</v>
      </c>
      <c r="K215" s="186">
        <f>ROUND(E215*J215,2)</f>
        <v>2384.6799999999998</v>
      </c>
      <c r="L215" s="186">
        <v>15</v>
      </c>
      <c r="M215" s="186">
        <f>G215*(1+L215/100)</f>
        <v>0</v>
      </c>
      <c r="N215" s="186">
        <v>4.7660000000000001E-2</v>
      </c>
      <c r="O215" s="186">
        <f>ROUND(E215*N215,2)</f>
        <v>0.44</v>
      </c>
      <c r="P215" s="186">
        <v>0</v>
      </c>
      <c r="Q215" s="186">
        <f>ROUND(E215*P215,2)</f>
        <v>0</v>
      </c>
      <c r="R215" s="186" t="s">
        <v>182</v>
      </c>
      <c r="S215" s="186" t="s">
        <v>125</v>
      </c>
      <c r="T215" s="186" t="s">
        <v>125</v>
      </c>
      <c r="U215" s="186">
        <v>0.65600000000000003</v>
      </c>
      <c r="V215" s="186">
        <f>ROUND(E215*U215,2)</f>
        <v>6.09</v>
      </c>
      <c r="W215" s="186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 t="s">
        <v>154</v>
      </c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  <c r="BE215" s="187"/>
      <c r="BF215" s="187"/>
      <c r="BG215" s="187"/>
      <c r="BH215" s="187"/>
    </row>
    <row r="216" spans="1:60" s="179" customFormat="1" outlineLevel="1">
      <c r="A216" s="180"/>
      <c r="B216" s="181"/>
      <c r="C216" s="188" t="s">
        <v>178</v>
      </c>
      <c r="D216" s="189"/>
      <c r="E216" s="190"/>
      <c r="F216" s="150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 t="s">
        <v>156</v>
      </c>
      <c r="AH216" s="187">
        <v>0</v>
      </c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7"/>
      <c r="BH216" s="187"/>
    </row>
    <row r="217" spans="1:60" s="179" customFormat="1" outlineLevel="1">
      <c r="A217" s="180"/>
      <c r="B217" s="181"/>
      <c r="C217" s="188" t="s">
        <v>314</v>
      </c>
      <c r="D217" s="189"/>
      <c r="E217" s="190"/>
      <c r="F217" s="150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 t="s">
        <v>156</v>
      </c>
      <c r="AH217" s="187">
        <v>0</v>
      </c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  <c r="BB217" s="187"/>
      <c r="BC217" s="187"/>
      <c r="BD217" s="187"/>
      <c r="BE217" s="187"/>
      <c r="BF217" s="187"/>
      <c r="BG217" s="187"/>
      <c r="BH217" s="187"/>
    </row>
    <row r="218" spans="1:60" s="179" customFormat="1" outlineLevel="1">
      <c r="A218" s="180"/>
      <c r="B218" s="181"/>
      <c r="C218" s="188" t="s">
        <v>315</v>
      </c>
      <c r="D218" s="189"/>
      <c r="E218" s="190">
        <v>9.2799999999999994</v>
      </c>
      <c r="F218" s="150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 t="s">
        <v>156</v>
      </c>
      <c r="AH218" s="187">
        <v>0</v>
      </c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  <c r="BA218" s="187"/>
      <c r="BB218" s="187"/>
      <c r="BC218" s="187"/>
      <c r="BD218" s="187"/>
      <c r="BE218" s="187"/>
      <c r="BF218" s="187"/>
      <c r="BG218" s="187"/>
      <c r="BH218" s="187"/>
    </row>
    <row r="219" spans="1:60" s="179" customFormat="1" outlineLevel="1">
      <c r="A219" s="180"/>
      <c r="B219" s="181"/>
      <c r="C219" s="191"/>
      <c r="D219" s="191"/>
      <c r="E219" s="191"/>
      <c r="F219" s="150"/>
      <c r="G219" s="191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 t="s">
        <v>130</v>
      </c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7"/>
      <c r="BC219" s="187"/>
      <c r="BD219" s="187"/>
      <c r="BE219" s="187"/>
      <c r="BF219" s="187"/>
      <c r="BG219" s="187"/>
      <c r="BH219" s="187"/>
    </row>
    <row r="220" spans="1:60" s="179" customFormat="1" outlineLevel="1">
      <c r="A220" s="180">
        <v>29</v>
      </c>
      <c r="B220" s="181" t="s">
        <v>316</v>
      </c>
      <c r="C220" s="182" t="s">
        <v>317</v>
      </c>
      <c r="D220" s="183" t="s">
        <v>199</v>
      </c>
      <c r="E220" s="184">
        <v>93.732799999999997</v>
      </c>
      <c r="F220" s="150"/>
      <c r="G220" s="186">
        <f>ROUND(E220*F220,2)</f>
        <v>0</v>
      </c>
      <c r="H220" s="186">
        <v>49.72</v>
      </c>
      <c r="I220" s="186">
        <f>ROUND(E220*H220,2)</f>
        <v>4660.3900000000003</v>
      </c>
      <c r="J220" s="186">
        <v>215.28</v>
      </c>
      <c r="K220" s="186">
        <f>ROUND(E220*J220,2)</f>
        <v>20178.8</v>
      </c>
      <c r="L220" s="186">
        <v>15</v>
      </c>
      <c r="M220" s="186">
        <f>G220*(1+L220/100)</f>
        <v>0</v>
      </c>
      <c r="N220" s="186">
        <v>4.5580000000000002E-2</v>
      </c>
      <c r="O220" s="186">
        <f>ROUND(E220*N220,2)</f>
        <v>4.2699999999999996</v>
      </c>
      <c r="P220" s="186">
        <v>0</v>
      </c>
      <c r="Q220" s="186">
        <f>ROUND(E220*P220,2)</f>
        <v>0</v>
      </c>
      <c r="R220" s="186" t="s">
        <v>182</v>
      </c>
      <c r="S220" s="186" t="s">
        <v>125</v>
      </c>
      <c r="T220" s="186" t="s">
        <v>125</v>
      </c>
      <c r="U220" s="186">
        <v>0.60799999999999998</v>
      </c>
      <c r="V220" s="186">
        <f>ROUND(E220*U220,2)</f>
        <v>56.99</v>
      </c>
      <c r="W220" s="186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 t="s">
        <v>154</v>
      </c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  <c r="BB220" s="187"/>
      <c r="BC220" s="187"/>
      <c r="BD220" s="187"/>
      <c r="BE220" s="187"/>
      <c r="BF220" s="187"/>
      <c r="BG220" s="187"/>
      <c r="BH220" s="187"/>
    </row>
    <row r="221" spans="1:60" s="179" customFormat="1" outlineLevel="1">
      <c r="A221" s="180"/>
      <c r="B221" s="181"/>
      <c r="C221" s="200" t="s">
        <v>318</v>
      </c>
      <c r="D221" s="200"/>
      <c r="E221" s="200"/>
      <c r="F221" s="150"/>
      <c r="G221" s="200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 t="s">
        <v>177</v>
      </c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  <c r="BB221" s="187"/>
      <c r="BC221" s="187"/>
      <c r="BD221" s="187"/>
      <c r="BE221" s="187"/>
      <c r="BF221" s="187"/>
      <c r="BG221" s="187"/>
      <c r="BH221" s="187"/>
    </row>
    <row r="222" spans="1:60" s="179" customFormat="1" outlineLevel="1">
      <c r="A222" s="180"/>
      <c r="B222" s="181"/>
      <c r="C222" s="188" t="s">
        <v>319</v>
      </c>
      <c r="D222" s="189"/>
      <c r="E222" s="190"/>
      <c r="F222" s="150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 t="s">
        <v>156</v>
      </c>
      <c r="AH222" s="187">
        <v>0</v>
      </c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  <c r="BG222" s="187"/>
      <c r="BH222" s="187"/>
    </row>
    <row r="223" spans="1:60" s="179" customFormat="1" outlineLevel="1">
      <c r="A223" s="180"/>
      <c r="B223" s="181"/>
      <c r="C223" s="188" t="s">
        <v>320</v>
      </c>
      <c r="D223" s="189"/>
      <c r="E223" s="190"/>
      <c r="F223" s="150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 t="s">
        <v>156</v>
      </c>
      <c r="AH223" s="187">
        <v>0</v>
      </c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  <c r="BB223" s="187"/>
      <c r="BC223" s="187"/>
      <c r="BD223" s="187"/>
      <c r="BE223" s="187"/>
      <c r="BF223" s="187"/>
      <c r="BG223" s="187"/>
      <c r="BH223" s="187"/>
    </row>
    <row r="224" spans="1:60" s="179" customFormat="1" outlineLevel="1">
      <c r="A224" s="180"/>
      <c r="B224" s="181"/>
      <c r="C224" s="188" t="s">
        <v>191</v>
      </c>
      <c r="D224" s="189"/>
      <c r="E224" s="190"/>
      <c r="F224" s="150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 t="s">
        <v>156</v>
      </c>
      <c r="AH224" s="187">
        <v>0</v>
      </c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7"/>
      <c r="BD224" s="187"/>
      <c r="BE224" s="187"/>
      <c r="BF224" s="187"/>
      <c r="BG224" s="187"/>
      <c r="BH224" s="187"/>
    </row>
    <row r="225" spans="1:60" s="179" customFormat="1" outlineLevel="1">
      <c r="A225" s="180"/>
      <c r="B225" s="181"/>
      <c r="C225" s="188" t="s">
        <v>321</v>
      </c>
      <c r="D225" s="189"/>
      <c r="E225" s="190"/>
      <c r="F225" s="150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 t="s">
        <v>156</v>
      </c>
      <c r="AH225" s="187">
        <v>0</v>
      </c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</row>
    <row r="226" spans="1:60" s="179" customFormat="1" outlineLevel="1">
      <c r="A226" s="180"/>
      <c r="B226" s="181"/>
      <c r="C226" s="188" t="s">
        <v>322</v>
      </c>
      <c r="D226" s="189"/>
      <c r="E226" s="190"/>
      <c r="F226" s="150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 t="s">
        <v>156</v>
      </c>
      <c r="AH226" s="187">
        <v>0</v>
      </c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  <c r="BG226" s="187"/>
      <c r="BH226" s="187"/>
    </row>
    <row r="227" spans="1:60" s="179" customFormat="1" outlineLevel="1">
      <c r="A227" s="180"/>
      <c r="B227" s="181"/>
      <c r="C227" s="188" t="s">
        <v>323</v>
      </c>
      <c r="D227" s="189"/>
      <c r="E227" s="190"/>
      <c r="F227" s="150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 t="s">
        <v>156</v>
      </c>
      <c r="AH227" s="187">
        <v>0</v>
      </c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  <c r="BG227" s="187"/>
      <c r="BH227" s="187"/>
    </row>
    <row r="228" spans="1:60" s="179" customFormat="1" outlineLevel="1">
      <c r="A228" s="180"/>
      <c r="B228" s="181"/>
      <c r="C228" s="188" t="s">
        <v>324</v>
      </c>
      <c r="D228" s="189"/>
      <c r="E228" s="190">
        <v>22.032</v>
      </c>
      <c r="F228" s="150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 t="s">
        <v>156</v>
      </c>
      <c r="AH228" s="187">
        <v>0</v>
      </c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  <c r="BE228" s="187"/>
      <c r="BF228" s="187"/>
      <c r="BG228" s="187"/>
      <c r="BH228" s="187"/>
    </row>
    <row r="229" spans="1:60" s="179" customFormat="1" outlineLevel="1">
      <c r="A229" s="180"/>
      <c r="B229" s="181"/>
      <c r="C229" s="188" t="s">
        <v>325</v>
      </c>
      <c r="D229" s="189"/>
      <c r="E229" s="190"/>
      <c r="F229" s="150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 t="s">
        <v>156</v>
      </c>
      <c r="AH229" s="187">
        <v>0</v>
      </c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  <c r="BB229" s="187"/>
      <c r="BC229" s="187"/>
      <c r="BD229" s="187"/>
      <c r="BE229" s="187"/>
      <c r="BF229" s="187"/>
      <c r="BG229" s="187"/>
      <c r="BH229" s="187"/>
    </row>
    <row r="230" spans="1:60" s="179" customFormat="1" outlineLevel="1">
      <c r="A230" s="180"/>
      <c r="B230" s="181"/>
      <c r="C230" s="188" t="s">
        <v>323</v>
      </c>
      <c r="D230" s="189"/>
      <c r="E230" s="190"/>
      <c r="F230" s="150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 t="s">
        <v>156</v>
      </c>
      <c r="AH230" s="187">
        <v>0</v>
      </c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</row>
    <row r="231" spans="1:60" s="179" customFormat="1" outlineLevel="1">
      <c r="A231" s="180"/>
      <c r="B231" s="181"/>
      <c r="C231" s="188" t="s">
        <v>326</v>
      </c>
      <c r="D231" s="189"/>
      <c r="E231" s="190">
        <v>3.6</v>
      </c>
      <c r="F231" s="150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 t="s">
        <v>156</v>
      </c>
      <c r="AH231" s="187">
        <v>0</v>
      </c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  <c r="BE231" s="187"/>
      <c r="BF231" s="187"/>
      <c r="BG231" s="187"/>
      <c r="BH231" s="187"/>
    </row>
    <row r="232" spans="1:60" s="179" customFormat="1" outlineLevel="1">
      <c r="A232" s="180"/>
      <c r="B232" s="181"/>
      <c r="C232" s="188" t="s">
        <v>327</v>
      </c>
      <c r="D232" s="189"/>
      <c r="E232" s="190"/>
      <c r="F232" s="150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 t="s">
        <v>156</v>
      </c>
      <c r="AH232" s="187">
        <v>0</v>
      </c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  <c r="BE232" s="187"/>
      <c r="BF232" s="187"/>
      <c r="BG232" s="187"/>
      <c r="BH232" s="187"/>
    </row>
    <row r="233" spans="1:60" s="179" customFormat="1" outlineLevel="1">
      <c r="A233" s="180"/>
      <c r="B233" s="181"/>
      <c r="C233" s="188" t="s">
        <v>323</v>
      </c>
      <c r="D233" s="189"/>
      <c r="E233" s="190"/>
      <c r="F233" s="150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 t="s">
        <v>156</v>
      </c>
      <c r="AH233" s="187">
        <v>0</v>
      </c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</row>
    <row r="234" spans="1:60" s="179" customFormat="1" outlineLevel="1">
      <c r="A234" s="180"/>
      <c r="B234" s="181"/>
      <c r="C234" s="188" t="s">
        <v>328</v>
      </c>
      <c r="D234" s="189"/>
      <c r="E234" s="190">
        <v>6</v>
      </c>
      <c r="F234" s="150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 t="s">
        <v>156</v>
      </c>
      <c r="AH234" s="187">
        <v>0</v>
      </c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187"/>
      <c r="BE234" s="187"/>
      <c r="BF234" s="187"/>
      <c r="BG234" s="187"/>
      <c r="BH234" s="187"/>
    </row>
    <row r="235" spans="1:60" s="179" customFormat="1" outlineLevel="1">
      <c r="A235" s="180"/>
      <c r="B235" s="181"/>
      <c r="C235" s="188" t="s">
        <v>329</v>
      </c>
      <c r="D235" s="189"/>
      <c r="E235" s="190"/>
      <c r="F235" s="150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 t="s">
        <v>156</v>
      </c>
      <c r="AH235" s="187">
        <v>0</v>
      </c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187"/>
      <c r="BE235" s="187"/>
      <c r="BF235" s="187"/>
      <c r="BG235" s="187"/>
      <c r="BH235" s="187"/>
    </row>
    <row r="236" spans="1:60" s="179" customFormat="1" outlineLevel="1">
      <c r="A236" s="180"/>
      <c r="B236" s="181"/>
      <c r="C236" s="188" t="s">
        <v>323</v>
      </c>
      <c r="D236" s="189"/>
      <c r="E236" s="190"/>
      <c r="F236" s="150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 t="s">
        <v>156</v>
      </c>
      <c r="AH236" s="187">
        <v>0</v>
      </c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  <c r="BA236" s="187"/>
      <c r="BB236" s="187"/>
      <c r="BC236" s="187"/>
      <c r="BD236" s="187"/>
      <c r="BE236" s="187"/>
      <c r="BF236" s="187"/>
      <c r="BG236" s="187"/>
      <c r="BH236" s="187"/>
    </row>
    <row r="237" spans="1:60" s="179" customFormat="1" outlineLevel="1">
      <c r="A237" s="180"/>
      <c r="B237" s="181"/>
      <c r="C237" s="188" t="s">
        <v>330</v>
      </c>
      <c r="D237" s="189"/>
      <c r="E237" s="190">
        <v>4.5599999999999996</v>
      </c>
      <c r="F237" s="150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 t="s">
        <v>156</v>
      </c>
      <c r="AH237" s="187">
        <v>0</v>
      </c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  <c r="BE237" s="187"/>
      <c r="BF237" s="187"/>
      <c r="BG237" s="187"/>
      <c r="BH237" s="187"/>
    </row>
    <row r="238" spans="1:60" s="179" customFormat="1" outlineLevel="1">
      <c r="A238" s="180"/>
      <c r="B238" s="181"/>
      <c r="C238" s="188" t="s">
        <v>331</v>
      </c>
      <c r="D238" s="189"/>
      <c r="E238" s="190"/>
      <c r="F238" s="150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 t="s">
        <v>156</v>
      </c>
      <c r="AH238" s="187">
        <v>0</v>
      </c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  <c r="BG238" s="187"/>
      <c r="BH238" s="187"/>
    </row>
    <row r="239" spans="1:60" s="179" customFormat="1" outlineLevel="1">
      <c r="A239" s="180"/>
      <c r="B239" s="181"/>
      <c r="C239" s="188" t="s">
        <v>323</v>
      </c>
      <c r="D239" s="189"/>
      <c r="E239" s="190"/>
      <c r="F239" s="150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 t="s">
        <v>156</v>
      </c>
      <c r="AH239" s="187">
        <v>0</v>
      </c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  <c r="BG239" s="187"/>
      <c r="BH239" s="187"/>
    </row>
    <row r="240" spans="1:60" s="179" customFormat="1" outlineLevel="1">
      <c r="A240" s="180"/>
      <c r="B240" s="181"/>
      <c r="C240" s="188" t="s">
        <v>332</v>
      </c>
      <c r="D240" s="189"/>
      <c r="E240" s="190">
        <v>6.9119999999999999</v>
      </c>
      <c r="F240" s="150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 t="s">
        <v>156</v>
      </c>
      <c r="AH240" s="187">
        <v>0</v>
      </c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</row>
    <row r="241" spans="1:60" s="179" customFormat="1" outlineLevel="1">
      <c r="A241" s="180"/>
      <c r="B241" s="181"/>
      <c r="C241" s="188" t="s">
        <v>333</v>
      </c>
      <c r="D241" s="189"/>
      <c r="E241" s="190">
        <v>1.53</v>
      </c>
      <c r="F241" s="150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 t="s">
        <v>156</v>
      </c>
      <c r="AH241" s="187">
        <v>0</v>
      </c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</row>
    <row r="242" spans="1:60" s="179" customFormat="1" outlineLevel="1">
      <c r="A242" s="180"/>
      <c r="B242" s="181"/>
      <c r="C242" s="188" t="s">
        <v>334</v>
      </c>
      <c r="D242" s="189"/>
      <c r="E242" s="190">
        <v>-1.6</v>
      </c>
      <c r="F242" s="150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 t="s">
        <v>156</v>
      </c>
      <c r="AH242" s="187">
        <v>0</v>
      </c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</row>
    <row r="243" spans="1:60" s="179" customFormat="1" outlineLevel="1">
      <c r="A243" s="180"/>
      <c r="B243" s="181"/>
      <c r="C243" s="188" t="s">
        <v>335</v>
      </c>
      <c r="D243" s="189"/>
      <c r="E243" s="190"/>
      <c r="F243" s="150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 t="s">
        <v>156</v>
      </c>
      <c r="AH243" s="187">
        <v>0</v>
      </c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</row>
    <row r="244" spans="1:60" s="179" customFormat="1" outlineLevel="1">
      <c r="A244" s="180"/>
      <c r="B244" s="181"/>
      <c r="C244" s="188" t="s">
        <v>323</v>
      </c>
      <c r="D244" s="189"/>
      <c r="E244" s="190"/>
      <c r="F244" s="150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 t="s">
        <v>156</v>
      </c>
      <c r="AH244" s="187">
        <v>0</v>
      </c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</row>
    <row r="245" spans="1:60" s="179" customFormat="1" outlineLevel="1">
      <c r="A245" s="180"/>
      <c r="B245" s="181"/>
      <c r="C245" s="188" t="s">
        <v>336</v>
      </c>
      <c r="D245" s="189"/>
      <c r="E245" s="190">
        <v>2.16</v>
      </c>
      <c r="F245" s="150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 t="s">
        <v>156</v>
      </c>
      <c r="AH245" s="187">
        <v>0</v>
      </c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</row>
    <row r="246" spans="1:60" s="179" customFormat="1" outlineLevel="1">
      <c r="A246" s="180"/>
      <c r="B246" s="181"/>
      <c r="C246" s="188" t="s">
        <v>337</v>
      </c>
      <c r="D246" s="189"/>
      <c r="E246" s="190"/>
      <c r="F246" s="150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 t="s">
        <v>156</v>
      </c>
      <c r="AH246" s="187">
        <v>0</v>
      </c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</row>
    <row r="247" spans="1:60" s="179" customFormat="1" outlineLevel="1">
      <c r="A247" s="180"/>
      <c r="B247" s="181"/>
      <c r="C247" s="188" t="s">
        <v>323</v>
      </c>
      <c r="D247" s="189"/>
      <c r="E247" s="190"/>
      <c r="F247" s="150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 t="s">
        <v>156</v>
      </c>
      <c r="AH247" s="187">
        <v>0</v>
      </c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</row>
    <row r="248" spans="1:60" s="179" customFormat="1" outlineLevel="1">
      <c r="A248" s="180"/>
      <c r="B248" s="181"/>
      <c r="C248" s="188" t="s">
        <v>338</v>
      </c>
      <c r="D248" s="189"/>
      <c r="E248" s="190">
        <v>3.3647999999999998</v>
      </c>
      <c r="F248" s="150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 t="s">
        <v>156</v>
      </c>
      <c r="AH248" s="187">
        <v>0</v>
      </c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</row>
    <row r="249" spans="1:60" s="179" customFormat="1" outlineLevel="1">
      <c r="A249" s="180"/>
      <c r="B249" s="181"/>
      <c r="C249" s="188" t="s">
        <v>207</v>
      </c>
      <c r="D249" s="189"/>
      <c r="E249" s="190"/>
      <c r="F249" s="150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 t="s">
        <v>156</v>
      </c>
      <c r="AH249" s="187">
        <v>0</v>
      </c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  <c r="BG249" s="187"/>
      <c r="BH249" s="187"/>
    </row>
    <row r="250" spans="1:60" s="179" customFormat="1" outlineLevel="1">
      <c r="A250" s="180"/>
      <c r="B250" s="181"/>
      <c r="C250" s="188" t="s">
        <v>323</v>
      </c>
      <c r="D250" s="189"/>
      <c r="E250" s="190"/>
      <c r="F250" s="150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 t="s">
        <v>156</v>
      </c>
      <c r="AH250" s="187">
        <v>0</v>
      </c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  <c r="BE250" s="187"/>
      <c r="BF250" s="187"/>
      <c r="BG250" s="187"/>
      <c r="BH250" s="187"/>
    </row>
    <row r="251" spans="1:60" s="179" customFormat="1" outlineLevel="1">
      <c r="A251" s="180"/>
      <c r="B251" s="181"/>
      <c r="C251" s="188" t="s">
        <v>339</v>
      </c>
      <c r="D251" s="189"/>
      <c r="E251" s="190">
        <v>7.7279999999999998</v>
      </c>
      <c r="F251" s="150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 t="s">
        <v>156</v>
      </c>
      <c r="AH251" s="187">
        <v>0</v>
      </c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  <c r="BA251" s="187"/>
      <c r="BB251" s="187"/>
      <c r="BC251" s="187"/>
      <c r="BD251" s="187"/>
      <c r="BE251" s="187"/>
      <c r="BF251" s="187"/>
      <c r="BG251" s="187"/>
      <c r="BH251" s="187"/>
    </row>
    <row r="252" spans="1:60" s="179" customFormat="1" outlineLevel="1">
      <c r="A252" s="180"/>
      <c r="B252" s="181"/>
      <c r="C252" s="188" t="s">
        <v>340</v>
      </c>
      <c r="D252" s="189"/>
      <c r="E252" s="190"/>
      <c r="F252" s="150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 t="s">
        <v>156</v>
      </c>
      <c r="AH252" s="187">
        <v>0</v>
      </c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  <c r="BA252" s="187"/>
      <c r="BB252" s="187"/>
      <c r="BC252" s="187"/>
      <c r="BD252" s="187"/>
      <c r="BE252" s="187"/>
      <c r="BF252" s="187"/>
      <c r="BG252" s="187"/>
      <c r="BH252" s="187"/>
    </row>
    <row r="253" spans="1:60" s="179" customFormat="1" outlineLevel="1">
      <c r="A253" s="180"/>
      <c r="B253" s="181"/>
      <c r="C253" s="188" t="s">
        <v>323</v>
      </c>
      <c r="D253" s="189"/>
      <c r="E253" s="190"/>
      <c r="F253" s="150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 t="s">
        <v>156</v>
      </c>
      <c r="AH253" s="187">
        <v>0</v>
      </c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  <c r="BA253" s="187"/>
      <c r="BB253" s="187"/>
      <c r="BC253" s="187"/>
      <c r="BD253" s="187"/>
      <c r="BE253" s="187"/>
      <c r="BF253" s="187"/>
      <c r="BG253" s="187"/>
      <c r="BH253" s="187"/>
    </row>
    <row r="254" spans="1:60" s="179" customFormat="1" outlineLevel="1">
      <c r="A254" s="180"/>
      <c r="B254" s="181"/>
      <c r="C254" s="188" t="s">
        <v>341</v>
      </c>
      <c r="D254" s="189"/>
      <c r="E254" s="190">
        <v>4.5119999999999996</v>
      </c>
      <c r="F254" s="150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 t="s">
        <v>156</v>
      </c>
      <c r="AH254" s="187">
        <v>0</v>
      </c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  <c r="BA254" s="187"/>
      <c r="BB254" s="187"/>
      <c r="BC254" s="187"/>
      <c r="BD254" s="187"/>
      <c r="BE254" s="187"/>
      <c r="BF254" s="187"/>
      <c r="BG254" s="187"/>
      <c r="BH254" s="187"/>
    </row>
    <row r="255" spans="1:60" s="179" customFormat="1" outlineLevel="1">
      <c r="A255" s="180"/>
      <c r="B255" s="181"/>
      <c r="C255" s="188" t="s">
        <v>342</v>
      </c>
      <c r="D255" s="189"/>
      <c r="E255" s="190"/>
      <c r="F255" s="150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 t="s">
        <v>156</v>
      </c>
      <c r="AH255" s="187">
        <v>0</v>
      </c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  <c r="BA255" s="187"/>
      <c r="BB255" s="187"/>
      <c r="BC255" s="187"/>
      <c r="BD255" s="187"/>
      <c r="BE255" s="187"/>
      <c r="BF255" s="187"/>
      <c r="BG255" s="187"/>
      <c r="BH255" s="187"/>
    </row>
    <row r="256" spans="1:60" s="179" customFormat="1" outlineLevel="1">
      <c r="A256" s="180"/>
      <c r="B256" s="181"/>
      <c r="C256" s="188" t="s">
        <v>323</v>
      </c>
      <c r="D256" s="189"/>
      <c r="E256" s="190"/>
      <c r="F256" s="150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 t="s">
        <v>156</v>
      </c>
      <c r="AH256" s="187">
        <v>0</v>
      </c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  <c r="BA256" s="187"/>
      <c r="BB256" s="187"/>
      <c r="BC256" s="187"/>
      <c r="BD256" s="187"/>
      <c r="BE256" s="187"/>
      <c r="BF256" s="187"/>
      <c r="BG256" s="187"/>
      <c r="BH256" s="187"/>
    </row>
    <row r="257" spans="1:60" s="179" customFormat="1" outlineLevel="1">
      <c r="A257" s="180"/>
      <c r="B257" s="181"/>
      <c r="C257" s="188" t="s">
        <v>341</v>
      </c>
      <c r="D257" s="189"/>
      <c r="E257" s="190">
        <v>4.5119999999999996</v>
      </c>
      <c r="F257" s="150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 t="s">
        <v>156</v>
      </c>
      <c r="AH257" s="187">
        <v>0</v>
      </c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</row>
    <row r="258" spans="1:60" s="179" customFormat="1" outlineLevel="1">
      <c r="A258" s="180"/>
      <c r="B258" s="181"/>
      <c r="C258" s="188" t="s">
        <v>212</v>
      </c>
      <c r="D258" s="189"/>
      <c r="E258" s="190"/>
      <c r="F258" s="150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 t="s">
        <v>156</v>
      </c>
      <c r="AH258" s="187">
        <v>0</v>
      </c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  <c r="BE258" s="187"/>
      <c r="BF258" s="187"/>
      <c r="BG258" s="187"/>
      <c r="BH258" s="187"/>
    </row>
    <row r="259" spans="1:60" s="179" customFormat="1" outlineLevel="1">
      <c r="A259" s="180"/>
      <c r="B259" s="181"/>
      <c r="C259" s="188" t="s">
        <v>323</v>
      </c>
      <c r="D259" s="189"/>
      <c r="E259" s="190"/>
      <c r="F259" s="150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 t="s">
        <v>156</v>
      </c>
      <c r="AH259" s="187">
        <v>0</v>
      </c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  <c r="BE259" s="187"/>
      <c r="BF259" s="187"/>
      <c r="BG259" s="187"/>
      <c r="BH259" s="187"/>
    </row>
    <row r="260" spans="1:60" s="179" customFormat="1" outlineLevel="1">
      <c r="A260" s="180"/>
      <c r="B260" s="181"/>
      <c r="C260" s="188" t="s">
        <v>343</v>
      </c>
      <c r="D260" s="189"/>
      <c r="E260" s="190">
        <v>7.3680000000000003</v>
      </c>
      <c r="F260" s="150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 t="s">
        <v>156</v>
      </c>
      <c r="AH260" s="187">
        <v>0</v>
      </c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  <c r="BE260" s="187"/>
      <c r="BF260" s="187"/>
      <c r="BG260" s="187"/>
      <c r="BH260" s="187"/>
    </row>
    <row r="261" spans="1:60" s="179" customFormat="1" outlineLevel="1">
      <c r="A261" s="180"/>
      <c r="B261" s="181"/>
      <c r="C261" s="188" t="s">
        <v>344</v>
      </c>
      <c r="D261" s="189"/>
      <c r="E261" s="190"/>
      <c r="F261" s="150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 t="s">
        <v>156</v>
      </c>
      <c r="AH261" s="187">
        <v>0</v>
      </c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  <c r="BA261" s="187"/>
      <c r="BB261" s="187"/>
      <c r="BC261" s="187"/>
      <c r="BD261" s="187"/>
      <c r="BE261" s="187"/>
      <c r="BF261" s="187"/>
      <c r="BG261" s="187"/>
      <c r="BH261" s="187"/>
    </row>
    <row r="262" spans="1:60" s="179" customFormat="1" outlineLevel="1">
      <c r="A262" s="180"/>
      <c r="B262" s="181"/>
      <c r="C262" s="188" t="s">
        <v>323</v>
      </c>
      <c r="D262" s="189"/>
      <c r="E262" s="190"/>
      <c r="F262" s="150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 t="s">
        <v>156</v>
      </c>
      <c r="AH262" s="187">
        <v>0</v>
      </c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</row>
    <row r="263" spans="1:60" s="179" customFormat="1" outlineLevel="1">
      <c r="A263" s="180"/>
      <c r="B263" s="181"/>
      <c r="C263" s="188" t="s">
        <v>345</v>
      </c>
      <c r="D263" s="189"/>
      <c r="E263" s="190">
        <v>4.5599999999999996</v>
      </c>
      <c r="F263" s="150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 t="s">
        <v>156</v>
      </c>
      <c r="AH263" s="187">
        <v>0</v>
      </c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/>
      <c r="BB263" s="187"/>
      <c r="BC263" s="187"/>
      <c r="BD263" s="187"/>
      <c r="BE263" s="187"/>
      <c r="BF263" s="187"/>
      <c r="BG263" s="187"/>
      <c r="BH263" s="187"/>
    </row>
    <row r="264" spans="1:60" s="179" customFormat="1" outlineLevel="1">
      <c r="A264" s="180"/>
      <c r="B264" s="181"/>
      <c r="C264" s="188" t="s">
        <v>346</v>
      </c>
      <c r="D264" s="189"/>
      <c r="E264" s="190"/>
      <c r="F264" s="150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 t="s">
        <v>156</v>
      </c>
      <c r="AH264" s="187">
        <v>0</v>
      </c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7"/>
      <c r="BD264" s="187"/>
      <c r="BE264" s="187"/>
      <c r="BF264" s="187"/>
      <c r="BG264" s="187"/>
      <c r="BH264" s="187"/>
    </row>
    <row r="265" spans="1:60" s="179" customFormat="1" outlineLevel="1">
      <c r="A265" s="180"/>
      <c r="B265" s="181"/>
      <c r="C265" s="188" t="s">
        <v>323</v>
      </c>
      <c r="D265" s="189"/>
      <c r="E265" s="190"/>
      <c r="F265" s="150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 t="s">
        <v>156</v>
      </c>
      <c r="AH265" s="187">
        <v>0</v>
      </c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/>
      <c r="BB265" s="187"/>
      <c r="BC265" s="187"/>
      <c r="BD265" s="187"/>
      <c r="BE265" s="187"/>
      <c r="BF265" s="187"/>
      <c r="BG265" s="187"/>
      <c r="BH265" s="187"/>
    </row>
    <row r="266" spans="1:60" s="179" customFormat="1" outlineLevel="1">
      <c r="A266" s="180"/>
      <c r="B266" s="181"/>
      <c r="C266" s="188" t="s">
        <v>347</v>
      </c>
      <c r="D266" s="189"/>
      <c r="E266" s="190">
        <v>3.552</v>
      </c>
      <c r="F266" s="150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 t="s">
        <v>156</v>
      </c>
      <c r="AH266" s="187">
        <v>0</v>
      </c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  <c r="BE266" s="187"/>
      <c r="BF266" s="187"/>
      <c r="BG266" s="187"/>
      <c r="BH266" s="187"/>
    </row>
    <row r="267" spans="1:60" s="179" customFormat="1" outlineLevel="1">
      <c r="A267" s="180"/>
      <c r="B267" s="181"/>
      <c r="C267" s="188" t="s">
        <v>348</v>
      </c>
      <c r="D267" s="189"/>
      <c r="E267" s="190"/>
      <c r="F267" s="150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 t="s">
        <v>156</v>
      </c>
      <c r="AH267" s="187">
        <v>0</v>
      </c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</row>
    <row r="268" spans="1:60" s="179" customFormat="1" outlineLevel="1">
      <c r="A268" s="180"/>
      <c r="B268" s="181"/>
      <c r="C268" s="188" t="s">
        <v>323</v>
      </c>
      <c r="D268" s="189"/>
      <c r="E268" s="190"/>
      <c r="F268" s="150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 t="s">
        <v>156</v>
      </c>
      <c r="AH268" s="187">
        <v>0</v>
      </c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  <c r="BG268" s="187"/>
      <c r="BH268" s="187"/>
    </row>
    <row r="269" spans="1:60" s="179" customFormat="1" outlineLevel="1">
      <c r="A269" s="180"/>
      <c r="B269" s="181"/>
      <c r="C269" s="188" t="s">
        <v>349</v>
      </c>
      <c r="D269" s="189"/>
      <c r="E269" s="190">
        <v>7.68</v>
      </c>
      <c r="F269" s="150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 t="s">
        <v>156</v>
      </c>
      <c r="AH269" s="187">
        <v>0</v>
      </c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  <c r="BA269" s="187"/>
      <c r="BB269" s="187"/>
      <c r="BC269" s="187"/>
      <c r="BD269" s="187"/>
      <c r="BE269" s="187"/>
      <c r="BF269" s="187"/>
      <c r="BG269" s="187"/>
      <c r="BH269" s="187"/>
    </row>
    <row r="270" spans="1:60" s="179" customFormat="1" outlineLevel="1">
      <c r="A270" s="180"/>
      <c r="B270" s="181"/>
      <c r="C270" s="188" t="s">
        <v>350</v>
      </c>
      <c r="D270" s="189"/>
      <c r="E270" s="190"/>
      <c r="F270" s="150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 t="s">
        <v>156</v>
      </c>
      <c r="AH270" s="187">
        <v>0</v>
      </c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  <c r="BA270" s="187"/>
      <c r="BB270" s="187"/>
      <c r="BC270" s="187"/>
      <c r="BD270" s="187"/>
      <c r="BE270" s="187"/>
      <c r="BF270" s="187"/>
      <c r="BG270" s="187"/>
      <c r="BH270" s="187"/>
    </row>
    <row r="271" spans="1:60" s="179" customFormat="1" outlineLevel="1">
      <c r="A271" s="180"/>
      <c r="B271" s="181"/>
      <c r="C271" s="188" t="s">
        <v>323</v>
      </c>
      <c r="D271" s="189"/>
      <c r="E271" s="190"/>
      <c r="F271" s="150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 t="s">
        <v>156</v>
      </c>
      <c r="AH271" s="187">
        <v>0</v>
      </c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  <c r="BG271" s="187"/>
      <c r="BH271" s="187"/>
    </row>
    <row r="272" spans="1:60" s="179" customFormat="1" outlineLevel="1">
      <c r="A272" s="180"/>
      <c r="B272" s="181"/>
      <c r="C272" s="188" t="s">
        <v>347</v>
      </c>
      <c r="D272" s="189"/>
      <c r="E272" s="190">
        <v>3.552</v>
      </c>
      <c r="F272" s="150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 t="s">
        <v>156</v>
      </c>
      <c r="AH272" s="187">
        <v>0</v>
      </c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  <c r="BA272" s="187"/>
      <c r="BB272" s="187"/>
      <c r="BC272" s="187"/>
      <c r="BD272" s="187"/>
      <c r="BE272" s="187"/>
      <c r="BF272" s="187"/>
      <c r="BG272" s="187"/>
      <c r="BH272" s="187"/>
    </row>
    <row r="273" spans="1:60" s="179" customFormat="1" outlineLevel="1">
      <c r="A273" s="180"/>
      <c r="B273" s="181"/>
      <c r="C273" s="188" t="s">
        <v>351</v>
      </c>
      <c r="D273" s="189"/>
      <c r="E273" s="190"/>
      <c r="F273" s="150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 t="s">
        <v>156</v>
      </c>
      <c r="AH273" s="187">
        <v>0</v>
      </c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  <c r="BE273" s="187"/>
      <c r="BF273" s="187"/>
      <c r="BG273" s="187"/>
      <c r="BH273" s="187"/>
    </row>
    <row r="274" spans="1:60" s="179" customFormat="1" outlineLevel="1">
      <c r="A274" s="180"/>
      <c r="B274" s="181"/>
      <c r="C274" s="188" t="s">
        <v>323</v>
      </c>
      <c r="D274" s="189"/>
      <c r="E274" s="190"/>
      <c r="F274" s="150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 t="s">
        <v>156</v>
      </c>
      <c r="AH274" s="187">
        <v>0</v>
      </c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  <c r="BE274" s="187"/>
      <c r="BF274" s="187"/>
      <c r="BG274" s="187"/>
      <c r="BH274" s="187"/>
    </row>
    <row r="275" spans="1:60" s="179" customFormat="1" outlineLevel="1">
      <c r="A275" s="180"/>
      <c r="B275" s="181"/>
      <c r="C275" s="188" t="s">
        <v>352</v>
      </c>
      <c r="D275" s="189"/>
      <c r="E275" s="190">
        <v>1.71</v>
      </c>
      <c r="F275" s="150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 t="s">
        <v>156</v>
      </c>
      <c r="AH275" s="187">
        <v>0</v>
      </c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  <c r="BA275" s="187"/>
      <c r="BB275" s="187"/>
      <c r="BC275" s="187"/>
      <c r="BD275" s="187"/>
      <c r="BE275" s="187"/>
      <c r="BF275" s="187"/>
      <c r="BG275" s="187"/>
      <c r="BH275" s="187"/>
    </row>
    <row r="276" spans="1:60" s="179" customFormat="1" outlineLevel="1">
      <c r="A276" s="180"/>
      <c r="B276" s="181"/>
      <c r="C276" s="191"/>
      <c r="D276" s="191"/>
      <c r="E276" s="191"/>
      <c r="F276" s="150"/>
      <c r="G276" s="191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 t="s">
        <v>130</v>
      </c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  <c r="BG276" s="187"/>
      <c r="BH276" s="187"/>
    </row>
    <row r="277" spans="1:60" s="179" customFormat="1" ht="22.5" outlineLevel="1">
      <c r="A277" s="180">
        <v>30</v>
      </c>
      <c r="B277" s="181" t="s">
        <v>353</v>
      </c>
      <c r="C277" s="182" t="s">
        <v>354</v>
      </c>
      <c r="D277" s="183" t="s">
        <v>199</v>
      </c>
      <c r="E277" s="184">
        <v>1236.50764</v>
      </c>
      <c r="F277" s="150"/>
      <c r="G277" s="186">
        <f>ROUND(E277*F277,2)</f>
        <v>0</v>
      </c>
      <c r="H277" s="186">
        <v>17.38</v>
      </c>
      <c r="I277" s="186">
        <f>ROUND(E277*H277,2)</f>
        <v>21490.5</v>
      </c>
      <c r="J277" s="186">
        <v>113.62</v>
      </c>
      <c r="K277" s="186">
        <f>ROUND(E277*J277,2)</f>
        <v>140492</v>
      </c>
      <c r="L277" s="186">
        <v>15</v>
      </c>
      <c r="M277" s="186">
        <f>G277*(1+L277/100)</f>
        <v>0</v>
      </c>
      <c r="N277" s="186">
        <v>6.5799999999999999E-3</v>
      </c>
      <c r="O277" s="186">
        <f>ROUND(E277*N277,2)</f>
        <v>8.14</v>
      </c>
      <c r="P277" s="186">
        <v>0</v>
      </c>
      <c r="Q277" s="186">
        <f>ROUND(E277*P277,2)</f>
        <v>0</v>
      </c>
      <c r="R277" s="186" t="s">
        <v>182</v>
      </c>
      <c r="S277" s="186" t="s">
        <v>125</v>
      </c>
      <c r="T277" s="186" t="s">
        <v>125</v>
      </c>
      <c r="U277" s="186">
        <v>0.31900000000000001</v>
      </c>
      <c r="V277" s="186">
        <f>ROUND(E277*U277,2)</f>
        <v>394.45</v>
      </c>
      <c r="W277" s="186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 t="s">
        <v>154</v>
      </c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  <c r="BG277" s="187"/>
      <c r="BH277" s="187"/>
    </row>
    <row r="278" spans="1:60" s="179" customFormat="1" ht="12.6" customHeight="1" outlineLevel="1">
      <c r="A278" s="180"/>
      <c r="B278" s="181"/>
      <c r="C278" s="200" t="s">
        <v>355</v>
      </c>
      <c r="D278" s="200"/>
      <c r="E278" s="200"/>
      <c r="F278" s="150"/>
      <c r="G278" s="200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 t="s">
        <v>177</v>
      </c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  <c r="BG278" s="187"/>
      <c r="BH278" s="187"/>
    </row>
    <row r="279" spans="1:60" s="179" customFormat="1" outlineLevel="1">
      <c r="A279" s="180"/>
      <c r="B279" s="181"/>
      <c r="C279" s="188" t="s">
        <v>356</v>
      </c>
      <c r="D279" s="189"/>
      <c r="E279" s="190"/>
      <c r="F279" s="150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 t="s">
        <v>156</v>
      </c>
      <c r="AH279" s="187">
        <v>0</v>
      </c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  <c r="BG279" s="187"/>
      <c r="BH279" s="187"/>
    </row>
    <row r="280" spans="1:60" s="179" customFormat="1" outlineLevel="1">
      <c r="A280" s="180"/>
      <c r="B280" s="181"/>
      <c r="C280" s="188" t="s">
        <v>191</v>
      </c>
      <c r="D280" s="189"/>
      <c r="E280" s="190"/>
      <c r="F280" s="150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 t="s">
        <v>156</v>
      </c>
      <c r="AH280" s="187">
        <v>0</v>
      </c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  <c r="BG280" s="187"/>
      <c r="BH280" s="187"/>
    </row>
    <row r="281" spans="1:60" s="179" customFormat="1" outlineLevel="1">
      <c r="A281" s="180"/>
      <c r="B281" s="181"/>
      <c r="C281" s="188" t="s">
        <v>201</v>
      </c>
      <c r="D281" s="189"/>
      <c r="E281" s="190"/>
      <c r="F281" s="150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 t="s">
        <v>156</v>
      </c>
      <c r="AH281" s="187">
        <v>0</v>
      </c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  <c r="BE281" s="187"/>
      <c r="BF281" s="187"/>
      <c r="BG281" s="187"/>
      <c r="BH281" s="187"/>
    </row>
    <row r="282" spans="1:60" s="179" customFormat="1" outlineLevel="1">
      <c r="A282" s="180"/>
      <c r="B282" s="181"/>
      <c r="C282" s="188" t="s">
        <v>357</v>
      </c>
      <c r="D282" s="189"/>
      <c r="E282" s="190">
        <v>14.58</v>
      </c>
      <c r="F282" s="150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 t="s">
        <v>156</v>
      </c>
      <c r="AH282" s="187">
        <v>0</v>
      </c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  <c r="BE282" s="187"/>
      <c r="BF282" s="187"/>
      <c r="BG282" s="187"/>
      <c r="BH282" s="187"/>
    </row>
    <row r="283" spans="1:60" s="179" customFormat="1" outlineLevel="1">
      <c r="A283" s="180"/>
      <c r="B283" s="181"/>
      <c r="C283" s="188" t="s">
        <v>203</v>
      </c>
      <c r="D283" s="189"/>
      <c r="E283" s="190">
        <v>-2.8</v>
      </c>
      <c r="F283" s="150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 t="s">
        <v>156</v>
      </c>
      <c r="AH283" s="187">
        <v>0</v>
      </c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  <c r="BG283" s="187"/>
      <c r="BH283" s="187"/>
    </row>
    <row r="284" spans="1:60" s="179" customFormat="1" outlineLevel="1">
      <c r="A284" s="180"/>
      <c r="B284" s="181"/>
      <c r="C284" s="188" t="s">
        <v>204</v>
      </c>
      <c r="D284" s="189"/>
      <c r="E284" s="190"/>
      <c r="F284" s="150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 t="s">
        <v>156</v>
      </c>
      <c r="AH284" s="187">
        <v>0</v>
      </c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  <c r="BE284" s="187"/>
      <c r="BF284" s="187"/>
      <c r="BG284" s="187"/>
      <c r="BH284" s="187"/>
    </row>
    <row r="285" spans="1:60" s="179" customFormat="1" outlineLevel="1">
      <c r="A285" s="180"/>
      <c r="B285" s="181"/>
      <c r="C285" s="188" t="s">
        <v>358</v>
      </c>
      <c r="D285" s="189"/>
      <c r="E285" s="190">
        <v>28.998000000000001</v>
      </c>
      <c r="F285" s="150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 t="s">
        <v>156</v>
      </c>
      <c r="AH285" s="187">
        <v>0</v>
      </c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  <c r="BE285" s="187"/>
      <c r="BF285" s="187"/>
      <c r="BG285" s="187"/>
      <c r="BH285" s="187"/>
    </row>
    <row r="286" spans="1:60" s="179" customFormat="1" outlineLevel="1">
      <c r="A286" s="180"/>
      <c r="B286" s="181"/>
      <c r="C286" s="188" t="s">
        <v>206</v>
      </c>
      <c r="D286" s="189"/>
      <c r="E286" s="190">
        <v>-6</v>
      </c>
      <c r="F286" s="150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 t="s">
        <v>156</v>
      </c>
      <c r="AH286" s="187">
        <v>0</v>
      </c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  <c r="BA286" s="187"/>
      <c r="BB286" s="187"/>
      <c r="BC286" s="187"/>
      <c r="BD286" s="187"/>
      <c r="BE286" s="187"/>
      <c r="BF286" s="187"/>
      <c r="BG286" s="187"/>
      <c r="BH286" s="187"/>
    </row>
    <row r="287" spans="1:60" s="179" customFormat="1" outlineLevel="1">
      <c r="A287" s="180"/>
      <c r="B287" s="181"/>
      <c r="C287" s="188" t="s">
        <v>207</v>
      </c>
      <c r="D287" s="189"/>
      <c r="E287" s="190"/>
      <c r="F287" s="150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 t="s">
        <v>156</v>
      </c>
      <c r="AH287" s="187">
        <v>0</v>
      </c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  <c r="BA287" s="187"/>
      <c r="BB287" s="187"/>
      <c r="BC287" s="187"/>
      <c r="BD287" s="187"/>
      <c r="BE287" s="187"/>
      <c r="BF287" s="187"/>
      <c r="BG287" s="187"/>
      <c r="BH287" s="187"/>
    </row>
    <row r="288" spans="1:60" s="179" customFormat="1" outlineLevel="1">
      <c r="A288" s="180"/>
      <c r="B288" s="181"/>
      <c r="C288" s="188" t="s">
        <v>359</v>
      </c>
      <c r="D288" s="189"/>
      <c r="E288" s="190">
        <v>12.446999999999999</v>
      </c>
      <c r="F288" s="150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 t="s">
        <v>156</v>
      </c>
      <c r="AH288" s="187">
        <v>0</v>
      </c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  <c r="BA288" s="187"/>
      <c r="BB288" s="187"/>
      <c r="BC288" s="187"/>
      <c r="BD288" s="187"/>
      <c r="BE288" s="187"/>
      <c r="BF288" s="187"/>
      <c r="BG288" s="187"/>
      <c r="BH288" s="187"/>
    </row>
    <row r="289" spans="1:60" s="179" customFormat="1" outlineLevel="1">
      <c r="A289" s="180"/>
      <c r="B289" s="181"/>
      <c r="C289" s="188" t="s">
        <v>209</v>
      </c>
      <c r="D289" s="189"/>
      <c r="E289" s="190">
        <v>-1.4</v>
      </c>
      <c r="F289" s="150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 t="s">
        <v>156</v>
      </c>
      <c r="AH289" s="187">
        <v>0</v>
      </c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</row>
    <row r="290" spans="1:60" s="179" customFormat="1" outlineLevel="1">
      <c r="A290" s="180"/>
      <c r="B290" s="181"/>
      <c r="C290" s="188" t="s">
        <v>210</v>
      </c>
      <c r="D290" s="189"/>
      <c r="E290" s="190"/>
      <c r="F290" s="150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 t="s">
        <v>156</v>
      </c>
      <c r="AH290" s="187">
        <v>0</v>
      </c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  <c r="BA290" s="187"/>
      <c r="BB290" s="187"/>
      <c r="BC290" s="187"/>
      <c r="BD290" s="187"/>
      <c r="BE290" s="187"/>
      <c r="BF290" s="187"/>
      <c r="BG290" s="187"/>
      <c r="BH290" s="187"/>
    </row>
    <row r="291" spans="1:60" s="179" customFormat="1" outlineLevel="1">
      <c r="A291" s="180"/>
      <c r="B291" s="181"/>
      <c r="C291" s="188" t="s">
        <v>360</v>
      </c>
      <c r="D291" s="189"/>
      <c r="E291" s="190">
        <v>20.952000000000002</v>
      </c>
      <c r="F291" s="150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 t="s">
        <v>156</v>
      </c>
      <c r="AH291" s="187">
        <v>0</v>
      </c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/>
      <c r="BB291" s="187"/>
      <c r="BC291" s="187"/>
      <c r="BD291" s="187"/>
      <c r="BE291" s="187"/>
      <c r="BF291" s="187"/>
      <c r="BG291" s="187"/>
      <c r="BH291" s="187"/>
    </row>
    <row r="292" spans="1:60" s="179" customFormat="1" outlineLevel="1">
      <c r="A292" s="180"/>
      <c r="B292" s="181"/>
      <c r="C292" s="188" t="s">
        <v>203</v>
      </c>
      <c r="D292" s="189"/>
      <c r="E292" s="190">
        <v>-2.8</v>
      </c>
      <c r="F292" s="150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 t="s">
        <v>156</v>
      </c>
      <c r="AH292" s="187">
        <v>0</v>
      </c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7"/>
      <c r="BD292" s="187"/>
      <c r="BE292" s="187"/>
      <c r="BF292" s="187"/>
      <c r="BG292" s="187"/>
      <c r="BH292" s="187"/>
    </row>
    <row r="293" spans="1:60" s="179" customFormat="1" outlineLevel="1">
      <c r="A293" s="180"/>
      <c r="B293" s="181"/>
      <c r="C293" s="188" t="s">
        <v>212</v>
      </c>
      <c r="D293" s="189"/>
      <c r="E293" s="190"/>
      <c r="F293" s="150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 t="s">
        <v>156</v>
      </c>
      <c r="AH293" s="187">
        <v>0</v>
      </c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  <c r="BA293" s="187"/>
      <c r="BB293" s="187"/>
      <c r="BC293" s="187"/>
      <c r="BD293" s="187"/>
      <c r="BE293" s="187"/>
      <c r="BF293" s="187"/>
      <c r="BG293" s="187"/>
      <c r="BH293" s="187"/>
    </row>
    <row r="294" spans="1:60" s="179" customFormat="1" outlineLevel="1">
      <c r="A294" s="180"/>
      <c r="B294" s="181"/>
      <c r="C294" s="188" t="s">
        <v>361</v>
      </c>
      <c r="D294" s="189"/>
      <c r="E294" s="190">
        <v>11.529</v>
      </c>
      <c r="F294" s="150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 t="s">
        <v>156</v>
      </c>
      <c r="AH294" s="187">
        <v>0</v>
      </c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  <c r="BG294" s="187"/>
      <c r="BH294" s="187"/>
    </row>
    <row r="295" spans="1:60" s="179" customFormat="1" outlineLevel="1">
      <c r="A295" s="180"/>
      <c r="B295" s="181"/>
      <c r="C295" s="188" t="s">
        <v>209</v>
      </c>
      <c r="D295" s="189"/>
      <c r="E295" s="190">
        <v>-1.4</v>
      </c>
      <c r="F295" s="150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 t="s">
        <v>156</v>
      </c>
      <c r="AH295" s="187">
        <v>0</v>
      </c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  <c r="BA295" s="187"/>
      <c r="BB295" s="187"/>
      <c r="BC295" s="187"/>
      <c r="BD295" s="187"/>
      <c r="BE295" s="187"/>
      <c r="BF295" s="187"/>
      <c r="BG295" s="187"/>
      <c r="BH295" s="187"/>
    </row>
    <row r="296" spans="1:60" s="179" customFormat="1" outlineLevel="1">
      <c r="A296" s="180"/>
      <c r="B296" s="181"/>
      <c r="C296" s="188" t="s">
        <v>214</v>
      </c>
      <c r="D296" s="189"/>
      <c r="E296" s="190"/>
      <c r="F296" s="150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 t="s">
        <v>156</v>
      </c>
      <c r="AH296" s="187">
        <v>0</v>
      </c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  <c r="BA296" s="187"/>
      <c r="BB296" s="187"/>
      <c r="BC296" s="187"/>
      <c r="BD296" s="187"/>
      <c r="BE296" s="187"/>
      <c r="BF296" s="187"/>
      <c r="BG296" s="187"/>
      <c r="BH296" s="187"/>
    </row>
    <row r="297" spans="1:60" s="179" customFormat="1" outlineLevel="1">
      <c r="A297" s="180"/>
      <c r="B297" s="181"/>
      <c r="C297" s="188" t="s">
        <v>362</v>
      </c>
      <c r="D297" s="189"/>
      <c r="E297" s="190">
        <v>92.474999999999994</v>
      </c>
      <c r="F297" s="150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 t="s">
        <v>156</v>
      </c>
      <c r="AH297" s="187">
        <v>0</v>
      </c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  <c r="BA297" s="187"/>
      <c r="BB297" s="187"/>
      <c r="BC297" s="187"/>
      <c r="BD297" s="187"/>
      <c r="BE297" s="187"/>
      <c r="BF297" s="187"/>
      <c r="BG297" s="187"/>
      <c r="BH297" s="187"/>
    </row>
    <row r="298" spans="1:60" s="179" customFormat="1" outlineLevel="1">
      <c r="A298" s="180"/>
      <c r="B298" s="181"/>
      <c r="C298" s="188" t="s">
        <v>216</v>
      </c>
      <c r="D298" s="189"/>
      <c r="E298" s="190">
        <v>-12.6</v>
      </c>
      <c r="F298" s="150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 t="s">
        <v>156</v>
      </c>
      <c r="AH298" s="187">
        <v>0</v>
      </c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  <c r="BA298" s="187"/>
      <c r="BB298" s="187"/>
      <c r="BC298" s="187"/>
      <c r="BD298" s="187"/>
      <c r="BE298" s="187"/>
      <c r="BF298" s="187"/>
      <c r="BG298" s="187"/>
      <c r="BH298" s="187"/>
    </row>
    <row r="299" spans="1:60" s="179" customFormat="1" outlineLevel="1">
      <c r="A299" s="180"/>
      <c r="B299" s="181"/>
      <c r="C299" s="188" t="s">
        <v>217</v>
      </c>
      <c r="D299" s="189"/>
      <c r="E299" s="190"/>
      <c r="F299" s="150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 t="s">
        <v>156</v>
      </c>
      <c r="AH299" s="187">
        <v>0</v>
      </c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  <c r="BA299" s="187"/>
      <c r="BB299" s="187"/>
      <c r="BC299" s="187"/>
      <c r="BD299" s="187"/>
      <c r="BE299" s="187"/>
      <c r="BF299" s="187"/>
      <c r="BG299" s="187"/>
      <c r="BH299" s="187"/>
    </row>
    <row r="300" spans="1:60" s="179" customFormat="1" outlineLevel="1">
      <c r="A300" s="180"/>
      <c r="B300" s="181"/>
      <c r="C300" s="188" t="s">
        <v>363</v>
      </c>
      <c r="D300" s="189"/>
      <c r="E300" s="190">
        <v>121.5</v>
      </c>
      <c r="F300" s="150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 t="s">
        <v>156</v>
      </c>
      <c r="AH300" s="187">
        <v>0</v>
      </c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  <c r="BA300" s="187"/>
      <c r="BB300" s="187"/>
      <c r="BC300" s="187"/>
      <c r="BD300" s="187"/>
      <c r="BE300" s="187"/>
      <c r="BF300" s="187"/>
      <c r="BG300" s="187"/>
      <c r="BH300" s="187"/>
    </row>
    <row r="301" spans="1:60" s="179" customFormat="1" outlineLevel="1">
      <c r="A301" s="180"/>
      <c r="B301" s="181"/>
      <c r="C301" s="188" t="s">
        <v>219</v>
      </c>
      <c r="D301" s="189"/>
      <c r="E301" s="190"/>
      <c r="F301" s="150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 t="s">
        <v>156</v>
      </c>
      <c r="AH301" s="187">
        <v>0</v>
      </c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  <c r="AZ301" s="187"/>
      <c r="BA301" s="187"/>
      <c r="BB301" s="187"/>
      <c r="BC301" s="187"/>
      <c r="BD301" s="187"/>
      <c r="BE301" s="187"/>
      <c r="BF301" s="187"/>
      <c r="BG301" s="187"/>
      <c r="BH301" s="187"/>
    </row>
    <row r="302" spans="1:60" s="179" customFormat="1" outlineLevel="1">
      <c r="A302" s="180"/>
      <c r="B302" s="181"/>
      <c r="C302" s="188" t="s">
        <v>364</v>
      </c>
      <c r="D302" s="189"/>
      <c r="E302" s="190">
        <v>15.849</v>
      </c>
      <c r="F302" s="150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 t="s">
        <v>156</v>
      </c>
      <c r="AH302" s="187">
        <v>0</v>
      </c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  <c r="AZ302" s="187"/>
      <c r="BA302" s="187"/>
      <c r="BB302" s="187"/>
      <c r="BC302" s="187"/>
      <c r="BD302" s="187"/>
      <c r="BE302" s="187"/>
      <c r="BF302" s="187"/>
      <c r="BG302" s="187"/>
      <c r="BH302" s="187"/>
    </row>
    <row r="303" spans="1:60" s="179" customFormat="1" outlineLevel="1">
      <c r="A303" s="180"/>
      <c r="B303" s="181"/>
      <c r="C303" s="188" t="s">
        <v>201</v>
      </c>
      <c r="D303" s="189"/>
      <c r="E303" s="190"/>
      <c r="F303" s="150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 t="s">
        <v>156</v>
      </c>
      <c r="AH303" s="187">
        <v>0</v>
      </c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/>
      <c r="AU303" s="187"/>
      <c r="AV303" s="187"/>
      <c r="AW303" s="187"/>
      <c r="AX303" s="187"/>
      <c r="AY303" s="187"/>
      <c r="AZ303" s="187"/>
      <c r="BA303" s="187"/>
      <c r="BB303" s="187"/>
      <c r="BC303" s="187"/>
      <c r="BD303" s="187"/>
      <c r="BE303" s="187"/>
      <c r="BF303" s="187"/>
      <c r="BG303" s="187"/>
      <c r="BH303" s="187"/>
    </row>
    <row r="304" spans="1:60" s="179" customFormat="1" outlineLevel="1">
      <c r="A304" s="180"/>
      <c r="B304" s="181"/>
      <c r="C304" s="188" t="s">
        <v>365</v>
      </c>
      <c r="D304" s="189"/>
      <c r="E304" s="190">
        <v>11.555999999999999</v>
      </c>
      <c r="F304" s="150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 t="s">
        <v>156</v>
      </c>
      <c r="AH304" s="187">
        <v>0</v>
      </c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  <c r="AZ304" s="187"/>
      <c r="BA304" s="187"/>
      <c r="BB304" s="187"/>
      <c r="BC304" s="187"/>
      <c r="BD304" s="187"/>
      <c r="BE304" s="187"/>
      <c r="BF304" s="187"/>
      <c r="BG304" s="187"/>
      <c r="BH304" s="187"/>
    </row>
    <row r="305" spans="1:60" s="179" customFormat="1" outlineLevel="1">
      <c r="A305" s="180"/>
      <c r="B305" s="181"/>
      <c r="C305" s="188" t="s">
        <v>209</v>
      </c>
      <c r="D305" s="189"/>
      <c r="E305" s="190">
        <v>-1.4</v>
      </c>
      <c r="F305" s="150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 t="s">
        <v>156</v>
      </c>
      <c r="AH305" s="187">
        <v>0</v>
      </c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187"/>
      <c r="AU305" s="187"/>
      <c r="AV305" s="187"/>
      <c r="AW305" s="187"/>
      <c r="AX305" s="187"/>
      <c r="AY305" s="187"/>
      <c r="AZ305" s="187"/>
      <c r="BA305" s="187"/>
      <c r="BB305" s="187"/>
      <c r="BC305" s="187"/>
      <c r="BD305" s="187"/>
      <c r="BE305" s="187"/>
      <c r="BF305" s="187"/>
      <c r="BG305" s="187"/>
      <c r="BH305" s="187"/>
    </row>
    <row r="306" spans="1:60" s="179" customFormat="1" outlineLevel="1">
      <c r="A306" s="180"/>
      <c r="B306" s="181"/>
      <c r="C306" s="188" t="s">
        <v>224</v>
      </c>
      <c r="D306" s="189"/>
      <c r="E306" s="190"/>
      <c r="F306" s="150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 t="s">
        <v>156</v>
      </c>
      <c r="AH306" s="187">
        <v>0</v>
      </c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  <c r="AT306" s="187"/>
      <c r="AU306" s="187"/>
      <c r="AV306" s="187"/>
      <c r="AW306" s="187"/>
      <c r="AX306" s="187"/>
      <c r="AY306" s="187"/>
      <c r="AZ306" s="187"/>
      <c r="BA306" s="187"/>
      <c r="BB306" s="187"/>
      <c r="BC306" s="187"/>
      <c r="BD306" s="187"/>
      <c r="BE306" s="187"/>
      <c r="BF306" s="187"/>
      <c r="BG306" s="187"/>
      <c r="BH306" s="187"/>
    </row>
    <row r="307" spans="1:60" s="179" customFormat="1" outlineLevel="1">
      <c r="A307" s="180"/>
      <c r="B307" s="181"/>
      <c r="C307" s="188" t="s">
        <v>366</v>
      </c>
      <c r="D307" s="189"/>
      <c r="E307" s="190">
        <v>22.977</v>
      </c>
      <c r="F307" s="150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 t="s">
        <v>156</v>
      </c>
      <c r="AH307" s="187">
        <v>0</v>
      </c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  <c r="AZ307" s="187"/>
      <c r="BA307" s="187"/>
      <c r="BB307" s="187"/>
      <c r="BC307" s="187"/>
      <c r="BD307" s="187"/>
      <c r="BE307" s="187"/>
      <c r="BF307" s="187"/>
      <c r="BG307" s="187"/>
      <c r="BH307" s="187"/>
    </row>
    <row r="308" spans="1:60" s="179" customFormat="1" outlineLevel="1">
      <c r="A308" s="180"/>
      <c r="B308" s="181"/>
      <c r="C308" s="188" t="s">
        <v>203</v>
      </c>
      <c r="D308" s="189"/>
      <c r="E308" s="190">
        <v>-2.8</v>
      </c>
      <c r="F308" s="150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 t="s">
        <v>156</v>
      </c>
      <c r="AH308" s="187">
        <v>0</v>
      </c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187"/>
      <c r="AU308" s="187"/>
      <c r="AV308" s="187"/>
      <c r="AW308" s="187"/>
      <c r="AX308" s="187"/>
      <c r="AY308" s="187"/>
      <c r="AZ308" s="187"/>
      <c r="BA308" s="187"/>
      <c r="BB308" s="187"/>
      <c r="BC308" s="187"/>
      <c r="BD308" s="187"/>
      <c r="BE308" s="187"/>
      <c r="BF308" s="187"/>
      <c r="BG308" s="187"/>
      <c r="BH308" s="187"/>
    </row>
    <row r="309" spans="1:60" s="179" customFormat="1" outlineLevel="1">
      <c r="A309" s="180"/>
      <c r="B309" s="181"/>
      <c r="C309" s="188" t="s">
        <v>367</v>
      </c>
      <c r="D309" s="189"/>
      <c r="E309" s="190"/>
      <c r="F309" s="150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 t="s">
        <v>156</v>
      </c>
      <c r="AH309" s="187">
        <v>0</v>
      </c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187"/>
      <c r="AU309" s="187"/>
      <c r="AV309" s="187"/>
      <c r="AW309" s="187"/>
      <c r="AX309" s="187"/>
      <c r="AY309" s="187"/>
      <c r="AZ309" s="187"/>
      <c r="BA309" s="187"/>
      <c r="BB309" s="187"/>
      <c r="BC309" s="187"/>
      <c r="BD309" s="187"/>
      <c r="BE309" s="187"/>
      <c r="BF309" s="187"/>
      <c r="BG309" s="187"/>
      <c r="BH309" s="187"/>
    </row>
    <row r="310" spans="1:60" s="179" customFormat="1" outlineLevel="1">
      <c r="A310" s="180"/>
      <c r="B310" s="181"/>
      <c r="C310" s="188" t="s">
        <v>368</v>
      </c>
      <c r="D310" s="189"/>
      <c r="E310" s="190">
        <v>321.66300000000001</v>
      </c>
      <c r="F310" s="150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 t="s">
        <v>156</v>
      </c>
      <c r="AH310" s="187">
        <v>0</v>
      </c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187"/>
      <c r="AU310" s="187"/>
      <c r="AV310" s="187"/>
      <c r="AW310" s="187"/>
      <c r="AX310" s="187"/>
      <c r="AY310" s="187"/>
      <c r="AZ310" s="187"/>
      <c r="BA310" s="187"/>
      <c r="BB310" s="187"/>
      <c r="BC310" s="187"/>
      <c r="BD310" s="187"/>
      <c r="BE310" s="187"/>
      <c r="BF310" s="187"/>
      <c r="BG310" s="187"/>
      <c r="BH310" s="187"/>
    </row>
    <row r="311" spans="1:60" s="179" customFormat="1" outlineLevel="1">
      <c r="A311" s="180"/>
      <c r="B311" s="181"/>
      <c r="C311" s="188" t="s">
        <v>369</v>
      </c>
      <c r="D311" s="189"/>
      <c r="E311" s="190"/>
      <c r="F311" s="150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 t="s">
        <v>156</v>
      </c>
      <c r="AH311" s="187">
        <v>0</v>
      </c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  <c r="AZ311" s="187"/>
      <c r="BA311" s="187"/>
      <c r="BB311" s="187"/>
      <c r="BC311" s="187"/>
      <c r="BD311" s="187"/>
      <c r="BE311" s="187"/>
      <c r="BF311" s="187"/>
      <c r="BG311" s="187"/>
      <c r="BH311" s="187"/>
    </row>
    <row r="312" spans="1:60" s="179" customFormat="1" outlineLevel="1">
      <c r="A312" s="180"/>
      <c r="B312" s="181"/>
      <c r="C312" s="188" t="s">
        <v>370</v>
      </c>
      <c r="D312" s="189"/>
      <c r="E312" s="190"/>
      <c r="F312" s="150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 t="s">
        <v>156</v>
      </c>
      <c r="AH312" s="187">
        <v>0</v>
      </c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  <c r="AT312" s="187"/>
      <c r="AU312" s="187"/>
      <c r="AV312" s="187"/>
      <c r="AW312" s="187"/>
      <c r="AX312" s="187"/>
      <c r="AY312" s="187"/>
      <c r="AZ312" s="187"/>
      <c r="BA312" s="187"/>
      <c r="BB312" s="187"/>
      <c r="BC312" s="187"/>
      <c r="BD312" s="187"/>
      <c r="BE312" s="187"/>
      <c r="BF312" s="187"/>
      <c r="BG312" s="187"/>
      <c r="BH312" s="187"/>
    </row>
    <row r="313" spans="1:60" s="179" customFormat="1" outlineLevel="1">
      <c r="A313" s="180"/>
      <c r="B313" s="181"/>
      <c r="C313" s="188" t="s">
        <v>371</v>
      </c>
      <c r="D313" s="189"/>
      <c r="E313" s="190">
        <v>-296.54079999999999</v>
      </c>
      <c r="F313" s="150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 t="s">
        <v>156</v>
      </c>
      <c r="AH313" s="187">
        <v>0</v>
      </c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187"/>
      <c r="AU313" s="187"/>
      <c r="AV313" s="187"/>
      <c r="AW313" s="187"/>
      <c r="AX313" s="187"/>
      <c r="AY313" s="187"/>
      <c r="AZ313" s="187"/>
      <c r="BA313" s="187"/>
      <c r="BB313" s="187"/>
      <c r="BC313" s="187"/>
      <c r="BD313" s="187"/>
      <c r="BE313" s="187"/>
      <c r="BF313" s="187"/>
      <c r="BG313" s="187"/>
      <c r="BH313" s="187"/>
    </row>
    <row r="314" spans="1:60" s="179" customFormat="1" outlineLevel="1">
      <c r="A314" s="180"/>
      <c r="B314" s="181"/>
      <c r="C314" s="188" t="s">
        <v>372</v>
      </c>
      <c r="D314" s="189"/>
      <c r="E314" s="190"/>
      <c r="F314" s="150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 t="s">
        <v>156</v>
      </c>
      <c r="AH314" s="187">
        <v>0</v>
      </c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187"/>
      <c r="AU314" s="187"/>
      <c r="AV314" s="187"/>
      <c r="AW314" s="187"/>
      <c r="AX314" s="187"/>
      <c r="AY314" s="187"/>
      <c r="AZ314" s="187"/>
      <c r="BA314" s="187"/>
      <c r="BB314" s="187"/>
      <c r="BC314" s="187"/>
      <c r="BD314" s="187"/>
      <c r="BE314" s="187"/>
      <c r="BF314" s="187"/>
      <c r="BG314" s="187"/>
      <c r="BH314" s="187"/>
    </row>
    <row r="315" spans="1:60" s="179" customFormat="1" outlineLevel="1">
      <c r="A315" s="180"/>
      <c r="B315" s="181"/>
      <c r="C315" s="188" t="s">
        <v>373</v>
      </c>
      <c r="D315" s="189"/>
      <c r="E315" s="190">
        <v>93.732799999999997</v>
      </c>
      <c r="F315" s="150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 t="s">
        <v>156</v>
      </c>
      <c r="AH315" s="187">
        <v>0</v>
      </c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7"/>
      <c r="AT315" s="187"/>
      <c r="AU315" s="187"/>
      <c r="AV315" s="187"/>
      <c r="AW315" s="187"/>
      <c r="AX315" s="187"/>
      <c r="AY315" s="187"/>
      <c r="AZ315" s="187"/>
      <c r="BA315" s="187"/>
      <c r="BB315" s="187"/>
      <c r="BC315" s="187"/>
      <c r="BD315" s="187"/>
      <c r="BE315" s="187"/>
      <c r="BF315" s="187"/>
      <c r="BG315" s="187"/>
      <c r="BH315" s="187"/>
    </row>
    <row r="316" spans="1:60" s="179" customFormat="1" outlineLevel="1">
      <c r="A316" s="180"/>
      <c r="B316" s="181"/>
      <c r="C316" s="188" t="s">
        <v>374</v>
      </c>
      <c r="D316" s="189"/>
      <c r="E316" s="190"/>
      <c r="F316" s="150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 t="s">
        <v>156</v>
      </c>
      <c r="AH316" s="187">
        <v>0</v>
      </c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  <c r="AW316" s="187"/>
      <c r="AX316" s="187"/>
      <c r="AY316" s="187"/>
      <c r="AZ316" s="187"/>
      <c r="BA316" s="187"/>
      <c r="BB316" s="187"/>
      <c r="BC316" s="187"/>
      <c r="BD316" s="187"/>
      <c r="BE316" s="187"/>
      <c r="BF316" s="187"/>
      <c r="BG316" s="187"/>
      <c r="BH316" s="187"/>
    </row>
    <row r="317" spans="1:60" s="179" customFormat="1" outlineLevel="1">
      <c r="A317" s="180"/>
      <c r="B317" s="181"/>
      <c r="C317" s="188" t="s">
        <v>375</v>
      </c>
      <c r="D317" s="189"/>
      <c r="E317" s="190">
        <v>26.655999999999999</v>
      </c>
      <c r="F317" s="150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 t="s">
        <v>156</v>
      </c>
      <c r="AH317" s="187">
        <v>0</v>
      </c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  <c r="AT317" s="187"/>
      <c r="AU317" s="187"/>
      <c r="AV317" s="187"/>
      <c r="AW317" s="187"/>
      <c r="AX317" s="187"/>
      <c r="AY317" s="187"/>
      <c r="AZ317" s="187"/>
      <c r="BA317" s="187"/>
      <c r="BB317" s="187"/>
      <c r="BC317" s="187"/>
      <c r="BD317" s="187"/>
      <c r="BE317" s="187"/>
      <c r="BF317" s="187"/>
      <c r="BG317" s="187"/>
      <c r="BH317" s="187"/>
    </row>
    <row r="318" spans="1:60" s="179" customFormat="1" outlineLevel="1">
      <c r="A318" s="180"/>
      <c r="B318" s="181"/>
      <c r="C318" s="188" t="s">
        <v>376</v>
      </c>
      <c r="D318" s="189"/>
      <c r="E318" s="190"/>
      <c r="F318" s="150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 t="s">
        <v>156</v>
      </c>
      <c r="AH318" s="187">
        <v>0</v>
      </c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  <c r="AT318" s="187"/>
      <c r="AU318" s="187"/>
      <c r="AV318" s="187"/>
      <c r="AW318" s="187"/>
      <c r="AX318" s="187"/>
      <c r="AY318" s="187"/>
      <c r="AZ318" s="187"/>
      <c r="BA318" s="187"/>
      <c r="BB318" s="187"/>
      <c r="BC318" s="187"/>
      <c r="BD318" s="187"/>
      <c r="BE318" s="187"/>
      <c r="BF318" s="187"/>
      <c r="BG318" s="187"/>
      <c r="BH318" s="187"/>
    </row>
    <row r="319" spans="1:60" s="179" customFormat="1" outlineLevel="1">
      <c r="A319" s="180"/>
      <c r="B319" s="181"/>
      <c r="C319" s="188" t="s">
        <v>377</v>
      </c>
      <c r="D319" s="189"/>
      <c r="E319" s="190"/>
      <c r="F319" s="150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 t="s">
        <v>156</v>
      </c>
      <c r="AH319" s="187">
        <v>0</v>
      </c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87"/>
      <c r="AT319" s="187"/>
      <c r="AU319" s="187"/>
      <c r="AV319" s="187"/>
      <c r="AW319" s="187"/>
      <c r="AX319" s="187"/>
      <c r="AY319" s="187"/>
      <c r="AZ319" s="187"/>
      <c r="BA319" s="187"/>
      <c r="BB319" s="187"/>
      <c r="BC319" s="187"/>
      <c r="BD319" s="187"/>
      <c r="BE319" s="187"/>
      <c r="BF319" s="187"/>
      <c r="BG319" s="187"/>
      <c r="BH319" s="187"/>
    </row>
    <row r="320" spans="1:60" s="179" customFormat="1" outlineLevel="1">
      <c r="A320" s="180"/>
      <c r="B320" s="181"/>
      <c r="C320" s="188" t="s">
        <v>378</v>
      </c>
      <c r="D320" s="189"/>
      <c r="E320" s="190">
        <v>769.33363999999995</v>
      </c>
      <c r="F320" s="150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 t="s">
        <v>156</v>
      </c>
      <c r="AH320" s="187">
        <v>0</v>
      </c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  <c r="AT320" s="187"/>
      <c r="AU320" s="187"/>
      <c r="AV320" s="187"/>
      <c r="AW320" s="187"/>
      <c r="AX320" s="187"/>
      <c r="AY320" s="187"/>
      <c r="AZ320" s="187"/>
      <c r="BA320" s="187"/>
      <c r="BB320" s="187"/>
      <c r="BC320" s="187"/>
      <c r="BD320" s="187"/>
      <c r="BE320" s="187"/>
      <c r="BF320" s="187"/>
      <c r="BG320" s="187"/>
      <c r="BH320" s="187"/>
    </row>
    <row r="321" spans="1:60" s="179" customFormat="1" outlineLevel="1">
      <c r="A321" s="180"/>
      <c r="B321" s="181"/>
      <c r="C321" s="191"/>
      <c r="D321" s="191"/>
      <c r="E321" s="191"/>
      <c r="F321" s="150"/>
      <c r="G321" s="191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 t="s">
        <v>130</v>
      </c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</row>
    <row r="322" spans="1:60" s="179" customFormat="1" outlineLevel="1">
      <c r="A322" s="180">
        <v>31</v>
      </c>
      <c r="B322" s="181" t="s">
        <v>379</v>
      </c>
      <c r="C322" s="182" t="s">
        <v>380</v>
      </c>
      <c r="D322" s="183" t="s">
        <v>199</v>
      </c>
      <c r="E322" s="184">
        <v>644.25400000000002</v>
      </c>
      <c r="F322" s="150"/>
      <c r="G322" s="186">
        <f>ROUND(E322*F322,2)</f>
        <v>0</v>
      </c>
      <c r="H322" s="186">
        <v>53.99</v>
      </c>
      <c r="I322" s="186">
        <f>ROUND(E322*H322,2)</f>
        <v>34783.269999999997</v>
      </c>
      <c r="J322" s="186">
        <v>140.51</v>
      </c>
      <c r="K322" s="186">
        <f>ROUND(E322*J322,2)</f>
        <v>90524.13</v>
      </c>
      <c r="L322" s="186">
        <v>15</v>
      </c>
      <c r="M322" s="186">
        <f>G322*(1+L322/100)</f>
        <v>0</v>
      </c>
      <c r="N322" s="186">
        <v>3.6700000000000001E-3</v>
      </c>
      <c r="O322" s="186">
        <f>ROUND(E322*N322,2)</f>
        <v>2.36</v>
      </c>
      <c r="P322" s="186">
        <v>0</v>
      </c>
      <c r="Q322" s="186">
        <f>ROUND(E322*P322,2)</f>
        <v>0</v>
      </c>
      <c r="R322" s="186" t="s">
        <v>182</v>
      </c>
      <c r="S322" s="186" t="s">
        <v>125</v>
      </c>
      <c r="T322" s="186" t="s">
        <v>125</v>
      </c>
      <c r="U322" s="186">
        <v>0.36199999999999999</v>
      </c>
      <c r="V322" s="186">
        <f>ROUND(E322*U322,2)</f>
        <v>233.22</v>
      </c>
      <c r="W322" s="186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 t="s">
        <v>154</v>
      </c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  <c r="AT322" s="187"/>
      <c r="AU322" s="187"/>
      <c r="AV322" s="187"/>
      <c r="AW322" s="187"/>
      <c r="AX322" s="187"/>
      <c r="AY322" s="187"/>
      <c r="AZ322" s="187"/>
      <c r="BA322" s="187"/>
      <c r="BB322" s="187"/>
      <c r="BC322" s="187"/>
      <c r="BD322" s="187"/>
      <c r="BE322" s="187"/>
      <c r="BF322" s="187"/>
      <c r="BG322" s="187"/>
      <c r="BH322" s="187"/>
    </row>
    <row r="323" spans="1:60" s="179" customFormat="1" outlineLevel="1">
      <c r="A323" s="180"/>
      <c r="B323" s="181"/>
      <c r="C323" s="188" t="s">
        <v>356</v>
      </c>
      <c r="D323" s="189"/>
      <c r="E323" s="190"/>
      <c r="F323" s="150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 t="s">
        <v>156</v>
      </c>
      <c r="AH323" s="187">
        <v>0</v>
      </c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  <c r="AT323" s="187"/>
      <c r="AU323" s="187"/>
      <c r="AV323" s="187"/>
      <c r="AW323" s="187"/>
      <c r="AX323" s="187"/>
      <c r="AY323" s="187"/>
      <c r="AZ323" s="187"/>
      <c r="BA323" s="187"/>
      <c r="BB323" s="187"/>
      <c r="BC323" s="187"/>
      <c r="BD323" s="187"/>
      <c r="BE323" s="187"/>
      <c r="BF323" s="187"/>
      <c r="BG323" s="187"/>
      <c r="BH323" s="187"/>
    </row>
    <row r="324" spans="1:60" s="179" customFormat="1" outlineLevel="1">
      <c r="A324" s="180"/>
      <c r="B324" s="181"/>
      <c r="C324" s="188" t="s">
        <v>191</v>
      </c>
      <c r="D324" s="189"/>
      <c r="E324" s="190"/>
      <c r="F324" s="150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 t="s">
        <v>156</v>
      </c>
      <c r="AH324" s="187">
        <v>0</v>
      </c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  <c r="AT324" s="187"/>
      <c r="AU324" s="187"/>
      <c r="AV324" s="187"/>
      <c r="AW324" s="187"/>
      <c r="AX324" s="187"/>
      <c r="AY324" s="187"/>
      <c r="AZ324" s="187"/>
      <c r="BA324" s="187"/>
      <c r="BB324" s="187"/>
      <c r="BC324" s="187"/>
      <c r="BD324" s="187"/>
      <c r="BE324" s="187"/>
      <c r="BF324" s="187"/>
      <c r="BG324" s="187"/>
      <c r="BH324" s="187"/>
    </row>
    <row r="325" spans="1:60" s="179" customFormat="1" outlineLevel="1">
      <c r="A325" s="180"/>
      <c r="B325" s="181"/>
      <c r="C325" s="188" t="s">
        <v>201</v>
      </c>
      <c r="D325" s="189"/>
      <c r="E325" s="190"/>
      <c r="F325" s="150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 t="s">
        <v>156</v>
      </c>
      <c r="AH325" s="187">
        <v>0</v>
      </c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7"/>
      <c r="AT325" s="187"/>
      <c r="AU325" s="187"/>
      <c r="AV325" s="187"/>
      <c r="AW325" s="187"/>
      <c r="AX325" s="187"/>
      <c r="AY325" s="187"/>
      <c r="AZ325" s="187"/>
      <c r="BA325" s="187"/>
      <c r="BB325" s="187"/>
      <c r="BC325" s="187"/>
      <c r="BD325" s="187"/>
      <c r="BE325" s="187"/>
      <c r="BF325" s="187"/>
      <c r="BG325" s="187"/>
      <c r="BH325" s="187"/>
    </row>
    <row r="326" spans="1:60" s="179" customFormat="1" outlineLevel="1">
      <c r="A326" s="180"/>
      <c r="B326" s="181"/>
      <c r="C326" s="188" t="s">
        <v>357</v>
      </c>
      <c r="D326" s="189"/>
      <c r="E326" s="190">
        <v>14.58</v>
      </c>
      <c r="F326" s="150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 t="s">
        <v>156</v>
      </c>
      <c r="AH326" s="187">
        <v>0</v>
      </c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/>
      <c r="AU326" s="187"/>
      <c r="AV326" s="187"/>
      <c r="AW326" s="187"/>
      <c r="AX326" s="187"/>
      <c r="AY326" s="187"/>
      <c r="AZ326" s="187"/>
      <c r="BA326" s="187"/>
      <c r="BB326" s="187"/>
      <c r="BC326" s="187"/>
      <c r="BD326" s="187"/>
      <c r="BE326" s="187"/>
      <c r="BF326" s="187"/>
      <c r="BG326" s="187"/>
      <c r="BH326" s="187"/>
    </row>
    <row r="327" spans="1:60" s="179" customFormat="1" outlineLevel="1">
      <c r="A327" s="180"/>
      <c r="B327" s="181"/>
      <c r="C327" s="188" t="s">
        <v>203</v>
      </c>
      <c r="D327" s="189"/>
      <c r="E327" s="190">
        <v>-2.8</v>
      </c>
      <c r="F327" s="150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 t="s">
        <v>156</v>
      </c>
      <c r="AH327" s="187">
        <v>0</v>
      </c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  <c r="AT327" s="187"/>
      <c r="AU327" s="187"/>
      <c r="AV327" s="187"/>
      <c r="AW327" s="187"/>
      <c r="AX327" s="187"/>
      <c r="AY327" s="187"/>
      <c r="AZ327" s="187"/>
      <c r="BA327" s="187"/>
      <c r="BB327" s="187"/>
      <c r="BC327" s="187"/>
      <c r="BD327" s="187"/>
      <c r="BE327" s="187"/>
      <c r="BF327" s="187"/>
      <c r="BG327" s="187"/>
      <c r="BH327" s="187"/>
    </row>
    <row r="328" spans="1:60" s="179" customFormat="1" outlineLevel="1">
      <c r="A328" s="180"/>
      <c r="B328" s="181"/>
      <c r="C328" s="188" t="s">
        <v>204</v>
      </c>
      <c r="D328" s="189"/>
      <c r="E328" s="190"/>
      <c r="F328" s="150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 t="s">
        <v>156</v>
      </c>
      <c r="AH328" s="187">
        <v>0</v>
      </c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87"/>
      <c r="AT328" s="187"/>
      <c r="AU328" s="187"/>
      <c r="AV328" s="187"/>
      <c r="AW328" s="187"/>
      <c r="AX328" s="187"/>
      <c r="AY328" s="187"/>
      <c r="AZ328" s="187"/>
      <c r="BA328" s="187"/>
      <c r="BB328" s="187"/>
      <c r="BC328" s="187"/>
      <c r="BD328" s="187"/>
      <c r="BE328" s="187"/>
      <c r="BF328" s="187"/>
      <c r="BG328" s="187"/>
      <c r="BH328" s="187"/>
    </row>
    <row r="329" spans="1:60" s="179" customFormat="1" outlineLevel="1">
      <c r="A329" s="180"/>
      <c r="B329" s="181"/>
      <c r="C329" s="188" t="s">
        <v>358</v>
      </c>
      <c r="D329" s="189"/>
      <c r="E329" s="190">
        <v>28.998000000000001</v>
      </c>
      <c r="F329" s="150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 t="s">
        <v>156</v>
      </c>
      <c r="AH329" s="187">
        <v>0</v>
      </c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187"/>
      <c r="AZ329" s="187"/>
      <c r="BA329" s="187"/>
      <c r="BB329" s="187"/>
      <c r="BC329" s="187"/>
      <c r="BD329" s="187"/>
      <c r="BE329" s="187"/>
      <c r="BF329" s="187"/>
      <c r="BG329" s="187"/>
      <c r="BH329" s="187"/>
    </row>
    <row r="330" spans="1:60" s="179" customFormat="1" outlineLevel="1">
      <c r="A330" s="180"/>
      <c r="B330" s="181"/>
      <c r="C330" s="188" t="s">
        <v>206</v>
      </c>
      <c r="D330" s="189"/>
      <c r="E330" s="190">
        <v>-6</v>
      </c>
      <c r="F330" s="150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 t="s">
        <v>156</v>
      </c>
      <c r="AH330" s="187">
        <v>0</v>
      </c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  <c r="AZ330" s="187"/>
      <c r="BA330" s="187"/>
      <c r="BB330" s="187"/>
      <c r="BC330" s="187"/>
      <c r="BD330" s="187"/>
      <c r="BE330" s="187"/>
      <c r="BF330" s="187"/>
      <c r="BG330" s="187"/>
      <c r="BH330" s="187"/>
    </row>
    <row r="331" spans="1:60" s="179" customFormat="1" outlineLevel="1">
      <c r="A331" s="180"/>
      <c r="B331" s="181"/>
      <c r="C331" s="188" t="s">
        <v>207</v>
      </c>
      <c r="D331" s="189"/>
      <c r="E331" s="190"/>
      <c r="F331" s="150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 t="s">
        <v>156</v>
      </c>
      <c r="AH331" s="187">
        <v>0</v>
      </c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  <c r="AZ331" s="187"/>
      <c r="BA331" s="187"/>
      <c r="BB331" s="187"/>
      <c r="BC331" s="187"/>
      <c r="BD331" s="187"/>
      <c r="BE331" s="187"/>
      <c r="BF331" s="187"/>
      <c r="BG331" s="187"/>
      <c r="BH331" s="187"/>
    </row>
    <row r="332" spans="1:60" s="179" customFormat="1" outlineLevel="1">
      <c r="A332" s="180"/>
      <c r="B332" s="181"/>
      <c r="C332" s="188" t="s">
        <v>359</v>
      </c>
      <c r="D332" s="189"/>
      <c r="E332" s="190">
        <v>12.446999999999999</v>
      </c>
      <c r="F332" s="150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 t="s">
        <v>156</v>
      </c>
      <c r="AH332" s="187">
        <v>0</v>
      </c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  <c r="AZ332" s="187"/>
      <c r="BA332" s="187"/>
      <c r="BB332" s="187"/>
      <c r="BC332" s="187"/>
      <c r="BD332" s="187"/>
      <c r="BE332" s="187"/>
      <c r="BF332" s="187"/>
      <c r="BG332" s="187"/>
      <c r="BH332" s="187"/>
    </row>
    <row r="333" spans="1:60" s="179" customFormat="1" outlineLevel="1">
      <c r="A333" s="180"/>
      <c r="B333" s="181"/>
      <c r="C333" s="188" t="s">
        <v>209</v>
      </c>
      <c r="D333" s="189"/>
      <c r="E333" s="190">
        <v>-1.4</v>
      </c>
      <c r="F333" s="150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 t="s">
        <v>156</v>
      </c>
      <c r="AH333" s="187">
        <v>0</v>
      </c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  <c r="AZ333" s="187"/>
      <c r="BA333" s="187"/>
      <c r="BB333" s="187"/>
      <c r="BC333" s="187"/>
      <c r="BD333" s="187"/>
      <c r="BE333" s="187"/>
      <c r="BF333" s="187"/>
      <c r="BG333" s="187"/>
      <c r="BH333" s="187"/>
    </row>
    <row r="334" spans="1:60" s="179" customFormat="1" outlineLevel="1">
      <c r="A334" s="180"/>
      <c r="B334" s="181"/>
      <c r="C334" s="188" t="s">
        <v>210</v>
      </c>
      <c r="D334" s="189"/>
      <c r="E334" s="190"/>
      <c r="F334" s="150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 t="s">
        <v>156</v>
      </c>
      <c r="AH334" s="187">
        <v>0</v>
      </c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  <c r="AZ334" s="187"/>
      <c r="BA334" s="187"/>
      <c r="BB334" s="187"/>
      <c r="BC334" s="187"/>
      <c r="BD334" s="187"/>
      <c r="BE334" s="187"/>
      <c r="BF334" s="187"/>
      <c r="BG334" s="187"/>
      <c r="BH334" s="187"/>
    </row>
    <row r="335" spans="1:60" s="179" customFormat="1" outlineLevel="1">
      <c r="A335" s="180"/>
      <c r="B335" s="181"/>
      <c r="C335" s="188" t="s">
        <v>360</v>
      </c>
      <c r="D335" s="189"/>
      <c r="E335" s="190">
        <v>20.952000000000002</v>
      </c>
      <c r="F335" s="150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 t="s">
        <v>156</v>
      </c>
      <c r="AH335" s="187">
        <v>0</v>
      </c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  <c r="AT335" s="187"/>
      <c r="AU335" s="187"/>
      <c r="AV335" s="187"/>
      <c r="AW335" s="187"/>
      <c r="AX335" s="187"/>
      <c r="AY335" s="187"/>
      <c r="AZ335" s="187"/>
      <c r="BA335" s="187"/>
      <c r="BB335" s="187"/>
      <c r="BC335" s="187"/>
      <c r="BD335" s="187"/>
      <c r="BE335" s="187"/>
      <c r="BF335" s="187"/>
      <c r="BG335" s="187"/>
      <c r="BH335" s="187"/>
    </row>
    <row r="336" spans="1:60" s="179" customFormat="1" outlineLevel="1">
      <c r="A336" s="180"/>
      <c r="B336" s="181"/>
      <c r="C336" s="188" t="s">
        <v>203</v>
      </c>
      <c r="D336" s="189"/>
      <c r="E336" s="190">
        <v>-2.8</v>
      </c>
      <c r="F336" s="150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 t="s">
        <v>156</v>
      </c>
      <c r="AH336" s="187">
        <v>0</v>
      </c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  <c r="AZ336" s="187"/>
      <c r="BA336" s="187"/>
      <c r="BB336" s="187"/>
      <c r="BC336" s="187"/>
      <c r="BD336" s="187"/>
      <c r="BE336" s="187"/>
      <c r="BF336" s="187"/>
      <c r="BG336" s="187"/>
      <c r="BH336" s="187"/>
    </row>
    <row r="337" spans="1:60" s="179" customFormat="1" outlineLevel="1">
      <c r="A337" s="180"/>
      <c r="B337" s="181"/>
      <c r="C337" s="188" t="s">
        <v>212</v>
      </c>
      <c r="D337" s="189"/>
      <c r="E337" s="190"/>
      <c r="F337" s="150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 t="s">
        <v>156</v>
      </c>
      <c r="AH337" s="187">
        <v>0</v>
      </c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  <c r="AZ337" s="187"/>
      <c r="BA337" s="187"/>
      <c r="BB337" s="187"/>
      <c r="BC337" s="187"/>
      <c r="BD337" s="187"/>
      <c r="BE337" s="187"/>
      <c r="BF337" s="187"/>
      <c r="BG337" s="187"/>
      <c r="BH337" s="187"/>
    </row>
    <row r="338" spans="1:60" s="179" customFormat="1" outlineLevel="1">
      <c r="A338" s="180"/>
      <c r="B338" s="181"/>
      <c r="C338" s="188" t="s">
        <v>361</v>
      </c>
      <c r="D338" s="189"/>
      <c r="E338" s="190">
        <v>11.529</v>
      </c>
      <c r="F338" s="150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 t="s">
        <v>156</v>
      </c>
      <c r="AH338" s="187">
        <v>0</v>
      </c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  <c r="AZ338" s="187"/>
      <c r="BA338" s="187"/>
      <c r="BB338" s="187"/>
      <c r="BC338" s="187"/>
      <c r="BD338" s="187"/>
      <c r="BE338" s="187"/>
      <c r="BF338" s="187"/>
      <c r="BG338" s="187"/>
      <c r="BH338" s="187"/>
    </row>
    <row r="339" spans="1:60" s="179" customFormat="1" outlineLevel="1">
      <c r="A339" s="180"/>
      <c r="B339" s="181"/>
      <c r="C339" s="188" t="s">
        <v>209</v>
      </c>
      <c r="D339" s="189"/>
      <c r="E339" s="190">
        <v>-1.4</v>
      </c>
      <c r="F339" s="150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 t="s">
        <v>156</v>
      </c>
      <c r="AH339" s="187">
        <v>0</v>
      </c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  <c r="AT339" s="187"/>
      <c r="AU339" s="187"/>
      <c r="AV339" s="187"/>
      <c r="AW339" s="187"/>
      <c r="AX339" s="187"/>
      <c r="AY339" s="187"/>
      <c r="AZ339" s="187"/>
      <c r="BA339" s="187"/>
      <c r="BB339" s="187"/>
      <c r="BC339" s="187"/>
      <c r="BD339" s="187"/>
      <c r="BE339" s="187"/>
      <c r="BF339" s="187"/>
      <c r="BG339" s="187"/>
      <c r="BH339" s="187"/>
    </row>
    <row r="340" spans="1:60" s="179" customFormat="1" outlineLevel="1">
      <c r="A340" s="180"/>
      <c r="B340" s="181"/>
      <c r="C340" s="188" t="s">
        <v>214</v>
      </c>
      <c r="D340" s="189"/>
      <c r="E340" s="190"/>
      <c r="F340" s="150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 t="s">
        <v>156</v>
      </c>
      <c r="AH340" s="187">
        <v>0</v>
      </c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7"/>
      <c r="AT340" s="187"/>
      <c r="AU340" s="187"/>
      <c r="AV340" s="187"/>
      <c r="AW340" s="187"/>
      <c r="AX340" s="187"/>
      <c r="AY340" s="187"/>
      <c r="AZ340" s="187"/>
      <c r="BA340" s="187"/>
      <c r="BB340" s="187"/>
      <c r="BC340" s="187"/>
      <c r="BD340" s="187"/>
      <c r="BE340" s="187"/>
      <c r="BF340" s="187"/>
      <c r="BG340" s="187"/>
      <c r="BH340" s="187"/>
    </row>
    <row r="341" spans="1:60" s="179" customFormat="1" outlineLevel="1">
      <c r="A341" s="180"/>
      <c r="B341" s="181"/>
      <c r="C341" s="188" t="s">
        <v>362</v>
      </c>
      <c r="D341" s="189"/>
      <c r="E341" s="190">
        <v>92.474999999999994</v>
      </c>
      <c r="F341" s="150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 t="s">
        <v>156</v>
      </c>
      <c r="AH341" s="187">
        <v>0</v>
      </c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7"/>
      <c r="AT341" s="187"/>
      <c r="AU341" s="187"/>
      <c r="AV341" s="187"/>
      <c r="AW341" s="187"/>
      <c r="AX341" s="187"/>
      <c r="AY341" s="187"/>
      <c r="AZ341" s="187"/>
      <c r="BA341" s="187"/>
      <c r="BB341" s="187"/>
      <c r="BC341" s="187"/>
      <c r="BD341" s="187"/>
      <c r="BE341" s="187"/>
      <c r="BF341" s="187"/>
      <c r="BG341" s="187"/>
      <c r="BH341" s="187"/>
    </row>
    <row r="342" spans="1:60" s="179" customFormat="1" outlineLevel="1">
      <c r="A342" s="180"/>
      <c r="B342" s="181"/>
      <c r="C342" s="188" t="s">
        <v>216</v>
      </c>
      <c r="D342" s="189"/>
      <c r="E342" s="190">
        <v>-12.6</v>
      </c>
      <c r="F342" s="150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 t="s">
        <v>156</v>
      </c>
      <c r="AH342" s="187">
        <v>0</v>
      </c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  <c r="AT342" s="187"/>
      <c r="AU342" s="187"/>
      <c r="AV342" s="187"/>
      <c r="AW342" s="187"/>
      <c r="AX342" s="187"/>
      <c r="AY342" s="187"/>
      <c r="AZ342" s="187"/>
      <c r="BA342" s="187"/>
      <c r="BB342" s="187"/>
      <c r="BC342" s="187"/>
      <c r="BD342" s="187"/>
      <c r="BE342" s="187"/>
      <c r="BF342" s="187"/>
      <c r="BG342" s="187"/>
      <c r="BH342" s="187"/>
    </row>
    <row r="343" spans="1:60" s="179" customFormat="1" outlineLevel="1">
      <c r="A343" s="180"/>
      <c r="B343" s="181"/>
      <c r="C343" s="188" t="s">
        <v>217</v>
      </c>
      <c r="D343" s="189"/>
      <c r="E343" s="190"/>
      <c r="F343" s="150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 t="s">
        <v>156</v>
      </c>
      <c r="AH343" s="187">
        <v>0</v>
      </c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  <c r="AT343" s="187"/>
      <c r="AU343" s="187"/>
      <c r="AV343" s="187"/>
      <c r="AW343" s="187"/>
      <c r="AX343" s="187"/>
      <c r="AY343" s="187"/>
      <c r="AZ343" s="187"/>
      <c r="BA343" s="187"/>
      <c r="BB343" s="187"/>
      <c r="BC343" s="187"/>
      <c r="BD343" s="187"/>
      <c r="BE343" s="187"/>
      <c r="BF343" s="187"/>
      <c r="BG343" s="187"/>
      <c r="BH343" s="187"/>
    </row>
    <row r="344" spans="1:60" s="179" customFormat="1" outlineLevel="1">
      <c r="A344" s="180"/>
      <c r="B344" s="181"/>
      <c r="C344" s="188" t="s">
        <v>363</v>
      </c>
      <c r="D344" s="189"/>
      <c r="E344" s="190">
        <v>121.5</v>
      </c>
      <c r="F344" s="150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 t="s">
        <v>156</v>
      </c>
      <c r="AH344" s="187">
        <v>0</v>
      </c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  <c r="AT344" s="187"/>
      <c r="AU344" s="187"/>
      <c r="AV344" s="187"/>
      <c r="AW344" s="187"/>
      <c r="AX344" s="187"/>
      <c r="AY344" s="187"/>
      <c r="AZ344" s="187"/>
      <c r="BA344" s="187"/>
      <c r="BB344" s="187"/>
      <c r="BC344" s="187"/>
      <c r="BD344" s="187"/>
      <c r="BE344" s="187"/>
      <c r="BF344" s="187"/>
      <c r="BG344" s="187"/>
      <c r="BH344" s="187"/>
    </row>
    <row r="345" spans="1:60" s="179" customFormat="1" outlineLevel="1">
      <c r="A345" s="180"/>
      <c r="B345" s="181"/>
      <c r="C345" s="188" t="s">
        <v>219</v>
      </c>
      <c r="D345" s="189"/>
      <c r="E345" s="190"/>
      <c r="F345" s="150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 t="s">
        <v>156</v>
      </c>
      <c r="AH345" s="187">
        <v>0</v>
      </c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  <c r="AT345" s="187"/>
      <c r="AU345" s="187"/>
      <c r="AV345" s="187"/>
      <c r="AW345" s="187"/>
      <c r="AX345" s="187"/>
      <c r="AY345" s="187"/>
      <c r="AZ345" s="187"/>
      <c r="BA345" s="187"/>
      <c r="BB345" s="187"/>
      <c r="BC345" s="187"/>
      <c r="BD345" s="187"/>
      <c r="BE345" s="187"/>
      <c r="BF345" s="187"/>
      <c r="BG345" s="187"/>
      <c r="BH345" s="187"/>
    </row>
    <row r="346" spans="1:60" s="179" customFormat="1" outlineLevel="1">
      <c r="A346" s="180"/>
      <c r="B346" s="181"/>
      <c r="C346" s="188" t="s">
        <v>364</v>
      </c>
      <c r="D346" s="189"/>
      <c r="E346" s="190">
        <v>15.849</v>
      </c>
      <c r="F346" s="150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 t="s">
        <v>156</v>
      </c>
      <c r="AH346" s="187">
        <v>0</v>
      </c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7"/>
      <c r="AT346" s="187"/>
      <c r="AU346" s="187"/>
      <c r="AV346" s="187"/>
      <c r="AW346" s="187"/>
      <c r="AX346" s="187"/>
      <c r="AY346" s="187"/>
      <c r="AZ346" s="187"/>
      <c r="BA346" s="187"/>
      <c r="BB346" s="187"/>
      <c r="BC346" s="187"/>
      <c r="BD346" s="187"/>
      <c r="BE346" s="187"/>
      <c r="BF346" s="187"/>
      <c r="BG346" s="187"/>
      <c r="BH346" s="187"/>
    </row>
    <row r="347" spans="1:60" s="179" customFormat="1" outlineLevel="1">
      <c r="A347" s="180"/>
      <c r="B347" s="181"/>
      <c r="C347" s="188" t="s">
        <v>201</v>
      </c>
      <c r="D347" s="189"/>
      <c r="E347" s="190"/>
      <c r="F347" s="150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 t="s">
        <v>156</v>
      </c>
      <c r="AH347" s="187">
        <v>0</v>
      </c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  <c r="AT347" s="187"/>
      <c r="AU347" s="187"/>
      <c r="AV347" s="187"/>
      <c r="AW347" s="187"/>
      <c r="AX347" s="187"/>
      <c r="AY347" s="187"/>
      <c r="AZ347" s="187"/>
      <c r="BA347" s="187"/>
      <c r="BB347" s="187"/>
      <c r="BC347" s="187"/>
      <c r="BD347" s="187"/>
      <c r="BE347" s="187"/>
      <c r="BF347" s="187"/>
      <c r="BG347" s="187"/>
      <c r="BH347" s="187"/>
    </row>
    <row r="348" spans="1:60" s="179" customFormat="1" outlineLevel="1">
      <c r="A348" s="180"/>
      <c r="B348" s="181"/>
      <c r="C348" s="188" t="s">
        <v>365</v>
      </c>
      <c r="D348" s="189"/>
      <c r="E348" s="190">
        <v>11.555999999999999</v>
      </c>
      <c r="F348" s="150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 t="s">
        <v>156</v>
      </c>
      <c r="AH348" s="187">
        <v>0</v>
      </c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  <c r="AT348" s="187"/>
      <c r="AU348" s="187"/>
      <c r="AV348" s="187"/>
      <c r="AW348" s="187"/>
      <c r="AX348" s="187"/>
      <c r="AY348" s="187"/>
      <c r="AZ348" s="187"/>
      <c r="BA348" s="187"/>
      <c r="BB348" s="187"/>
      <c r="BC348" s="187"/>
      <c r="BD348" s="187"/>
      <c r="BE348" s="187"/>
      <c r="BF348" s="187"/>
      <c r="BG348" s="187"/>
      <c r="BH348" s="187"/>
    </row>
    <row r="349" spans="1:60" s="179" customFormat="1" outlineLevel="1">
      <c r="A349" s="180"/>
      <c r="B349" s="181"/>
      <c r="C349" s="188" t="s">
        <v>209</v>
      </c>
      <c r="D349" s="189"/>
      <c r="E349" s="190">
        <v>-1.4</v>
      </c>
      <c r="F349" s="150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 t="s">
        <v>156</v>
      </c>
      <c r="AH349" s="187">
        <v>0</v>
      </c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  <c r="AZ349" s="187"/>
      <c r="BA349" s="187"/>
      <c r="BB349" s="187"/>
      <c r="BC349" s="187"/>
      <c r="BD349" s="187"/>
      <c r="BE349" s="187"/>
      <c r="BF349" s="187"/>
      <c r="BG349" s="187"/>
      <c r="BH349" s="187"/>
    </row>
    <row r="350" spans="1:60" s="179" customFormat="1" outlineLevel="1">
      <c r="A350" s="180"/>
      <c r="B350" s="181"/>
      <c r="C350" s="188" t="s">
        <v>224</v>
      </c>
      <c r="D350" s="189"/>
      <c r="E350" s="190"/>
      <c r="F350" s="150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 t="s">
        <v>156</v>
      </c>
      <c r="AH350" s="187">
        <v>0</v>
      </c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  <c r="AZ350" s="187"/>
      <c r="BA350" s="187"/>
      <c r="BB350" s="187"/>
      <c r="BC350" s="187"/>
      <c r="BD350" s="187"/>
      <c r="BE350" s="187"/>
      <c r="BF350" s="187"/>
      <c r="BG350" s="187"/>
      <c r="BH350" s="187"/>
    </row>
    <row r="351" spans="1:60" s="179" customFormat="1" outlineLevel="1">
      <c r="A351" s="180"/>
      <c r="B351" s="181"/>
      <c r="C351" s="188" t="s">
        <v>366</v>
      </c>
      <c r="D351" s="189"/>
      <c r="E351" s="190">
        <v>22.977</v>
      </c>
      <c r="F351" s="150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 t="s">
        <v>156</v>
      </c>
      <c r="AH351" s="187">
        <v>0</v>
      </c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  <c r="AZ351" s="187"/>
      <c r="BA351" s="187"/>
      <c r="BB351" s="187"/>
      <c r="BC351" s="187"/>
      <c r="BD351" s="187"/>
      <c r="BE351" s="187"/>
      <c r="BF351" s="187"/>
      <c r="BG351" s="187"/>
      <c r="BH351" s="187"/>
    </row>
    <row r="352" spans="1:60" s="179" customFormat="1" outlineLevel="1">
      <c r="A352" s="180"/>
      <c r="B352" s="181"/>
      <c r="C352" s="188" t="s">
        <v>203</v>
      </c>
      <c r="D352" s="189"/>
      <c r="E352" s="190">
        <v>-2.8</v>
      </c>
      <c r="F352" s="150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 t="s">
        <v>156</v>
      </c>
      <c r="AH352" s="187">
        <v>0</v>
      </c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  <c r="AZ352" s="187"/>
      <c r="BA352" s="187"/>
      <c r="BB352" s="187"/>
      <c r="BC352" s="187"/>
      <c r="BD352" s="187"/>
      <c r="BE352" s="187"/>
      <c r="BF352" s="187"/>
      <c r="BG352" s="187"/>
      <c r="BH352" s="187"/>
    </row>
    <row r="353" spans="1:60" s="179" customFormat="1" outlineLevel="1">
      <c r="A353" s="180"/>
      <c r="B353" s="181"/>
      <c r="C353" s="188" t="s">
        <v>367</v>
      </c>
      <c r="D353" s="189"/>
      <c r="E353" s="190"/>
      <c r="F353" s="150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 t="s">
        <v>156</v>
      </c>
      <c r="AH353" s="187">
        <v>0</v>
      </c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</row>
    <row r="354" spans="1:60" s="179" customFormat="1" outlineLevel="1">
      <c r="A354" s="180"/>
      <c r="B354" s="181"/>
      <c r="C354" s="188" t="s">
        <v>368</v>
      </c>
      <c r="D354" s="189"/>
      <c r="E354" s="190">
        <v>321.66300000000001</v>
      </c>
      <c r="F354" s="150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 t="s">
        <v>156</v>
      </c>
      <c r="AH354" s="187">
        <v>0</v>
      </c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187"/>
      <c r="AU354" s="187"/>
      <c r="AV354" s="187"/>
      <c r="AW354" s="187"/>
      <c r="AX354" s="187"/>
      <c r="AY354" s="187"/>
      <c r="AZ354" s="187"/>
      <c r="BA354" s="187"/>
      <c r="BB354" s="187"/>
      <c r="BC354" s="187"/>
      <c r="BD354" s="187"/>
      <c r="BE354" s="187"/>
      <c r="BF354" s="187"/>
      <c r="BG354" s="187"/>
      <c r="BH354" s="187"/>
    </row>
    <row r="355" spans="1:60" s="179" customFormat="1" outlineLevel="1">
      <c r="A355" s="180"/>
      <c r="B355" s="181"/>
      <c r="C355" s="188" t="s">
        <v>381</v>
      </c>
      <c r="D355" s="189"/>
      <c r="E355" s="190"/>
      <c r="F355" s="150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 t="s">
        <v>156</v>
      </c>
      <c r="AH355" s="187">
        <v>0</v>
      </c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  <c r="AZ355" s="187"/>
      <c r="BA355" s="187"/>
      <c r="BB355" s="187"/>
      <c r="BC355" s="187"/>
      <c r="BD355" s="187"/>
      <c r="BE355" s="187"/>
      <c r="BF355" s="187"/>
      <c r="BG355" s="187"/>
      <c r="BH355" s="187"/>
    </row>
    <row r="356" spans="1:60" s="179" customFormat="1" outlineLevel="1">
      <c r="A356" s="180"/>
      <c r="B356" s="181"/>
      <c r="C356" s="188" t="s">
        <v>178</v>
      </c>
      <c r="D356" s="189"/>
      <c r="E356" s="190"/>
      <c r="F356" s="150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 t="s">
        <v>156</v>
      </c>
      <c r="AH356" s="187">
        <v>0</v>
      </c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  <c r="AZ356" s="187"/>
      <c r="BA356" s="187"/>
      <c r="BB356" s="187"/>
      <c r="BC356" s="187"/>
      <c r="BD356" s="187"/>
      <c r="BE356" s="187"/>
      <c r="BF356" s="187"/>
      <c r="BG356" s="187"/>
      <c r="BH356" s="187"/>
    </row>
    <row r="357" spans="1:60" s="179" customFormat="1" outlineLevel="1">
      <c r="A357" s="180"/>
      <c r="B357" s="181"/>
      <c r="C357" s="188" t="s">
        <v>314</v>
      </c>
      <c r="D357" s="189"/>
      <c r="E357" s="190"/>
      <c r="F357" s="150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 t="s">
        <v>156</v>
      </c>
      <c r="AH357" s="187">
        <v>0</v>
      </c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  <c r="AT357" s="187"/>
      <c r="AU357" s="187"/>
      <c r="AV357" s="187"/>
      <c r="AW357" s="187"/>
      <c r="AX357" s="187"/>
      <c r="AY357" s="187"/>
      <c r="AZ357" s="187"/>
      <c r="BA357" s="187"/>
      <c r="BB357" s="187"/>
      <c r="BC357" s="187"/>
      <c r="BD357" s="187"/>
      <c r="BE357" s="187"/>
      <c r="BF357" s="187"/>
      <c r="BG357" s="187"/>
      <c r="BH357" s="187"/>
    </row>
    <row r="358" spans="1:60" s="179" customFormat="1" outlineLevel="1">
      <c r="A358" s="180"/>
      <c r="B358" s="181"/>
      <c r="C358" s="188" t="s">
        <v>382</v>
      </c>
      <c r="D358" s="189"/>
      <c r="E358" s="190">
        <v>0.92800000000000005</v>
      </c>
      <c r="F358" s="150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 t="s">
        <v>156</v>
      </c>
      <c r="AH358" s="187">
        <v>0</v>
      </c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/>
      <c r="AU358" s="187"/>
      <c r="AV358" s="187"/>
      <c r="AW358" s="187"/>
      <c r="AX358" s="187"/>
      <c r="AY358" s="187"/>
      <c r="AZ358" s="187"/>
      <c r="BA358" s="187"/>
      <c r="BB358" s="187"/>
      <c r="BC358" s="187"/>
      <c r="BD358" s="187"/>
      <c r="BE358" s="187"/>
      <c r="BF358" s="187"/>
      <c r="BG358" s="187"/>
      <c r="BH358" s="187"/>
    </row>
    <row r="359" spans="1:60" s="179" customFormat="1" outlineLevel="1">
      <c r="A359" s="180"/>
      <c r="B359" s="181"/>
      <c r="C359" s="191"/>
      <c r="D359" s="191"/>
      <c r="E359" s="191"/>
      <c r="F359" s="150"/>
      <c r="G359" s="191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 t="s">
        <v>130</v>
      </c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187"/>
      <c r="AU359" s="187"/>
      <c r="AV359" s="187"/>
      <c r="AW359" s="187"/>
      <c r="AX359" s="187"/>
      <c r="AY359" s="187"/>
      <c r="AZ359" s="187"/>
      <c r="BA359" s="187"/>
      <c r="BB359" s="187"/>
      <c r="BC359" s="187"/>
      <c r="BD359" s="187"/>
      <c r="BE359" s="187"/>
      <c r="BF359" s="187"/>
      <c r="BG359" s="187"/>
      <c r="BH359" s="187"/>
    </row>
    <row r="360" spans="1:60" s="179" customFormat="1" ht="22.5" outlineLevel="1">
      <c r="A360" s="180">
        <v>32</v>
      </c>
      <c r="B360" s="181" t="s">
        <v>383</v>
      </c>
      <c r="C360" s="182" t="s">
        <v>384</v>
      </c>
      <c r="D360" s="183" t="s">
        <v>385</v>
      </c>
      <c r="E360" s="184">
        <v>9.3024799999999992</v>
      </c>
      <c r="F360" s="150"/>
      <c r="G360" s="186">
        <f>ROUND(E360*F360,2)</f>
        <v>0</v>
      </c>
      <c r="H360" s="186">
        <v>0</v>
      </c>
      <c r="I360" s="186">
        <f>ROUND(E360*H360,2)</f>
        <v>0</v>
      </c>
      <c r="J360" s="186">
        <v>569</v>
      </c>
      <c r="K360" s="186">
        <f>ROUND(E360*J360,2)</f>
        <v>5293.11</v>
      </c>
      <c r="L360" s="186">
        <v>15</v>
      </c>
      <c r="M360" s="186">
        <f>G360*(1+L360/100)</f>
        <v>0</v>
      </c>
      <c r="N360" s="186">
        <v>1.187E-2</v>
      </c>
      <c r="O360" s="186">
        <f>ROUND(E360*N360,2)</f>
        <v>0.11</v>
      </c>
      <c r="P360" s="186">
        <v>0</v>
      </c>
      <c r="Q360" s="186">
        <f>ROUND(E360*P360,2)</f>
        <v>0</v>
      </c>
      <c r="R360" s="186"/>
      <c r="S360" s="186" t="s">
        <v>153</v>
      </c>
      <c r="T360" s="186" t="s">
        <v>126</v>
      </c>
      <c r="U360" s="186">
        <v>0.35974</v>
      </c>
      <c r="V360" s="186">
        <f>ROUND(E360*U360,2)</f>
        <v>3.35</v>
      </c>
      <c r="W360" s="186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 t="s">
        <v>386</v>
      </c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  <c r="AT360" s="187"/>
      <c r="AU360" s="187"/>
      <c r="AV360" s="187"/>
      <c r="AW360" s="187"/>
      <c r="AX360" s="187"/>
      <c r="AY360" s="187"/>
      <c r="AZ360" s="187"/>
      <c r="BA360" s="187"/>
      <c r="BB360" s="187"/>
      <c r="BC360" s="187"/>
      <c r="BD360" s="187"/>
      <c r="BE360" s="187"/>
      <c r="BF360" s="187"/>
      <c r="BG360" s="187"/>
      <c r="BH360" s="187"/>
    </row>
    <row r="361" spans="1:60" s="179" customFormat="1" outlineLevel="1">
      <c r="A361" s="180"/>
      <c r="B361" s="181"/>
      <c r="C361" s="188" t="s">
        <v>178</v>
      </c>
      <c r="D361" s="189"/>
      <c r="E361" s="190"/>
      <c r="F361" s="150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 t="s">
        <v>156</v>
      </c>
      <c r="AH361" s="187">
        <v>0</v>
      </c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/>
      <c r="AU361" s="187"/>
      <c r="AV361" s="187"/>
      <c r="AW361" s="187"/>
      <c r="AX361" s="187"/>
      <c r="AY361" s="187"/>
      <c r="AZ361" s="187"/>
      <c r="BA361" s="187"/>
      <c r="BB361" s="187"/>
      <c r="BC361" s="187"/>
      <c r="BD361" s="187"/>
      <c r="BE361" s="187"/>
      <c r="BF361" s="187"/>
      <c r="BG361" s="187"/>
      <c r="BH361" s="187"/>
    </row>
    <row r="362" spans="1:60" s="179" customFormat="1" outlineLevel="1">
      <c r="A362" s="180"/>
      <c r="B362" s="181"/>
      <c r="C362" s="188" t="s">
        <v>387</v>
      </c>
      <c r="D362" s="189"/>
      <c r="E362" s="190">
        <v>3.97072</v>
      </c>
      <c r="F362" s="150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 t="s">
        <v>156</v>
      </c>
      <c r="AH362" s="187">
        <v>0</v>
      </c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  <c r="AT362" s="187"/>
      <c r="AU362" s="187"/>
      <c r="AV362" s="187"/>
      <c r="AW362" s="187"/>
      <c r="AX362" s="187"/>
      <c r="AY362" s="187"/>
      <c r="AZ362" s="187"/>
      <c r="BA362" s="187"/>
      <c r="BB362" s="187"/>
      <c r="BC362" s="187"/>
      <c r="BD362" s="187"/>
      <c r="BE362" s="187"/>
      <c r="BF362" s="187"/>
      <c r="BG362" s="187"/>
      <c r="BH362" s="187"/>
    </row>
    <row r="363" spans="1:60" s="179" customFormat="1" outlineLevel="1">
      <c r="A363" s="180"/>
      <c r="B363" s="181"/>
      <c r="C363" s="188" t="s">
        <v>388</v>
      </c>
      <c r="D363" s="189"/>
      <c r="E363" s="190">
        <v>33.38496</v>
      </c>
      <c r="F363" s="150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 t="s">
        <v>156</v>
      </c>
      <c r="AH363" s="187">
        <v>0</v>
      </c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  <c r="AT363" s="187"/>
      <c r="AU363" s="187"/>
      <c r="AV363" s="187"/>
      <c r="AW363" s="187"/>
      <c r="AX363" s="187"/>
      <c r="AY363" s="187"/>
      <c r="AZ363" s="187"/>
      <c r="BA363" s="187"/>
      <c r="BB363" s="187"/>
      <c r="BC363" s="187"/>
      <c r="BD363" s="187"/>
      <c r="BE363" s="187"/>
      <c r="BF363" s="187"/>
      <c r="BG363" s="187"/>
      <c r="BH363" s="187"/>
    </row>
    <row r="364" spans="1:60" s="179" customFormat="1" outlineLevel="1">
      <c r="A364" s="180"/>
      <c r="B364" s="181"/>
      <c r="C364" s="188" t="s">
        <v>190</v>
      </c>
      <c r="D364" s="189"/>
      <c r="E364" s="190"/>
      <c r="F364" s="150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 t="s">
        <v>156</v>
      </c>
      <c r="AH364" s="187">
        <v>0</v>
      </c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  <c r="AW364" s="187"/>
      <c r="AX364" s="187"/>
      <c r="AY364" s="187"/>
      <c r="AZ364" s="187"/>
      <c r="BA364" s="187"/>
      <c r="BB364" s="187"/>
      <c r="BC364" s="187"/>
      <c r="BD364" s="187"/>
      <c r="BE364" s="187"/>
      <c r="BF364" s="187"/>
      <c r="BG364" s="187"/>
      <c r="BH364" s="187"/>
    </row>
    <row r="365" spans="1:60" s="179" customFormat="1" outlineLevel="1">
      <c r="A365" s="180"/>
      <c r="B365" s="181"/>
      <c r="C365" s="188" t="s">
        <v>191</v>
      </c>
      <c r="D365" s="189"/>
      <c r="E365" s="190"/>
      <c r="F365" s="150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 t="s">
        <v>156</v>
      </c>
      <c r="AH365" s="187">
        <v>0</v>
      </c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  <c r="AT365" s="187"/>
      <c r="AU365" s="187"/>
      <c r="AV365" s="187"/>
      <c r="AW365" s="187"/>
      <c r="AX365" s="187"/>
      <c r="AY365" s="187"/>
      <c r="AZ365" s="187"/>
      <c r="BA365" s="187"/>
      <c r="BB365" s="187"/>
      <c r="BC365" s="187"/>
      <c r="BD365" s="187"/>
      <c r="BE365" s="187"/>
      <c r="BF365" s="187"/>
      <c r="BG365" s="187"/>
      <c r="BH365" s="187"/>
    </row>
    <row r="366" spans="1:60" s="179" customFormat="1" outlineLevel="1">
      <c r="A366" s="180"/>
      <c r="B366" s="181"/>
      <c r="C366" s="188" t="s">
        <v>389</v>
      </c>
      <c r="D366" s="189"/>
      <c r="E366" s="190">
        <v>-29.203199999999999</v>
      </c>
      <c r="F366" s="150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 t="s">
        <v>156</v>
      </c>
      <c r="AH366" s="187">
        <v>0</v>
      </c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  <c r="AZ366" s="187"/>
      <c r="BA366" s="187"/>
      <c r="BB366" s="187"/>
      <c r="BC366" s="187"/>
      <c r="BD366" s="187"/>
      <c r="BE366" s="187"/>
      <c r="BF366" s="187"/>
      <c r="BG366" s="187"/>
      <c r="BH366" s="187"/>
    </row>
    <row r="367" spans="1:60" s="179" customFormat="1" outlineLevel="1">
      <c r="A367" s="180"/>
      <c r="B367" s="181"/>
      <c r="C367" s="188" t="s">
        <v>390</v>
      </c>
      <c r="D367" s="189"/>
      <c r="E367" s="190">
        <v>1.1499999999999999</v>
      </c>
      <c r="F367" s="150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 t="s">
        <v>156</v>
      </c>
      <c r="AH367" s="187">
        <v>0</v>
      </c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  <c r="AZ367" s="187"/>
      <c r="BA367" s="187"/>
      <c r="BB367" s="187"/>
      <c r="BC367" s="187"/>
      <c r="BD367" s="187"/>
      <c r="BE367" s="187"/>
      <c r="BF367" s="187"/>
      <c r="BG367" s="187"/>
      <c r="BH367" s="187"/>
    </row>
    <row r="368" spans="1:60" s="179" customFormat="1" outlineLevel="1">
      <c r="A368" s="180"/>
      <c r="B368" s="181"/>
      <c r="C368" s="191"/>
      <c r="D368" s="191"/>
      <c r="E368" s="191"/>
      <c r="F368" s="150"/>
      <c r="G368" s="191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 t="s">
        <v>130</v>
      </c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  <c r="AZ368" s="187"/>
      <c r="BA368" s="187"/>
      <c r="BB368" s="187"/>
      <c r="BC368" s="187"/>
      <c r="BD368" s="187"/>
      <c r="BE368" s="187"/>
      <c r="BF368" s="187"/>
      <c r="BG368" s="187"/>
      <c r="BH368" s="187"/>
    </row>
    <row r="369" spans="1:60" s="179" customFormat="1" outlineLevel="1">
      <c r="A369" s="180">
        <v>33</v>
      </c>
      <c r="B369" s="181" t="s">
        <v>391</v>
      </c>
      <c r="C369" s="182" t="s">
        <v>392</v>
      </c>
      <c r="D369" s="183" t="s">
        <v>199</v>
      </c>
      <c r="E369" s="184">
        <v>476.45400000000001</v>
      </c>
      <c r="F369" s="150"/>
      <c r="G369" s="186">
        <f>ROUND(E369*F369,2)</f>
        <v>0</v>
      </c>
      <c r="H369" s="186">
        <v>0</v>
      </c>
      <c r="I369" s="186">
        <f>ROUND(E369*H369,2)</f>
        <v>0</v>
      </c>
      <c r="J369" s="186">
        <v>16.2</v>
      </c>
      <c r="K369" s="186">
        <f>ROUND(E369*J369,2)</f>
        <v>7718.55</v>
      </c>
      <c r="L369" s="186">
        <v>15</v>
      </c>
      <c r="M369" s="186">
        <f>G369*(1+L369/100)</f>
        <v>0</v>
      </c>
      <c r="N369" s="186">
        <v>4.6000000000000001E-4</v>
      </c>
      <c r="O369" s="186">
        <f>ROUND(E369*N369,2)</f>
        <v>0.22</v>
      </c>
      <c r="P369" s="186">
        <v>0</v>
      </c>
      <c r="Q369" s="186">
        <f>ROUND(E369*P369,2)</f>
        <v>0</v>
      </c>
      <c r="R369" s="186"/>
      <c r="S369" s="186" t="s">
        <v>153</v>
      </c>
      <c r="T369" s="186" t="s">
        <v>126</v>
      </c>
      <c r="U369" s="186">
        <v>0.12</v>
      </c>
      <c r="V369" s="186">
        <f>ROUND(E369*U369,2)</f>
        <v>57.17</v>
      </c>
      <c r="W369" s="186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 t="s">
        <v>386</v>
      </c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  <c r="AZ369" s="187"/>
      <c r="BA369" s="187"/>
      <c r="BB369" s="187"/>
      <c r="BC369" s="187"/>
      <c r="BD369" s="187"/>
      <c r="BE369" s="187"/>
      <c r="BF369" s="187"/>
      <c r="BG369" s="187"/>
      <c r="BH369" s="187"/>
    </row>
    <row r="370" spans="1:60" s="179" customFormat="1" outlineLevel="1">
      <c r="A370" s="180"/>
      <c r="B370" s="181"/>
      <c r="C370" s="188" t="s">
        <v>393</v>
      </c>
      <c r="D370" s="189"/>
      <c r="E370" s="190"/>
      <c r="F370" s="150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 t="s">
        <v>156</v>
      </c>
      <c r="AH370" s="187">
        <v>0</v>
      </c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7"/>
      <c r="BD370" s="187"/>
      <c r="BE370" s="187"/>
      <c r="BF370" s="187"/>
      <c r="BG370" s="187"/>
      <c r="BH370" s="187"/>
    </row>
    <row r="371" spans="1:60" s="179" customFormat="1" outlineLevel="1">
      <c r="A371" s="180"/>
      <c r="B371" s="181"/>
      <c r="C371" s="188" t="s">
        <v>394</v>
      </c>
      <c r="D371" s="189"/>
      <c r="E371" s="190">
        <v>467.17399999999998</v>
      </c>
      <c r="F371" s="150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 t="s">
        <v>156</v>
      </c>
      <c r="AH371" s="187">
        <v>0</v>
      </c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  <c r="AZ371" s="187"/>
      <c r="BA371" s="187"/>
      <c r="BB371" s="187"/>
      <c r="BC371" s="187"/>
      <c r="BD371" s="187"/>
      <c r="BE371" s="187"/>
      <c r="BF371" s="187"/>
      <c r="BG371" s="187"/>
      <c r="BH371" s="187"/>
    </row>
    <row r="372" spans="1:60" s="179" customFormat="1" outlineLevel="1">
      <c r="A372" s="180"/>
      <c r="B372" s="181"/>
      <c r="C372" s="188" t="s">
        <v>178</v>
      </c>
      <c r="D372" s="189"/>
      <c r="E372" s="190"/>
      <c r="F372" s="150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 t="s">
        <v>156</v>
      </c>
      <c r="AH372" s="187">
        <v>0</v>
      </c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  <c r="AZ372" s="187"/>
      <c r="BA372" s="187"/>
      <c r="BB372" s="187"/>
      <c r="BC372" s="187"/>
      <c r="BD372" s="187"/>
      <c r="BE372" s="187"/>
      <c r="BF372" s="187"/>
      <c r="BG372" s="187"/>
      <c r="BH372" s="187"/>
    </row>
    <row r="373" spans="1:60" s="179" customFormat="1" outlineLevel="1">
      <c r="A373" s="180"/>
      <c r="B373" s="181"/>
      <c r="C373" s="188" t="s">
        <v>314</v>
      </c>
      <c r="D373" s="189"/>
      <c r="E373" s="190"/>
      <c r="F373" s="150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 t="s">
        <v>156</v>
      </c>
      <c r="AH373" s="187">
        <v>0</v>
      </c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  <c r="AZ373" s="187"/>
      <c r="BA373" s="187"/>
      <c r="BB373" s="187"/>
      <c r="BC373" s="187"/>
      <c r="BD373" s="187"/>
      <c r="BE373" s="187"/>
      <c r="BF373" s="187"/>
      <c r="BG373" s="187"/>
      <c r="BH373" s="187"/>
    </row>
    <row r="374" spans="1:60" s="179" customFormat="1" outlineLevel="1">
      <c r="A374" s="180"/>
      <c r="B374" s="181"/>
      <c r="C374" s="188" t="s">
        <v>315</v>
      </c>
      <c r="D374" s="189"/>
      <c r="E374" s="190">
        <v>9.2799999999999994</v>
      </c>
      <c r="F374" s="150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 t="s">
        <v>156</v>
      </c>
      <c r="AH374" s="187">
        <v>0</v>
      </c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  <c r="AZ374" s="187"/>
      <c r="BA374" s="187"/>
      <c r="BB374" s="187"/>
      <c r="BC374" s="187"/>
      <c r="BD374" s="187"/>
      <c r="BE374" s="187"/>
      <c r="BF374" s="187"/>
      <c r="BG374" s="187"/>
      <c r="BH374" s="187"/>
    </row>
    <row r="375" spans="1:60" s="179" customFormat="1" outlineLevel="1">
      <c r="A375" s="180"/>
      <c r="B375" s="181"/>
      <c r="C375" s="191"/>
      <c r="D375" s="191"/>
      <c r="E375" s="191"/>
      <c r="F375" s="150"/>
      <c r="G375" s="191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 t="s">
        <v>130</v>
      </c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/>
      <c r="AU375" s="187"/>
      <c r="AV375" s="187"/>
      <c r="AW375" s="187"/>
      <c r="AX375" s="187"/>
      <c r="AY375" s="187"/>
      <c r="AZ375" s="187"/>
      <c r="BA375" s="187"/>
      <c r="BB375" s="187"/>
      <c r="BC375" s="187"/>
      <c r="BD375" s="187"/>
      <c r="BE375" s="187"/>
      <c r="BF375" s="187"/>
      <c r="BG375" s="187"/>
      <c r="BH375" s="187"/>
    </row>
    <row r="376" spans="1:60" s="179" customFormat="1">
      <c r="A376" s="192" t="s">
        <v>120</v>
      </c>
      <c r="B376" s="193" t="s">
        <v>59</v>
      </c>
      <c r="C376" s="194" t="s">
        <v>60</v>
      </c>
      <c r="D376" s="195"/>
      <c r="E376" s="196"/>
      <c r="F376" s="212"/>
      <c r="G376" s="198">
        <f>SUMIF(AG377:AG416,"&lt;&gt;NOR",G377:G416)</f>
        <v>0</v>
      </c>
      <c r="H376" s="198"/>
      <c r="I376" s="198">
        <f>SUM(I377:I416)</f>
        <v>258960.54</v>
      </c>
      <c r="J376" s="198"/>
      <c r="K376" s="198">
        <f>SUM(K377:K416)</f>
        <v>81650.34</v>
      </c>
      <c r="L376" s="198"/>
      <c r="M376" s="198">
        <f>SUM(M377:M416)</f>
        <v>0</v>
      </c>
      <c r="N376" s="198"/>
      <c r="O376" s="198">
        <f>SUM(O377:O416)</f>
        <v>20.580000000000002</v>
      </c>
      <c r="P376" s="198"/>
      <c r="Q376" s="198">
        <f>SUM(Q377:Q416)</f>
        <v>0</v>
      </c>
      <c r="R376" s="198"/>
      <c r="S376" s="198"/>
      <c r="T376" s="199"/>
      <c r="U376" s="178"/>
      <c r="V376" s="178">
        <f>SUM(V377:V416)</f>
        <v>220.7</v>
      </c>
      <c r="W376" s="178"/>
      <c r="AG376" s="179" t="s">
        <v>121</v>
      </c>
    </row>
    <row r="377" spans="1:60" s="179" customFormat="1" outlineLevel="1">
      <c r="A377" s="180">
        <v>34</v>
      </c>
      <c r="B377" s="181" t="s">
        <v>395</v>
      </c>
      <c r="C377" s="182" t="s">
        <v>396</v>
      </c>
      <c r="D377" s="183" t="s">
        <v>189</v>
      </c>
      <c r="E377" s="184">
        <v>1.5719399999999999</v>
      </c>
      <c r="F377" s="150"/>
      <c r="G377" s="186">
        <f>ROUND(E377*F377,2)</f>
        <v>0</v>
      </c>
      <c r="H377" s="186">
        <v>1773.25</v>
      </c>
      <c r="I377" s="186">
        <f>ROUND(E377*H377,2)</f>
        <v>2787.44</v>
      </c>
      <c r="J377" s="186">
        <v>1651.75</v>
      </c>
      <c r="K377" s="186">
        <f>ROUND(E377*J377,2)</f>
        <v>2596.4499999999998</v>
      </c>
      <c r="L377" s="186">
        <v>15</v>
      </c>
      <c r="M377" s="186">
        <f>G377*(1+L377/100)</f>
        <v>0</v>
      </c>
      <c r="N377" s="186">
        <v>2.5</v>
      </c>
      <c r="O377" s="186">
        <f>ROUND(E377*N377,2)</f>
        <v>3.93</v>
      </c>
      <c r="P377" s="186">
        <v>0</v>
      </c>
      <c r="Q377" s="186">
        <f>ROUND(E377*P377,2)</f>
        <v>0</v>
      </c>
      <c r="R377" s="186" t="s">
        <v>175</v>
      </c>
      <c r="S377" s="186" t="s">
        <v>125</v>
      </c>
      <c r="T377" s="186" t="s">
        <v>125</v>
      </c>
      <c r="U377" s="186">
        <v>5.33</v>
      </c>
      <c r="V377" s="186">
        <f>ROUND(E377*U377,2)</f>
        <v>8.3800000000000008</v>
      </c>
      <c r="W377" s="186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 t="s">
        <v>154</v>
      </c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87"/>
      <c r="AT377" s="187"/>
      <c r="AU377" s="187"/>
      <c r="AV377" s="187"/>
      <c r="AW377" s="187"/>
      <c r="AX377" s="187"/>
      <c r="AY377" s="187"/>
      <c r="AZ377" s="187"/>
      <c r="BA377" s="187"/>
      <c r="BB377" s="187"/>
      <c r="BC377" s="187"/>
      <c r="BD377" s="187"/>
      <c r="BE377" s="187"/>
      <c r="BF377" s="187"/>
      <c r="BG377" s="187"/>
      <c r="BH377" s="187"/>
    </row>
    <row r="378" spans="1:60" s="179" customFormat="1" outlineLevel="1">
      <c r="A378" s="180"/>
      <c r="B378" s="181"/>
      <c r="C378" s="200" t="s">
        <v>397</v>
      </c>
      <c r="D378" s="200"/>
      <c r="E378" s="200"/>
      <c r="F378" s="150"/>
      <c r="G378" s="200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 t="s">
        <v>177</v>
      </c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/>
      <c r="AU378" s="187"/>
      <c r="AV378" s="187"/>
      <c r="AW378" s="187"/>
      <c r="AX378" s="187"/>
      <c r="AY378" s="187"/>
      <c r="AZ378" s="187"/>
      <c r="BA378" s="187"/>
      <c r="BB378" s="187"/>
      <c r="BC378" s="187"/>
      <c r="BD378" s="187"/>
      <c r="BE378" s="187"/>
      <c r="BF378" s="187"/>
      <c r="BG378" s="187"/>
      <c r="BH378" s="187"/>
    </row>
    <row r="379" spans="1:60" s="179" customFormat="1" outlineLevel="1">
      <c r="A379" s="180"/>
      <c r="B379" s="181"/>
      <c r="C379" s="188" t="s">
        <v>308</v>
      </c>
      <c r="D379" s="189"/>
      <c r="E379" s="190"/>
      <c r="F379" s="150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 t="s">
        <v>156</v>
      </c>
      <c r="AH379" s="187">
        <v>0</v>
      </c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187"/>
      <c r="AU379" s="187"/>
      <c r="AV379" s="187"/>
      <c r="AW379" s="187"/>
      <c r="AX379" s="187"/>
      <c r="AY379" s="187"/>
      <c r="AZ379" s="187"/>
      <c r="BA379" s="187"/>
      <c r="BB379" s="187"/>
      <c r="BC379" s="187"/>
      <c r="BD379" s="187"/>
      <c r="BE379" s="187"/>
      <c r="BF379" s="187"/>
      <c r="BG379" s="187"/>
      <c r="BH379" s="187"/>
    </row>
    <row r="380" spans="1:60" s="179" customFormat="1" outlineLevel="1">
      <c r="A380" s="180"/>
      <c r="B380" s="181"/>
      <c r="C380" s="188" t="s">
        <v>178</v>
      </c>
      <c r="D380" s="189"/>
      <c r="E380" s="190"/>
      <c r="F380" s="150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 t="s">
        <v>156</v>
      </c>
      <c r="AH380" s="187">
        <v>0</v>
      </c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  <c r="AT380" s="187"/>
      <c r="AU380" s="187"/>
      <c r="AV380" s="187"/>
      <c r="AW380" s="187"/>
      <c r="AX380" s="187"/>
      <c r="AY380" s="187"/>
      <c r="AZ380" s="187"/>
      <c r="BA380" s="187"/>
      <c r="BB380" s="187"/>
      <c r="BC380" s="187"/>
      <c r="BD380" s="187"/>
      <c r="BE380" s="187"/>
      <c r="BF380" s="187"/>
      <c r="BG380" s="187"/>
      <c r="BH380" s="187"/>
    </row>
    <row r="381" spans="1:60" s="179" customFormat="1" outlineLevel="1">
      <c r="A381" s="180"/>
      <c r="B381" s="181"/>
      <c r="C381" s="188" t="s">
        <v>398</v>
      </c>
      <c r="D381" s="189"/>
      <c r="E381" s="190">
        <v>0.11558</v>
      </c>
      <c r="F381" s="150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 t="s">
        <v>156</v>
      </c>
      <c r="AH381" s="187">
        <v>0</v>
      </c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/>
      <c r="AU381" s="187"/>
      <c r="AV381" s="187"/>
      <c r="AW381" s="187"/>
      <c r="AX381" s="187"/>
      <c r="AY381" s="187"/>
      <c r="AZ381" s="187"/>
      <c r="BA381" s="187"/>
      <c r="BB381" s="187"/>
      <c r="BC381" s="187"/>
      <c r="BD381" s="187"/>
      <c r="BE381" s="187"/>
      <c r="BF381" s="187"/>
      <c r="BG381" s="187"/>
      <c r="BH381" s="187"/>
    </row>
    <row r="382" spans="1:60" s="179" customFormat="1" outlineLevel="1">
      <c r="A382" s="180"/>
      <c r="B382" s="181"/>
      <c r="C382" s="188" t="s">
        <v>399</v>
      </c>
      <c r="D382" s="189"/>
      <c r="E382" s="190">
        <v>0.51519999999999999</v>
      </c>
      <c r="F382" s="150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 t="s">
        <v>156</v>
      </c>
      <c r="AH382" s="187">
        <v>0</v>
      </c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187"/>
      <c r="AT382" s="187"/>
      <c r="AU382" s="187"/>
      <c r="AV382" s="187"/>
      <c r="AW382" s="187"/>
      <c r="AX382" s="187"/>
      <c r="AY382" s="187"/>
      <c r="AZ382" s="187"/>
      <c r="BA382" s="187"/>
      <c r="BB382" s="187"/>
      <c r="BC382" s="187"/>
      <c r="BD382" s="187"/>
      <c r="BE382" s="187"/>
      <c r="BF382" s="187"/>
      <c r="BG382" s="187"/>
      <c r="BH382" s="187"/>
    </row>
    <row r="383" spans="1:60" s="179" customFormat="1" outlineLevel="1">
      <c r="A383" s="180"/>
      <c r="B383" s="181"/>
      <c r="C383" s="188" t="s">
        <v>400</v>
      </c>
      <c r="D383" s="189"/>
      <c r="E383" s="190">
        <v>0.58650000000000002</v>
      </c>
      <c r="F383" s="150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 t="s">
        <v>156</v>
      </c>
      <c r="AH383" s="187">
        <v>0</v>
      </c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  <c r="AT383" s="187"/>
      <c r="AU383" s="187"/>
      <c r="AV383" s="187"/>
      <c r="AW383" s="187"/>
      <c r="AX383" s="187"/>
      <c r="AY383" s="187"/>
      <c r="AZ383" s="187"/>
      <c r="BA383" s="187"/>
      <c r="BB383" s="187"/>
      <c r="BC383" s="187"/>
      <c r="BD383" s="187"/>
      <c r="BE383" s="187"/>
      <c r="BF383" s="187"/>
      <c r="BG383" s="187"/>
      <c r="BH383" s="187"/>
    </row>
    <row r="384" spans="1:60" s="179" customFormat="1" outlineLevel="1">
      <c r="A384" s="180"/>
      <c r="B384" s="181"/>
      <c r="C384" s="188" t="s">
        <v>401</v>
      </c>
      <c r="D384" s="189"/>
      <c r="E384" s="190">
        <v>0.31740000000000002</v>
      </c>
      <c r="F384" s="150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 t="s">
        <v>156</v>
      </c>
      <c r="AH384" s="187">
        <v>0</v>
      </c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  <c r="AZ384" s="187"/>
      <c r="BA384" s="187"/>
      <c r="BB384" s="187"/>
      <c r="BC384" s="187"/>
      <c r="BD384" s="187"/>
      <c r="BE384" s="187"/>
      <c r="BF384" s="187"/>
      <c r="BG384" s="187"/>
      <c r="BH384" s="187"/>
    </row>
    <row r="385" spans="1:60" s="179" customFormat="1" outlineLevel="1">
      <c r="A385" s="180"/>
      <c r="B385" s="181"/>
      <c r="C385" s="188" t="s">
        <v>402</v>
      </c>
      <c r="D385" s="189"/>
      <c r="E385" s="190">
        <v>3.7260000000000001E-2</v>
      </c>
      <c r="F385" s="150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 t="s">
        <v>156</v>
      </c>
      <c r="AH385" s="187">
        <v>0</v>
      </c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</row>
    <row r="386" spans="1:60" s="179" customFormat="1" outlineLevel="1">
      <c r="A386" s="180"/>
      <c r="B386" s="181"/>
      <c r="C386" s="191"/>
      <c r="D386" s="191"/>
      <c r="E386" s="191"/>
      <c r="F386" s="150"/>
      <c r="G386" s="191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 t="s">
        <v>130</v>
      </c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  <c r="AZ386" s="187"/>
      <c r="BA386" s="187"/>
      <c r="BB386" s="187"/>
      <c r="BC386" s="187"/>
      <c r="BD386" s="187"/>
      <c r="BE386" s="187"/>
      <c r="BF386" s="187"/>
      <c r="BG386" s="187"/>
      <c r="BH386" s="187"/>
    </row>
    <row r="387" spans="1:60" s="179" customFormat="1" ht="22.5" outlineLevel="1">
      <c r="A387" s="180">
        <v>35</v>
      </c>
      <c r="B387" s="181" t="s">
        <v>403</v>
      </c>
      <c r="C387" s="182" t="s">
        <v>404</v>
      </c>
      <c r="D387" s="183" t="s">
        <v>199</v>
      </c>
      <c r="E387" s="184">
        <v>192.4</v>
      </c>
      <c r="F387" s="150"/>
      <c r="G387" s="186">
        <f>ROUND(E387*F387,2)</f>
        <v>0</v>
      </c>
      <c r="H387" s="186">
        <v>398.59</v>
      </c>
      <c r="I387" s="186">
        <f>ROUND(E387*H387,2)</f>
        <v>76688.72</v>
      </c>
      <c r="J387" s="186">
        <v>133.41</v>
      </c>
      <c r="K387" s="186">
        <f>ROUND(E387*J387,2)</f>
        <v>25668.080000000002</v>
      </c>
      <c r="L387" s="186">
        <v>15</v>
      </c>
      <c r="M387" s="186">
        <f>G387*(1+L387/100)</f>
        <v>0</v>
      </c>
      <c r="N387" s="186">
        <v>2.5649999999999999E-2</v>
      </c>
      <c r="O387" s="186">
        <f>ROUND(E387*N387,2)</f>
        <v>4.9400000000000004</v>
      </c>
      <c r="P387" s="186">
        <v>0</v>
      </c>
      <c r="Q387" s="186">
        <f>ROUND(E387*P387,2)</f>
        <v>0</v>
      </c>
      <c r="R387" s="186" t="s">
        <v>182</v>
      </c>
      <c r="S387" s="186" t="s">
        <v>125</v>
      </c>
      <c r="T387" s="186" t="s">
        <v>125</v>
      </c>
      <c r="U387" s="186">
        <v>0.38750000000000001</v>
      </c>
      <c r="V387" s="186">
        <f>ROUND(E387*U387,2)</f>
        <v>74.56</v>
      </c>
      <c r="W387" s="186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 t="s">
        <v>154</v>
      </c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  <c r="AZ387" s="187"/>
      <c r="BA387" s="187"/>
      <c r="BB387" s="187"/>
      <c r="BC387" s="187"/>
      <c r="BD387" s="187"/>
      <c r="BE387" s="187"/>
      <c r="BF387" s="187"/>
      <c r="BG387" s="187"/>
      <c r="BH387" s="187"/>
    </row>
    <row r="388" spans="1:60" s="179" customFormat="1" outlineLevel="1">
      <c r="A388" s="180"/>
      <c r="B388" s="181"/>
      <c r="C388" s="200" t="s">
        <v>405</v>
      </c>
      <c r="D388" s="200"/>
      <c r="E388" s="200"/>
      <c r="F388" s="150"/>
      <c r="G388" s="200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 t="s">
        <v>177</v>
      </c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  <c r="AZ388" s="187"/>
      <c r="BA388" s="187"/>
      <c r="BB388" s="187"/>
      <c r="BC388" s="187"/>
      <c r="BD388" s="187"/>
      <c r="BE388" s="187"/>
      <c r="BF388" s="187"/>
      <c r="BG388" s="187"/>
      <c r="BH388" s="187"/>
    </row>
    <row r="389" spans="1:60" s="179" customFormat="1" outlineLevel="1">
      <c r="A389" s="180"/>
      <c r="B389" s="181"/>
      <c r="C389" s="188" t="s">
        <v>406</v>
      </c>
      <c r="D389" s="189"/>
      <c r="E389" s="190"/>
      <c r="F389" s="150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 t="s">
        <v>156</v>
      </c>
      <c r="AH389" s="187">
        <v>0</v>
      </c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  <c r="AZ389" s="187"/>
      <c r="BA389" s="187"/>
      <c r="BB389" s="187"/>
      <c r="BC389" s="187"/>
      <c r="BD389" s="187"/>
      <c r="BE389" s="187"/>
      <c r="BF389" s="187"/>
      <c r="BG389" s="187"/>
      <c r="BH389" s="187"/>
    </row>
    <row r="390" spans="1:60" s="179" customFormat="1" outlineLevel="1">
      <c r="A390" s="180"/>
      <c r="B390" s="181"/>
      <c r="C390" s="188" t="s">
        <v>191</v>
      </c>
      <c r="D390" s="189"/>
      <c r="E390" s="190"/>
      <c r="F390" s="150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 t="s">
        <v>156</v>
      </c>
      <c r="AH390" s="187">
        <v>0</v>
      </c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  <c r="AZ390" s="187"/>
      <c r="BA390" s="187"/>
      <c r="BB390" s="187"/>
      <c r="BC390" s="187"/>
      <c r="BD390" s="187"/>
      <c r="BE390" s="187"/>
      <c r="BF390" s="187"/>
      <c r="BG390" s="187"/>
      <c r="BH390" s="187"/>
    </row>
    <row r="391" spans="1:60" s="179" customFormat="1" outlineLevel="1">
      <c r="A391" s="180"/>
      <c r="B391" s="181"/>
      <c r="C391" s="188" t="s">
        <v>407</v>
      </c>
      <c r="D391" s="189"/>
      <c r="E391" s="190"/>
      <c r="F391" s="150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 t="s">
        <v>156</v>
      </c>
      <c r="AH391" s="187">
        <v>0</v>
      </c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  <c r="AZ391" s="187"/>
      <c r="BA391" s="187"/>
      <c r="BB391" s="187"/>
      <c r="BC391" s="187"/>
      <c r="BD391" s="187"/>
      <c r="BE391" s="187"/>
      <c r="BF391" s="187"/>
      <c r="BG391" s="187"/>
      <c r="BH391" s="187"/>
    </row>
    <row r="392" spans="1:60" s="179" customFormat="1" outlineLevel="1">
      <c r="A392" s="180"/>
      <c r="B392" s="181"/>
      <c r="C392" s="188" t="s">
        <v>408</v>
      </c>
      <c r="D392" s="189"/>
      <c r="E392" s="190">
        <v>65.400000000000006</v>
      </c>
      <c r="F392" s="150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 t="s">
        <v>156</v>
      </c>
      <c r="AH392" s="187">
        <v>0</v>
      </c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  <c r="AZ392" s="187"/>
      <c r="BA392" s="187"/>
      <c r="BB392" s="187"/>
      <c r="BC392" s="187"/>
      <c r="BD392" s="187"/>
      <c r="BE392" s="187"/>
      <c r="BF392" s="187"/>
      <c r="BG392" s="187"/>
      <c r="BH392" s="187"/>
    </row>
    <row r="393" spans="1:60" s="179" customFormat="1" outlineLevel="1">
      <c r="A393" s="180"/>
      <c r="B393" s="181"/>
      <c r="C393" s="188" t="s">
        <v>409</v>
      </c>
      <c r="D393" s="189"/>
      <c r="E393" s="190"/>
      <c r="F393" s="150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 t="s">
        <v>156</v>
      </c>
      <c r="AH393" s="187">
        <v>0</v>
      </c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187"/>
      <c r="AU393" s="187"/>
      <c r="AV393" s="187"/>
      <c r="AW393" s="187"/>
      <c r="AX393" s="187"/>
      <c r="AY393" s="187"/>
      <c r="AZ393" s="187"/>
      <c r="BA393" s="187"/>
      <c r="BB393" s="187"/>
      <c r="BC393" s="187"/>
      <c r="BD393" s="187"/>
      <c r="BE393" s="187"/>
      <c r="BF393" s="187"/>
      <c r="BG393" s="187"/>
      <c r="BH393" s="187"/>
    </row>
    <row r="394" spans="1:60" s="179" customFormat="1" outlineLevel="1">
      <c r="A394" s="180"/>
      <c r="B394" s="181"/>
      <c r="C394" s="188" t="s">
        <v>410</v>
      </c>
      <c r="D394" s="189"/>
      <c r="E394" s="190">
        <v>60.2</v>
      </c>
      <c r="F394" s="150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 t="s">
        <v>156</v>
      </c>
      <c r="AH394" s="187">
        <v>0</v>
      </c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187"/>
      <c r="AU394" s="187"/>
      <c r="AV394" s="187"/>
      <c r="AW394" s="187"/>
      <c r="AX394" s="187"/>
      <c r="AY394" s="187"/>
      <c r="AZ394" s="187"/>
      <c r="BA394" s="187"/>
      <c r="BB394" s="187"/>
      <c r="BC394" s="187"/>
      <c r="BD394" s="187"/>
      <c r="BE394" s="187"/>
      <c r="BF394" s="187"/>
      <c r="BG394" s="187"/>
      <c r="BH394" s="187"/>
    </row>
    <row r="395" spans="1:60" s="179" customFormat="1" outlineLevel="1">
      <c r="A395" s="180"/>
      <c r="B395" s="181"/>
      <c r="C395" s="188" t="s">
        <v>411</v>
      </c>
      <c r="D395" s="189"/>
      <c r="E395" s="190"/>
      <c r="F395" s="150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 t="s">
        <v>156</v>
      </c>
      <c r="AH395" s="187">
        <v>0</v>
      </c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187"/>
      <c r="AU395" s="187"/>
      <c r="AV395" s="187"/>
      <c r="AW395" s="187"/>
      <c r="AX395" s="187"/>
      <c r="AY395" s="187"/>
      <c r="AZ395" s="187"/>
      <c r="BA395" s="187"/>
      <c r="BB395" s="187"/>
      <c r="BC395" s="187"/>
      <c r="BD395" s="187"/>
      <c r="BE395" s="187"/>
      <c r="BF395" s="187"/>
      <c r="BG395" s="187"/>
      <c r="BH395" s="187"/>
    </row>
    <row r="396" spans="1:60" s="179" customFormat="1" outlineLevel="1">
      <c r="A396" s="180"/>
      <c r="B396" s="181"/>
      <c r="C396" s="188" t="s">
        <v>412</v>
      </c>
      <c r="D396" s="189"/>
      <c r="E396" s="190">
        <v>66.8</v>
      </c>
      <c r="F396" s="150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 t="s">
        <v>156</v>
      </c>
      <c r="AH396" s="187">
        <v>0</v>
      </c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  <c r="AT396" s="187"/>
      <c r="AU396" s="187"/>
      <c r="AV396" s="187"/>
      <c r="AW396" s="187"/>
      <c r="AX396" s="187"/>
      <c r="AY396" s="187"/>
      <c r="AZ396" s="187"/>
      <c r="BA396" s="187"/>
      <c r="BB396" s="187"/>
      <c r="BC396" s="187"/>
      <c r="BD396" s="187"/>
      <c r="BE396" s="187"/>
      <c r="BF396" s="187"/>
      <c r="BG396" s="187"/>
      <c r="BH396" s="187"/>
    </row>
    <row r="397" spans="1:60" s="179" customFormat="1" outlineLevel="1">
      <c r="A397" s="180"/>
      <c r="B397" s="181"/>
      <c r="C397" s="191"/>
      <c r="D397" s="191"/>
      <c r="E397" s="191"/>
      <c r="F397" s="150"/>
      <c r="G397" s="191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 t="s">
        <v>130</v>
      </c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/>
      <c r="AU397" s="187"/>
      <c r="AV397" s="187"/>
      <c r="AW397" s="187"/>
      <c r="AX397" s="187"/>
      <c r="AY397" s="187"/>
      <c r="AZ397" s="187"/>
      <c r="BA397" s="187"/>
      <c r="BB397" s="187"/>
      <c r="BC397" s="187"/>
      <c r="BD397" s="187"/>
      <c r="BE397" s="187"/>
      <c r="BF397" s="187"/>
      <c r="BG397" s="187"/>
      <c r="BH397" s="187"/>
    </row>
    <row r="398" spans="1:60" s="179" customFormat="1" ht="22.5" outlineLevel="1">
      <c r="A398" s="180">
        <v>36</v>
      </c>
      <c r="B398" s="181" t="s">
        <v>413</v>
      </c>
      <c r="C398" s="182" t="s">
        <v>414</v>
      </c>
      <c r="D398" s="183" t="s">
        <v>199</v>
      </c>
      <c r="E398" s="184">
        <v>273.5</v>
      </c>
      <c r="F398" s="150"/>
      <c r="G398" s="186">
        <f>ROUND(E398*F398,2)</f>
        <v>0</v>
      </c>
      <c r="H398" s="186">
        <v>656.25</v>
      </c>
      <c r="I398" s="186">
        <f>ROUND(E398*H398,2)</f>
        <v>179484.38</v>
      </c>
      <c r="J398" s="186">
        <v>143.75</v>
      </c>
      <c r="K398" s="186">
        <f>ROUND(E398*J398,2)</f>
        <v>39315.629999999997</v>
      </c>
      <c r="L398" s="186">
        <v>15</v>
      </c>
      <c r="M398" s="186">
        <f>G398*(1+L398/100)</f>
        <v>0</v>
      </c>
      <c r="N398" s="186">
        <v>4.265E-2</v>
      </c>
      <c r="O398" s="186">
        <f>ROUND(E398*N398,2)</f>
        <v>11.66</v>
      </c>
      <c r="P398" s="186">
        <v>0</v>
      </c>
      <c r="Q398" s="186">
        <f>ROUND(E398*P398,2)</f>
        <v>0</v>
      </c>
      <c r="R398" s="186" t="s">
        <v>182</v>
      </c>
      <c r="S398" s="186" t="s">
        <v>125</v>
      </c>
      <c r="T398" s="186" t="s">
        <v>125</v>
      </c>
      <c r="U398" s="186">
        <v>0.41849999999999998</v>
      </c>
      <c r="V398" s="186">
        <f>ROUND(E398*U398,2)</f>
        <v>114.46</v>
      </c>
      <c r="W398" s="186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 t="s">
        <v>154</v>
      </c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187"/>
      <c r="AU398" s="187"/>
      <c r="AV398" s="187"/>
      <c r="AW398" s="187"/>
      <c r="AX398" s="187"/>
      <c r="AY398" s="187"/>
      <c r="AZ398" s="187"/>
      <c r="BA398" s="187"/>
      <c r="BB398" s="187"/>
      <c r="BC398" s="187"/>
      <c r="BD398" s="187"/>
      <c r="BE398" s="187"/>
      <c r="BF398" s="187"/>
      <c r="BG398" s="187"/>
      <c r="BH398" s="187"/>
    </row>
    <row r="399" spans="1:60" s="179" customFormat="1" outlineLevel="1">
      <c r="A399" s="180"/>
      <c r="B399" s="181"/>
      <c r="C399" s="200" t="s">
        <v>405</v>
      </c>
      <c r="D399" s="200"/>
      <c r="E399" s="200"/>
      <c r="F399" s="150"/>
      <c r="G399" s="200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 t="s">
        <v>177</v>
      </c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187"/>
      <c r="AU399" s="187"/>
      <c r="AV399" s="187"/>
      <c r="AW399" s="187"/>
      <c r="AX399" s="187"/>
      <c r="AY399" s="187"/>
      <c r="AZ399" s="187"/>
      <c r="BA399" s="187"/>
      <c r="BB399" s="187"/>
      <c r="BC399" s="187"/>
      <c r="BD399" s="187"/>
      <c r="BE399" s="187"/>
      <c r="BF399" s="187"/>
      <c r="BG399" s="187"/>
      <c r="BH399" s="187"/>
    </row>
    <row r="400" spans="1:60" s="179" customFormat="1" outlineLevel="1">
      <c r="A400" s="180"/>
      <c r="B400" s="181"/>
      <c r="C400" s="188" t="s">
        <v>406</v>
      </c>
      <c r="D400" s="189"/>
      <c r="E400" s="190"/>
      <c r="F400" s="150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 t="s">
        <v>156</v>
      </c>
      <c r="AH400" s="187">
        <v>0</v>
      </c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  <c r="AZ400" s="187"/>
      <c r="BA400" s="187"/>
      <c r="BB400" s="187"/>
      <c r="BC400" s="187"/>
      <c r="BD400" s="187"/>
      <c r="BE400" s="187"/>
      <c r="BF400" s="187"/>
      <c r="BG400" s="187"/>
      <c r="BH400" s="187"/>
    </row>
    <row r="401" spans="1:60" s="179" customFormat="1" outlineLevel="1">
      <c r="A401" s="180"/>
      <c r="B401" s="181"/>
      <c r="C401" s="188" t="s">
        <v>191</v>
      </c>
      <c r="D401" s="189"/>
      <c r="E401" s="190"/>
      <c r="F401" s="150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 t="s">
        <v>156</v>
      </c>
      <c r="AH401" s="187">
        <v>0</v>
      </c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187"/>
      <c r="AU401" s="187"/>
      <c r="AV401" s="187"/>
      <c r="AW401" s="187"/>
      <c r="AX401" s="187"/>
      <c r="AY401" s="187"/>
      <c r="AZ401" s="187"/>
      <c r="BA401" s="187"/>
      <c r="BB401" s="187"/>
      <c r="BC401" s="187"/>
      <c r="BD401" s="187"/>
      <c r="BE401" s="187"/>
      <c r="BF401" s="187"/>
      <c r="BG401" s="187"/>
      <c r="BH401" s="187"/>
    </row>
    <row r="402" spans="1:60" s="179" customFormat="1" outlineLevel="1">
      <c r="A402" s="180"/>
      <c r="B402" s="181"/>
      <c r="C402" s="188" t="s">
        <v>415</v>
      </c>
      <c r="D402" s="189"/>
      <c r="E402" s="190"/>
      <c r="F402" s="150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 t="s">
        <v>156</v>
      </c>
      <c r="AH402" s="187">
        <v>0</v>
      </c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  <c r="AT402" s="187"/>
      <c r="AU402" s="187"/>
      <c r="AV402" s="187"/>
      <c r="AW402" s="187"/>
      <c r="AX402" s="187"/>
      <c r="AY402" s="187"/>
      <c r="AZ402" s="187"/>
      <c r="BA402" s="187"/>
      <c r="BB402" s="187"/>
      <c r="BC402" s="187"/>
      <c r="BD402" s="187"/>
      <c r="BE402" s="187"/>
      <c r="BF402" s="187"/>
      <c r="BG402" s="187"/>
      <c r="BH402" s="187"/>
    </row>
    <row r="403" spans="1:60" s="179" customFormat="1" outlineLevel="1">
      <c r="A403" s="180"/>
      <c r="B403" s="181"/>
      <c r="C403" s="188" t="s">
        <v>416</v>
      </c>
      <c r="D403" s="189"/>
      <c r="E403" s="190">
        <v>273.5</v>
      </c>
      <c r="F403" s="150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 t="s">
        <v>156</v>
      </c>
      <c r="AH403" s="187">
        <v>0</v>
      </c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/>
      <c r="AU403" s="187"/>
      <c r="AV403" s="187"/>
      <c r="AW403" s="187"/>
      <c r="AX403" s="187"/>
      <c r="AY403" s="187"/>
      <c r="AZ403" s="187"/>
      <c r="BA403" s="187"/>
      <c r="BB403" s="187"/>
      <c r="BC403" s="187"/>
      <c r="BD403" s="187"/>
      <c r="BE403" s="187"/>
      <c r="BF403" s="187"/>
      <c r="BG403" s="187"/>
      <c r="BH403" s="187"/>
    </row>
    <row r="404" spans="1:60" s="179" customFormat="1" outlineLevel="1">
      <c r="A404" s="180"/>
      <c r="B404" s="181"/>
      <c r="C404" s="191"/>
      <c r="D404" s="191"/>
      <c r="E404" s="191"/>
      <c r="F404" s="150"/>
      <c r="G404" s="191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 t="s">
        <v>130</v>
      </c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  <c r="AT404" s="187"/>
      <c r="AU404" s="187"/>
      <c r="AV404" s="187"/>
      <c r="AW404" s="187"/>
      <c r="AX404" s="187"/>
      <c r="AY404" s="187"/>
      <c r="AZ404" s="187"/>
      <c r="BA404" s="187"/>
      <c r="BB404" s="187"/>
      <c r="BC404" s="187"/>
      <c r="BD404" s="187"/>
      <c r="BE404" s="187"/>
      <c r="BF404" s="187"/>
      <c r="BG404" s="187"/>
      <c r="BH404" s="187"/>
    </row>
    <row r="405" spans="1:60" s="179" customFormat="1" outlineLevel="1">
      <c r="A405" s="180">
        <v>37</v>
      </c>
      <c r="B405" s="181" t="s">
        <v>417</v>
      </c>
      <c r="C405" s="182" t="s">
        <v>418</v>
      </c>
      <c r="D405" s="183" t="s">
        <v>199</v>
      </c>
      <c r="E405" s="184">
        <v>465.9</v>
      </c>
      <c r="F405" s="150"/>
      <c r="G405" s="186">
        <f>ROUND(E405*F405,2)</f>
        <v>0</v>
      </c>
      <c r="H405" s="186">
        <v>0</v>
      </c>
      <c r="I405" s="186">
        <f>ROUND(E405*H405,2)</f>
        <v>0</v>
      </c>
      <c r="J405" s="186">
        <v>30.2</v>
      </c>
      <c r="K405" s="186">
        <f>ROUND(E405*J405,2)</f>
        <v>14070.18</v>
      </c>
      <c r="L405" s="186">
        <v>15</v>
      </c>
      <c r="M405" s="186">
        <f>G405*(1+L405/100)</f>
        <v>0</v>
      </c>
      <c r="N405" s="186">
        <v>1.1E-4</v>
      </c>
      <c r="O405" s="186">
        <f>ROUND(E405*N405,2)</f>
        <v>0.05</v>
      </c>
      <c r="P405" s="186">
        <v>0</v>
      </c>
      <c r="Q405" s="186">
        <f>ROUND(E405*P405,2)</f>
        <v>0</v>
      </c>
      <c r="R405" s="186"/>
      <c r="S405" s="186" t="s">
        <v>153</v>
      </c>
      <c r="T405" s="186" t="s">
        <v>419</v>
      </c>
      <c r="U405" s="186">
        <v>0.05</v>
      </c>
      <c r="V405" s="186">
        <f>ROUND(E405*U405,2)</f>
        <v>23.3</v>
      </c>
      <c r="W405" s="186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 t="s">
        <v>154</v>
      </c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  <c r="AT405" s="187"/>
      <c r="AU405" s="187"/>
      <c r="AV405" s="187"/>
      <c r="AW405" s="187"/>
      <c r="AX405" s="187"/>
      <c r="AY405" s="187"/>
      <c r="AZ405" s="187"/>
      <c r="BA405" s="187"/>
      <c r="BB405" s="187"/>
      <c r="BC405" s="187"/>
      <c r="BD405" s="187"/>
      <c r="BE405" s="187"/>
      <c r="BF405" s="187"/>
      <c r="BG405" s="187"/>
      <c r="BH405" s="187"/>
    </row>
    <row r="406" spans="1:60" s="179" customFormat="1" outlineLevel="1">
      <c r="A406" s="180"/>
      <c r="B406" s="181"/>
      <c r="C406" s="188" t="s">
        <v>406</v>
      </c>
      <c r="D406" s="189"/>
      <c r="E406" s="190"/>
      <c r="F406" s="150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 t="s">
        <v>156</v>
      </c>
      <c r="AH406" s="187">
        <v>0</v>
      </c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/>
      <c r="AU406" s="187"/>
      <c r="AV406" s="187"/>
      <c r="AW406" s="187"/>
      <c r="AX406" s="187"/>
      <c r="AY406" s="187"/>
      <c r="AZ406" s="187"/>
      <c r="BA406" s="187"/>
      <c r="BB406" s="187"/>
      <c r="BC406" s="187"/>
      <c r="BD406" s="187"/>
      <c r="BE406" s="187"/>
      <c r="BF406" s="187"/>
      <c r="BG406" s="187"/>
      <c r="BH406" s="187"/>
    </row>
    <row r="407" spans="1:60" s="179" customFormat="1" outlineLevel="1">
      <c r="A407" s="180"/>
      <c r="B407" s="181"/>
      <c r="C407" s="188" t="s">
        <v>191</v>
      </c>
      <c r="D407" s="189"/>
      <c r="E407" s="190"/>
      <c r="F407" s="150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 t="s">
        <v>156</v>
      </c>
      <c r="AH407" s="187">
        <v>0</v>
      </c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  <c r="AT407" s="187"/>
      <c r="AU407" s="187"/>
      <c r="AV407" s="187"/>
      <c r="AW407" s="187"/>
      <c r="AX407" s="187"/>
      <c r="AY407" s="187"/>
      <c r="AZ407" s="187"/>
      <c r="BA407" s="187"/>
      <c r="BB407" s="187"/>
      <c r="BC407" s="187"/>
      <c r="BD407" s="187"/>
      <c r="BE407" s="187"/>
      <c r="BF407" s="187"/>
      <c r="BG407" s="187"/>
      <c r="BH407" s="187"/>
    </row>
    <row r="408" spans="1:60" s="179" customFormat="1" outlineLevel="1">
      <c r="A408" s="180"/>
      <c r="B408" s="181"/>
      <c r="C408" s="188" t="s">
        <v>407</v>
      </c>
      <c r="D408" s="189"/>
      <c r="E408" s="190"/>
      <c r="F408" s="150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 t="s">
        <v>156</v>
      </c>
      <c r="AH408" s="187">
        <v>0</v>
      </c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  <c r="AT408" s="187"/>
      <c r="AU408" s="187"/>
      <c r="AV408" s="187"/>
      <c r="AW408" s="187"/>
      <c r="AX408" s="187"/>
      <c r="AY408" s="187"/>
      <c r="AZ408" s="187"/>
      <c r="BA408" s="187"/>
      <c r="BB408" s="187"/>
      <c r="BC408" s="187"/>
      <c r="BD408" s="187"/>
      <c r="BE408" s="187"/>
      <c r="BF408" s="187"/>
      <c r="BG408" s="187"/>
      <c r="BH408" s="187"/>
    </row>
    <row r="409" spans="1:60" s="179" customFormat="1" outlineLevel="1">
      <c r="A409" s="180"/>
      <c r="B409" s="181"/>
      <c r="C409" s="188" t="s">
        <v>408</v>
      </c>
      <c r="D409" s="189"/>
      <c r="E409" s="190">
        <v>65.400000000000006</v>
      </c>
      <c r="F409" s="150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 t="s">
        <v>156</v>
      </c>
      <c r="AH409" s="187">
        <v>0</v>
      </c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  <c r="AT409" s="187"/>
      <c r="AU409" s="187"/>
      <c r="AV409" s="187"/>
      <c r="AW409" s="187"/>
      <c r="AX409" s="187"/>
      <c r="AY409" s="187"/>
      <c r="AZ409" s="187"/>
      <c r="BA409" s="187"/>
      <c r="BB409" s="187"/>
      <c r="BC409" s="187"/>
      <c r="BD409" s="187"/>
      <c r="BE409" s="187"/>
      <c r="BF409" s="187"/>
      <c r="BG409" s="187"/>
      <c r="BH409" s="187"/>
    </row>
    <row r="410" spans="1:60" s="179" customFormat="1" outlineLevel="1">
      <c r="A410" s="180"/>
      <c r="B410" s="181"/>
      <c r="C410" s="188" t="s">
        <v>409</v>
      </c>
      <c r="D410" s="189"/>
      <c r="E410" s="190"/>
      <c r="F410" s="150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 t="s">
        <v>156</v>
      </c>
      <c r="AH410" s="187">
        <v>0</v>
      </c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/>
      <c r="AU410" s="187"/>
      <c r="AV410" s="187"/>
      <c r="AW410" s="187"/>
      <c r="AX410" s="187"/>
      <c r="AY410" s="187"/>
      <c r="AZ410" s="187"/>
      <c r="BA410" s="187"/>
      <c r="BB410" s="187"/>
      <c r="BC410" s="187"/>
      <c r="BD410" s="187"/>
      <c r="BE410" s="187"/>
      <c r="BF410" s="187"/>
      <c r="BG410" s="187"/>
      <c r="BH410" s="187"/>
    </row>
    <row r="411" spans="1:60" s="179" customFormat="1" outlineLevel="1">
      <c r="A411" s="180"/>
      <c r="B411" s="181"/>
      <c r="C411" s="188" t="s">
        <v>410</v>
      </c>
      <c r="D411" s="189"/>
      <c r="E411" s="190">
        <v>60.2</v>
      </c>
      <c r="F411" s="150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 t="s">
        <v>156</v>
      </c>
      <c r="AH411" s="187">
        <v>0</v>
      </c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  <c r="AZ411" s="187"/>
      <c r="BA411" s="187"/>
      <c r="BB411" s="187"/>
      <c r="BC411" s="187"/>
      <c r="BD411" s="187"/>
      <c r="BE411" s="187"/>
      <c r="BF411" s="187"/>
      <c r="BG411" s="187"/>
      <c r="BH411" s="187"/>
    </row>
    <row r="412" spans="1:60" s="179" customFormat="1" outlineLevel="1">
      <c r="A412" s="180"/>
      <c r="B412" s="181"/>
      <c r="C412" s="188" t="s">
        <v>411</v>
      </c>
      <c r="D412" s="189"/>
      <c r="E412" s="190"/>
      <c r="F412" s="150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 t="s">
        <v>156</v>
      </c>
      <c r="AH412" s="187">
        <v>0</v>
      </c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  <c r="AW412" s="187"/>
      <c r="AX412" s="187"/>
      <c r="AY412" s="187"/>
      <c r="AZ412" s="187"/>
      <c r="BA412" s="187"/>
      <c r="BB412" s="187"/>
      <c r="BC412" s="187"/>
      <c r="BD412" s="187"/>
      <c r="BE412" s="187"/>
      <c r="BF412" s="187"/>
      <c r="BG412" s="187"/>
      <c r="BH412" s="187"/>
    </row>
    <row r="413" spans="1:60" s="179" customFormat="1" outlineLevel="1">
      <c r="A413" s="180"/>
      <c r="B413" s="181"/>
      <c r="C413" s="188" t="s">
        <v>412</v>
      </c>
      <c r="D413" s="189"/>
      <c r="E413" s="190">
        <v>66.8</v>
      </c>
      <c r="F413" s="150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 t="s">
        <v>156</v>
      </c>
      <c r="AH413" s="187">
        <v>0</v>
      </c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  <c r="AT413" s="187"/>
      <c r="AU413" s="187"/>
      <c r="AV413" s="187"/>
      <c r="AW413" s="187"/>
      <c r="AX413" s="187"/>
      <c r="AY413" s="187"/>
      <c r="AZ413" s="187"/>
      <c r="BA413" s="187"/>
      <c r="BB413" s="187"/>
      <c r="BC413" s="187"/>
      <c r="BD413" s="187"/>
      <c r="BE413" s="187"/>
      <c r="BF413" s="187"/>
      <c r="BG413" s="187"/>
      <c r="BH413" s="187"/>
    </row>
    <row r="414" spans="1:60" s="179" customFormat="1" outlineLevel="1">
      <c r="A414" s="180"/>
      <c r="B414" s="181"/>
      <c r="C414" s="188" t="s">
        <v>415</v>
      </c>
      <c r="D414" s="189"/>
      <c r="E414" s="190"/>
      <c r="F414" s="150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 t="s">
        <v>156</v>
      </c>
      <c r="AH414" s="187">
        <v>0</v>
      </c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  <c r="AT414" s="187"/>
      <c r="AU414" s="187"/>
      <c r="AV414" s="187"/>
      <c r="AW414" s="187"/>
      <c r="AX414" s="187"/>
      <c r="AY414" s="187"/>
      <c r="AZ414" s="187"/>
      <c r="BA414" s="187"/>
      <c r="BB414" s="187"/>
      <c r="BC414" s="187"/>
      <c r="BD414" s="187"/>
      <c r="BE414" s="187"/>
      <c r="BF414" s="187"/>
      <c r="BG414" s="187"/>
      <c r="BH414" s="187"/>
    </row>
    <row r="415" spans="1:60" s="179" customFormat="1" outlineLevel="1">
      <c r="A415" s="180"/>
      <c r="B415" s="181"/>
      <c r="C415" s="188" t="s">
        <v>416</v>
      </c>
      <c r="D415" s="189"/>
      <c r="E415" s="190">
        <v>273.5</v>
      </c>
      <c r="F415" s="150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 t="s">
        <v>156</v>
      </c>
      <c r="AH415" s="187">
        <v>0</v>
      </c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  <c r="AZ415" s="187"/>
      <c r="BA415" s="187"/>
      <c r="BB415" s="187"/>
      <c r="BC415" s="187"/>
      <c r="BD415" s="187"/>
      <c r="BE415" s="187"/>
      <c r="BF415" s="187"/>
      <c r="BG415" s="187"/>
      <c r="BH415" s="187"/>
    </row>
    <row r="416" spans="1:60" s="179" customFormat="1" outlineLevel="1">
      <c r="A416" s="180"/>
      <c r="B416" s="181"/>
      <c r="C416" s="191"/>
      <c r="D416" s="191"/>
      <c r="E416" s="191"/>
      <c r="F416" s="150"/>
      <c r="G416" s="191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 t="s">
        <v>130</v>
      </c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/>
      <c r="AU416" s="187"/>
      <c r="AV416" s="187"/>
      <c r="AW416" s="187"/>
      <c r="AX416" s="187"/>
      <c r="AY416" s="187"/>
      <c r="AZ416" s="187"/>
      <c r="BA416" s="187"/>
      <c r="BB416" s="187"/>
      <c r="BC416" s="187"/>
      <c r="BD416" s="187"/>
      <c r="BE416" s="187"/>
      <c r="BF416" s="187"/>
      <c r="BG416" s="187"/>
      <c r="BH416" s="187"/>
    </row>
    <row r="417" spans="1:60" s="179" customFormat="1">
      <c r="A417" s="192" t="s">
        <v>120</v>
      </c>
      <c r="B417" s="193" t="s">
        <v>61</v>
      </c>
      <c r="C417" s="194" t="s">
        <v>62</v>
      </c>
      <c r="D417" s="195"/>
      <c r="E417" s="196"/>
      <c r="F417" s="212"/>
      <c r="G417" s="198">
        <f>SUMIF(AG418:AG421,"&lt;&gt;NOR",G418:G421)</f>
        <v>0</v>
      </c>
      <c r="H417" s="198"/>
      <c r="I417" s="198">
        <f>SUM(I418:I421)</f>
        <v>26946.29</v>
      </c>
      <c r="J417" s="198"/>
      <c r="K417" s="198">
        <f>SUM(K418:K421)</f>
        <v>38327.71</v>
      </c>
      <c r="L417" s="198"/>
      <c r="M417" s="198">
        <f>SUM(M418:M421)</f>
        <v>0</v>
      </c>
      <c r="N417" s="198"/>
      <c r="O417" s="198">
        <f>SUM(O418:O421)</f>
        <v>0.94</v>
      </c>
      <c r="P417" s="198"/>
      <c r="Q417" s="198">
        <f>SUM(Q418:Q421)</f>
        <v>0</v>
      </c>
      <c r="R417" s="198"/>
      <c r="S417" s="198"/>
      <c r="T417" s="199"/>
      <c r="U417" s="178"/>
      <c r="V417" s="178">
        <f>SUM(V418:V421)</f>
        <v>126.99</v>
      </c>
      <c r="W417" s="178"/>
      <c r="AG417" s="179" t="s">
        <v>121</v>
      </c>
    </row>
    <row r="418" spans="1:60" s="179" customFormat="1" outlineLevel="1">
      <c r="A418" s="180">
        <v>38</v>
      </c>
      <c r="B418" s="181" t="s">
        <v>420</v>
      </c>
      <c r="C418" s="182" t="s">
        <v>421</v>
      </c>
      <c r="D418" s="183" t="s">
        <v>199</v>
      </c>
      <c r="E418" s="184">
        <v>593.4</v>
      </c>
      <c r="F418" s="150"/>
      <c r="G418" s="186">
        <f>ROUND(E418*F418,2)</f>
        <v>0</v>
      </c>
      <c r="H418" s="186">
        <v>45.41</v>
      </c>
      <c r="I418" s="186">
        <f>ROUND(E418*H418,2)</f>
        <v>26946.29</v>
      </c>
      <c r="J418" s="186">
        <v>64.59</v>
      </c>
      <c r="K418" s="186">
        <f>ROUND(E418*J418,2)</f>
        <v>38327.71</v>
      </c>
      <c r="L418" s="186">
        <v>15</v>
      </c>
      <c r="M418" s="186">
        <f>G418*(1+L418/100)</f>
        <v>0</v>
      </c>
      <c r="N418" s="186">
        <v>1.58E-3</v>
      </c>
      <c r="O418" s="186">
        <f>ROUND(E418*N418,2)</f>
        <v>0.94</v>
      </c>
      <c r="P418" s="186">
        <v>0</v>
      </c>
      <c r="Q418" s="186">
        <f>ROUND(E418*P418,2)</f>
        <v>0</v>
      </c>
      <c r="R418" s="186" t="s">
        <v>422</v>
      </c>
      <c r="S418" s="186" t="s">
        <v>125</v>
      </c>
      <c r="T418" s="186" t="s">
        <v>125</v>
      </c>
      <c r="U418" s="186">
        <v>0.214</v>
      </c>
      <c r="V418" s="186">
        <f>ROUND(E418*U418,2)</f>
        <v>126.99</v>
      </c>
      <c r="W418" s="186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 t="s">
        <v>154</v>
      </c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  <c r="AZ418" s="187"/>
      <c r="BA418" s="187"/>
      <c r="BB418" s="187"/>
      <c r="BC418" s="187"/>
      <c r="BD418" s="187"/>
      <c r="BE418" s="187"/>
      <c r="BF418" s="187"/>
      <c r="BG418" s="187"/>
      <c r="BH418" s="187"/>
    </row>
    <row r="419" spans="1:60" s="179" customFormat="1" outlineLevel="1">
      <c r="A419" s="180"/>
      <c r="B419" s="181"/>
      <c r="C419" s="188" t="s">
        <v>423</v>
      </c>
      <c r="D419" s="189"/>
      <c r="E419" s="190"/>
      <c r="F419" s="150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 t="s">
        <v>156</v>
      </c>
      <c r="AH419" s="187">
        <v>0</v>
      </c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/>
      <c r="AU419" s="187"/>
      <c r="AV419" s="187"/>
      <c r="AW419" s="187"/>
      <c r="AX419" s="187"/>
      <c r="AY419" s="187"/>
      <c r="AZ419" s="187"/>
      <c r="BA419" s="187"/>
      <c r="BB419" s="187"/>
      <c r="BC419" s="187"/>
      <c r="BD419" s="187"/>
      <c r="BE419" s="187"/>
      <c r="BF419" s="187"/>
      <c r="BG419" s="187"/>
      <c r="BH419" s="187"/>
    </row>
    <row r="420" spans="1:60" s="179" customFormat="1" outlineLevel="1">
      <c r="A420" s="180"/>
      <c r="B420" s="181"/>
      <c r="C420" s="188" t="s">
        <v>424</v>
      </c>
      <c r="D420" s="189"/>
      <c r="E420" s="190">
        <v>593.4</v>
      </c>
      <c r="F420" s="150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 t="s">
        <v>156</v>
      </c>
      <c r="AH420" s="187">
        <v>0</v>
      </c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  <c r="AZ420" s="187"/>
      <c r="BA420" s="187"/>
      <c r="BB420" s="187"/>
      <c r="BC420" s="187"/>
      <c r="BD420" s="187"/>
      <c r="BE420" s="187"/>
      <c r="BF420" s="187"/>
      <c r="BG420" s="187"/>
      <c r="BH420" s="187"/>
    </row>
    <row r="421" spans="1:60" s="179" customFormat="1" outlineLevel="1">
      <c r="A421" s="180"/>
      <c r="B421" s="181"/>
      <c r="C421" s="191"/>
      <c r="D421" s="191"/>
      <c r="E421" s="191"/>
      <c r="F421" s="150"/>
      <c r="G421" s="191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 t="s">
        <v>130</v>
      </c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  <c r="AT421" s="187"/>
      <c r="AU421" s="187"/>
      <c r="AV421" s="187"/>
      <c r="AW421" s="187"/>
      <c r="AX421" s="187"/>
      <c r="AY421" s="187"/>
      <c r="AZ421" s="187"/>
      <c r="BA421" s="187"/>
      <c r="BB421" s="187"/>
      <c r="BC421" s="187"/>
      <c r="BD421" s="187"/>
      <c r="BE421" s="187"/>
      <c r="BF421" s="187"/>
      <c r="BG421" s="187"/>
      <c r="BH421" s="187"/>
    </row>
    <row r="422" spans="1:60" s="179" customFormat="1">
      <c r="A422" s="192" t="s">
        <v>120</v>
      </c>
      <c r="B422" s="193" t="s">
        <v>63</v>
      </c>
      <c r="C422" s="194" t="s">
        <v>64</v>
      </c>
      <c r="D422" s="195"/>
      <c r="E422" s="196"/>
      <c r="F422" s="212"/>
      <c r="G422" s="198">
        <f>SUMIF(AG423:AG491,"&lt;&gt;NOR",G423:G491)</f>
        <v>0</v>
      </c>
      <c r="H422" s="198"/>
      <c r="I422" s="198">
        <f>SUM(I423:I491)</f>
        <v>2652.04</v>
      </c>
      <c r="J422" s="198"/>
      <c r="K422" s="198">
        <f>SUM(K423:K491)</f>
        <v>205008.92</v>
      </c>
      <c r="L422" s="198"/>
      <c r="M422" s="198">
        <f>SUM(M423:M491)</f>
        <v>0</v>
      </c>
      <c r="N422" s="198"/>
      <c r="O422" s="198">
        <f>SUM(O423:O491)</f>
        <v>0.02</v>
      </c>
      <c r="P422" s="198"/>
      <c r="Q422" s="198">
        <f>SUM(Q423:Q491)</f>
        <v>0</v>
      </c>
      <c r="R422" s="198"/>
      <c r="S422" s="198"/>
      <c r="T422" s="199"/>
      <c r="U422" s="178"/>
      <c r="V422" s="178">
        <f>SUM(V423:V491)</f>
        <v>182.77</v>
      </c>
      <c r="W422" s="178"/>
      <c r="AG422" s="179" t="s">
        <v>121</v>
      </c>
    </row>
    <row r="423" spans="1:60" s="179" customFormat="1" ht="56.25" outlineLevel="1">
      <c r="A423" s="180">
        <v>39</v>
      </c>
      <c r="B423" s="181" t="s">
        <v>425</v>
      </c>
      <c r="C423" s="182" t="s">
        <v>426</v>
      </c>
      <c r="D423" s="183" t="s">
        <v>199</v>
      </c>
      <c r="E423" s="184">
        <v>593.4</v>
      </c>
      <c r="F423" s="150"/>
      <c r="G423" s="186">
        <f>ROUND(E423*F423,2)</f>
        <v>0</v>
      </c>
      <c r="H423" s="186">
        <v>1.47</v>
      </c>
      <c r="I423" s="186">
        <f>ROUND(E423*H423,2)</f>
        <v>872.3</v>
      </c>
      <c r="J423" s="186">
        <v>87.23</v>
      </c>
      <c r="K423" s="186">
        <f>ROUND(E423*J423,2)</f>
        <v>51762.28</v>
      </c>
      <c r="L423" s="186">
        <v>15</v>
      </c>
      <c r="M423" s="186">
        <f>G423*(1+L423/100)</f>
        <v>0</v>
      </c>
      <c r="N423" s="186">
        <v>4.0000000000000003E-5</v>
      </c>
      <c r="O423" s="186">
        <f>ROUND(E423*N423,2)</f>
        <v>0.02</v>
      </c>
      <c r="P423" s="186">
        <v>0</v>
      </c>
      <c r="Q423" s="186">
        <f>ROUND(E423*P423,2)</f>
        <v>0</v>
      </c>
      <c r="R423" s="186" t="s">
        <v>182</v>
      </c>
      <c r="S423" s="186" t="s">
        <v>125</v>
      </c>
      <c r="T423" s="186" t="s">
        <v>125</v>
      </c>
      <c r="U423" s="186">
        <v>0.308</v>
      </c>
      <c r="V423" s="186">
        <f>ROUND(E423*U423,2)</f>
        <v>182.77</v>
      </c>
      <c r="W423" s="186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 t="s">
        <v>154</v>
      </c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  <c r="AZ423" s="187"/>
      <c r="BA423" s="187"/>
      <c r="BB423" s="187"/>
      <c r="BC423" s="187"/>
      <c r="BD423" s="187"/>
      <c r="BE423" s="187"/>
      <c r="BF423" s="187"/>
      <c r="BG423" s="187"/>
      <c r="BH423" s="187"/>
    </row>
    <row r="424" spans="1:60" s="179" customFormat="1" outlineLevel="1">
      <c r="A424" s="180"/>
      <c r="B424" s="181"/>
      <c r="C424" s="188" t="s">
        <v>191</v>
      </c>
      <c r="D424" s="189"/>
      <c r="E424" s="190"/>
      <c r="F424" s="150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 t="s">
        <v>156</v>
      </c>
      <c r="AH424" s="187">
        <v>0</v>
      </c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  <c r="AZ424" s="187"/>
      <c r="BA424" s="187"/>
      <c r="BB424" s="187"/>
      <c r="BC424" s="187"/>
      <c r="BD424" s="187"/>
      <c r="BE424" s="187"/>
      <c r="BF424" s="187"/>
      <c r="BG424" s="187"/>
      <c r="BH424" s="187"/>
    </row>
    <row r="425" spans="1:60" s="179" customFormat="1" outlineLevel="1">
      <c r="A425" s="180"/>
      <c r="B425" s="181"/>
      <c r="C425" s="188" t="s">
        <v>407</v>
      </c>
      <c r="D425" s="189"/>
      <c r="E425" s="190"/>
      <c r="F425" s="150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 t="s">
        <v>156</v>
      </c>
      <c r="AH425" s="187">
        <v>0</v>
      </c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/>
      <c r="BB425" s="187"/>
      <c r="BC425" s="187"/>
      <c r="BD425" s="187"/>
      <c r="BE425" s="187"/>
      <c r="BF425" s="187"/>
      <c r="BG425" s="187"/>
      <c r="BH425" s="187"/>
    </row>
    <row r="426" spans="1:60" s="179" customFormat="1" outlineLevel="1">
      <c r="A426" s="180"/>
      <c r="B426" s="181"/>
      <c r="C426" s="188" t="s">
        <v>427</v>
      </c>
      <c r="D426" s="189"/>
      <c r="E426" s="190">
        <v>65.400000000000006</v>
      </c>
      <c r="F426" s="150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 t="s">
        <v>156</v>
      </c>
      <c r="AH426" s="187">
        <v>0</v>
      </c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7"/>
      <c r="BD426" s="187"/>
      <c r="BE426" s="187"/>
      <c r="BF426" s="187"/>
      <c r="BG426" s="187"/>
      <c r="BH426" s="187"/>
    </row>
    <row r="427" spans="1:60" s="179" customFormat="1" outlineLevel="1">
      <c r="A427" s="180"/>
      <c r="B427" s="181"/>
      <c r="C427" s="188" t="s">
        <v>409</v>
      </c>
      <c r="D427" s="189"/>
      <c r="E427" s="190"/>
      <c r="F427" s="150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 t="s">
        <v>156</v>
      </c>
      <c r="AH427" s="187">
        <v>0</v>
      </c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  <c r="AZ427" s="187"/>
      <c r="BA427" s="187"/>
      <c r="BB427" s="187"/>
      <c r="BC427" s="187"/>
      <c r="BD427" s="187"/>
      <c r="BE427" s="187"/>
      <c r="BF427" s="187"/>
      <c r="BG427" s="187"/>
      <c r="BH427" s="187"/>
    </row>
    <row r="428" spans="1:60" s="179" customFormat="1" outlineLevel="1">
      <c r="A428" s="180"/>
      <c r="B428" s="181"/>
      <c r="C428" s="188" t="s">
        <v>428</v>
      </c>
      <c r="D428" s="189"/>
      <c r="E428" s="190">
        <v>60.2</v>
      </c>
      <c r="F428" s="150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 t="s">
        <v>156</v>
      </c>
      <c r="AH428" s="187">
        <v>0</v>
      </c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  <c r="AZ428" s="187"/>
      <c r="BA428" s="187"/>
      <c r="BB428" s="187"/>
      <c r="BC428" s="187"/>
      <c r="BD428" s="187"/>
      <c r="BE428" s="187"/>
      <c r="BF428" s="187"/>
      <c r="BG428" s="187"/>
      <c r="BH428" s="187"/>
    </row>
    <row r="429" spans="1:60" s="179" customFormat="1" outlineLevel="1">
      <c r="A429" s="180"/>
      <c r="B429" s="181"/>
      <c r="C429" s="188" t="s">
        <v>415</v>
      </c>
      <c r="D429" s="189"/>
      <c r="E429" s="190"/>
      <c r="F429" s="150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 t="s">
        <v>156</v>
      </c>
      <c r="AH429" s="187">
        <v>0</v>
      </c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  <c r="AT429" s="187"/>
      <c r="AU429" s="187"/>
      <c r="AV429" s="187"/>
      <c r="AW429" s="187"/>
      <c r="AX429" s="187"/>
      <c r="AY429" s="187"/>
      <c r="AZ429" s="187"/>
      <c r="BA429" s="187"/>
      <c r="BB429" s="187"/>
      <c r="BC429" s="187"/>
      <c r="BD429" s="187"/>
      <c r="BE429" s="187"/>
      <c r="BF429" s="187"/>
      <c r="BG429" s="187"/>
      <c r="BH429" s="187"/>
    </row>
    <row r="430" spans="1:60" s="179" customFormat="1" outlineLevel="1">
      <c r="A430" s="180"/>
      <c r="B430" s="181"/>
      <c r="C430" s="188" t="s">
        <v>429</v>
      </c>
      <c r="D430" s="189"/>
      <c r="E430" s="190">
        <v>273.5</v>
      </c>
      <c r="F430" s="150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 t="s">
        <v>156</v>
      </c>
      <c r="AH430" s="187">
        <v>0</v>
      </c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  <c r="AT430" s="187"/>
      <c r="AU430" s="187"/>
      <c r="AV430" s="187"/>
      <c r="AW430" s="187"/>
      <c r="AX430" s="187"/>
      <c r="AY430" s="187"/>
      <c r="AZ430" s="187"/>
      <c r="BA430" s="187"/>
      <c r="BB430" s="187"/>
      <c r="BC430" s="187"/>
      <c r="BD430" s="187"/>
      <c r="BE430" s="187"/>
      <c r="BF430" s="187"/>
      <c r="BG430" s="187"/>
      <c r="BH430" s="187"/>
    </row>
    <row r="431" spans="1:60" s="179" customFormat="1" outlineLevel="1">
      <c r="A431" s="180"/>
      <c r="B431" s="181"/>
      <c r="C431" s="188" t="s">
        <v>411</v>
      </c>
      <c r="D431" s="189"/>
      <c r="E431" s="190"/>
      <c r="F431" s="150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 t="s">
        <v>156</v>
      </c>
      <c r="AH431" s="187">
        <v>0</v>
      </c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/>
      <c r="AU431" s="187"/>
      <c r="AV431" s="187"/>
      <c r="AW431" s="187"/>
      <c r="AX431" s="187"/>
      <c r="AY431" s="187"/>
      <c r="AZ431" s="187"/>
      <c r="BA431" s="187"/>
      <c r="BB431" s="187"/>
      <c r="BC431" s="187"/>
      <c r="BD431" s="187"/>
      <c r="BE431" s="187"/>
      <c r="BF431" s="187"/>
      <c r="BG431" s="187"/>
      <c r="BH431" s="187"/>
    </row>
    <row r="432" spans="1:60" s="179" customFormat="1" outlineLevel="1">
      <c r="A432" s="180"/>
      <c r="B432" s="181"/>
      <c r="C432" s="188" t="s">
        <v>430</v>
      </c>
      <c r="D432" s="189"/>
      <c r="E432" s="190">
        <v>66.8</v>
      </c>
      <c r="F432" s="150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 t="s">
        <v>156</v>
      </c>
      <c r="AH432" s="187">
        <v>0</v>
      </c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  <c r="AZ432" s="187"/>
      <c r="BA432" s="187"/>
      <c r="BB432" s="187"/>
      <c r="BC432" s="187"/>
      <c r="BD432" s="187"/>
      <c r="BE432" s="187"/>
      <c r="BF432" s="187"/>
      <c r="BG432" s="187"/>
      <c r="BH432" s="187"/>
    </row>
    <row r="433" spans="1:60" s="179" customFormat="1" outlineLevel="1">
      <c r="A433" s="180"/>
      <c r="B433" s="181"/>
      <c r="C433" s="188" t="s">
        <v>431</v>
      </c>
      <c r="D433" s="189"/>
      <c r="E433" s="190"/>
      <c r="F433" s="150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 t="s">
        <v>156</v>
      </c>
      <c r="AH433" s="187">
        <v>0</v>
      </c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  <c r="AT433" s="187"/>
      <c r="AU433" s="187"/>
      <c r="AV433" s="187"/>
      <c r="AW433" s="187"/>
      <c r="AX433" s="187"/>
      <c r="AY433" s="187"/>
      <c r="AZ433" s="187"/>
      <c r="BA433" s="187"/>
      <c r="BB433" s="187"/>
      <c r="BC433" s="187"/>
      <c r="BD433" s="187"/>
      <c r="BE433" s="187"/>
      <c r="BF433" s="187"/>
      <c r="BG433" s="187"/>
      <c r="BH433" s="187"/>
    </row>
    <row r="434" spans="1:60" s="179" customFormat="1" outlineLevel="1">
      <c r="A434" s="180"/>
      <c r="B434" s="181"/>
      <c r="C434" s="188" t="s">
        <v>432</v>
      </c>
      <c r="D434" s="189"/>
      <c r="E434" s="190">
        <v>127.5</v>
      </c>
      <c r="F434" s="150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 t="s">
        <v>156</v>
      </c>
      <c r="AH434" s="187">
        <v>0</v>
      </c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  <c r="AT434" s="187"/>
      <c r="AU434" s="187"/>
      <c r="AV434" s="187"/>
      <c r="AW434" s="187"/>
      <c r="AX434" s="187"/>
      <c r="AY434" s="187"/>
      <c r="AZ434" s="187"/>
      <c r="BA434" s="187"/>
      <c r="BB434" s="187"/>
      <c r="BC434" s="187"/>
      <c r="BD434" s="187"/>
      <c r="BE434" s="187"/>
      <c r="BF434" s="187"/>
      <c r="BG434" s="187"/>
      <c r="BH434" s="187"/>
    </row>
    <row r="435" spans="1:60" s="179" customFormat="1" outlineLevel="1">
      <c r="A435" s="180"/>
      <c r="B435" s="181"/>
      <c r="C435" s="191"/>
      <c r="D435" s="191"/>
      <c r="E435" s="191"/>
      <c r="F435" s="150"/>
      <c r="G435" s="191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 t="s">
        <v>130</v>
      </c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  <c r="AT435" s="187"/>
      <c r="AU435" s="187"/>
      <c r="AV435" s="187"/>
      <c r="AW435" s="187"/>
      <c r="AX435" s="187"/>
      <c r="AY435" s="187"/>
      <c r="AZ435" s="187"/>
      <c r="BA435" s="187"/>
      <c r="BB435" s="187"/>
      <c r="BC435" s="187"/>
      <c r="BD435" s="187"/>
      <c r="BE435" s="187"/>
      <c r="BF435" s="187"/>
      <c r="BG435" s="187"/>
      <c r="BH435" s="187"/>
    </row>
    <row r="436" spans="1:60" s="179" customFormat="1" outlineLevel="1">
      <c r="A436" s="180">
        <v>40</v>
      </c>
      <c r="B436" s="181" t="s">
        <v>433</v>
      </c>
      <c r="C436" s="182" t="s">
        <v>434</v>
      </c>
      <c r="D436" s="183" t="s">
        <v>199</v>
      </c>
      <c r="E436" s="184">
        <v>465.9</v>
      </c>
      <c r="F436" s="150"/>
      <c r="G436" s="186">
        <f>ROUND(E436*F436,2)</f>
        <v>0</v>
      </c>
      <c r="H436" s="186">
        <v>3.82</v>
      </c>
      <c r="I436" s="186">
        <f>ROUND(E436*H436,2)</f>
        <v>1779.74</v>
      </c>
      <c r="J436" s="186">
        <v>41.98</v>
      </c>
      <c r="K436" s="186">
        <f>ROUND(E436*J436,2)</f>
        <v>19558.48</v>
      </c>
      <c r="L436" s="186">
        <v>15</v>
      </c>
      <c r="M436" s="186">
        <f>G436*(1+L436/100)</f>
        <v>0</v>
      </c>
      <c r="N436" s="186">
        <v>0</v>
      </c>
      <c r="O436" s="186">
        <f>ROUND(E436*N436,2)</f>
        <v>0</v>
      </c>
      <c r="P436" s="186">
        <v>0</v>
      </c>
      <c r="Q436" s="186">
        <f>ROUND(E436*P436,2)</f>
        <v>0</v>
      </c>
      <c r="R436" s="186" t="s">
        <v>435</v>
      </c>
      <c r="S436" s="186" t="s">
        <v>125</v>
      </c>
      <c r="T436" s="186" t="s">
        <v>125</v>
      </c>
      <c r="U436" s="186">
        <v>0</v>
      </c>
      <c r="V436" s="186">
        <f>ROUND(E436*U436,2)</f>
        <v>0</v>
      </c>
      <c r="W436" s="186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 t="s">
        <v>436</v>
      </c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  <c r="AW436" s="187"/>
      <c r="AX436" s="187"/>
      <c r="AY436" s="187"/>
      <c r="AZ436" s="187"/>
      <c r="BA436" s="187"/>
      <c r="BB436" s="187"/>
      <c r="BC436" s="187"/>
      <c r="BD436" s="187"/>
      <c r="BE436" s="187"/>
      <c r="BF436" s="187"/>
      <c r="BG436" s="187"/>
      <c r="BH436" s="187"/>
    </row>
    <row r="437" spans="1:60" s="179" customFormat="1" outlineLevel="1">
      <c r="A437" s="180"/>
      <c r="B437" s="181"/>
      <c r="C437" s="188" t="s">
        <v>406</v>
      </c>
      <c r="D437" s="189"/>
      <c r="E437" s="190"/>
      <c r="F437" s="150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 t="s">
        <v>156</v>
      </c>
      <c r="AH437" s="187">
        <v>0</v>
      </c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  <c r="AT437" s="187"/>
      <c r="AU437" s="187"/>
      <c r="AV437" s="187"/>
      <c r="AW437" s="187"/>
      <c r="AX437" s="187"/>
      <c r="AY437" s="187"/>
      <c r="AZ437" s="187"/>
      <c r="BA437" s="187"/>
      <c r="BB437" s="187"/>
      <c r="BC437" s="187"/>
      <c r="BD437" s="187"/>
      <c r="BE437" s="187"/>
      <c r="BF437" s="187"/>
      <c r="BG437" s="187"/>
      <c r="BH437" s="187"/>
    </row>
    <row r="438" spans="1:60" s="179" customFormat="1" outlineLevel="1">
      <c r="A438" s="180"/>
      <c r="B438" s="181"/>
      <c r="C438" s="188" t="s">
        <v>191</v>
      </c>
      <c r="D438" s="189"/>
      <c r="E438" s="190"/>
      <c r="F438" s="150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 t="s">
        <v>156</v>
      </c>
      <c r="AH438" s="187">
        <v>0</v>
      </c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  <c r="AT438" s="187"/>
      <c r="AU438" s="187"/>
      <c r="AV438" s="187"/>
      <c r="AW438" s="187"/>
      <c r="AX438" s="187"/>
      <c r="AY438" s="187"/>
      <c r="AZ438" s="187"/>
      <c r="BA438" s="187"/>
      <c r="BB438" s="187"/>
      <c r="BC438" s="187"/>
      <c r="BD438" s="187"/>
      <c r="BE438" s="187"/>
      <c r="BF438" s="187"/>
      <c r="BG438" s="187"/>
      <c r="BH438" s="187"/>
    </row>
    <row r="439" spans="1:60" s="179" customFormat="1" outlineLevel="1">
      <c r="A439" s="180"/>
      <c r="B439" s="181"/>
      <c r="C439" s="188" t="s">
        <v>407</v>
      </c>
      <c r="D439" s="189"/>
      <c r="E439" s="190"/>
      <c r="F439" s="150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 t="s">
        <v>156</v>
      </c>
      <c r="AH439" s="187">
        <v>0</v>
      </c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  <c r="AT439" s="187"/>
      <c r="AU439" s="187"/>
      <c r="AV439" s="187"/>
      <c r="AW439" s="187"/>
      <c r="AX439" s="187"/>
      <c r="AY439" s="187"/>
      <c r="AZ439" s="187"/>
      <c r="BA439" s="187"/>
      <c r="BB439" s="187"/>
      <c r="BC439" s="187"/>
      <c r="BD439" s="187"/>
      <c r="BE439" s="187"/>
      <c r="BF439" s="187"/>
      <c r="BG439" s="187"/>
      <c r="BH439" s="187"/>
    </row>
    <row r="440" spans="1:60" s="179" customFormat="1" outlineLevel="1">
      <c r="A440" s="180"/>
      <c r="B440" s="181"/>
      <c r="C440" s="188" t="s">
        <v>408</v>
      </c>
      <c r="D440" s="189"/>
      <c r="E440" s="190">
        <v>65.400000000000006</v>
      </c>
      <c r="F440" s="150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 t="s">
        <v>156</v>
      </c>
      <c r="AH440" s="187">
        <v>0</v>
      </c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  <c r="AT440" s="187"/>
      <c r="AU440" s="187"/>
      <c r="AV440" s="187"/>
      <c r="AW440" s="187"/>
      <c r="AX440" s="187"/>
      <c r="AY440" s="187"/>
      <c r="AZ440" s="187"/>
      <c r="BA440" s="187"/>
      <c r="BB440" s="187"/>
      <c r="BC440" s="187"/>
      <c r="BD440" s="187"/>
      <c r="BE440" s="187"/>
      <c r="BF440" s="187"/>
      <c r="BG440" s="187"/>
      <c r="BH440" s="187"/>
    </row>
    <row r="441" spans="1:60" s="179" customFormat="1" outlineLevel="1">
      <c r="A441" s="180"/>
      <c r="B441" s="181"/>
      <c r="C441" s="188" t="s">
        <v>409</v>
      </c>
      <c r="D441" s="189"/>
      <c r="E441" s="190"/>
      <c r="F441" s="150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 t="s">
        <v>156</v>
      </c>
      <c r="AH441" s="187">
        <v>0</v>
      </c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  <c r="AT441" s="187"/>
      <c r="AU441" s="187"/>
      <c r="AV441" s="187"/>
      <c r="AW441" s="187"/>
      <c r="AX441" s="187"/>
      <c r="AY441" s="187"/>
      <c r="AZ441" s="187"/>
      <c r="BA441" s="187"/>
      <c r="BB441" s="187"/>
      <c r="BC441" s="187"/>
      <c r="BD441" s="187"/>
      <c r="BE441" s="187"/>
      <c r="BF441" s="187"/>
      <c r="BG441" s="187"/>
      <c r="BH441" s="187"/>
    </row>
    <row r="442" spans="1:60" s="179" customFormat="1" outlineLevel="1">
      <c r="A442" s="180"/>
      <c r="B442" s="181"/>
      <c r="C442" s="188" t="s">
        <v>410</v>
      </c>
      <c r="D442" s="189"/>
      <c r="E442" s="190">
        <v>60.2</v>
      </c>
      <c r="F442" s="150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 t="s">
        <v>156</v>
      </c>
      <c r="AH442" s="187">
        <v>0</v>
      </c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  <c r="AT442" s="187"/>
      <c r="AU442" s="187"/>
      <c r="AV442" s="187"/>
      <c r="AW442" s="187"/>
      <c r="AX442" s="187"/>
      <c r="AY442" s="187"/>
      <c r="AZ442" s="187"/>
      <c r="BA442" s="187"/>
      <c r="BB442" s="187"/>
      <c r="BC442" s="187"/>
      <c r="BD442" s="187"/>
      <c r="BE442" s="187"/>
      <c r="BF442" s="187"/>
      <c r="BG442" s="187"/>
      <c r="BH442" s="187"/>
    </row>
    <row r="443" spans="1:60" s="179" customFormat="1" outlineLevel="1">
      <c r="A443" s="180"/>
      <c r="B443" s="181"/>
      <c r="C443" s="188" t="s">
        <v>411</v>
      </c>
      <c r="D443" s="189"/>
      <c r="E443" s="190"/>
      <c r="F443" s="150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 t="s">
        <v>156</v>
      </c>
      <c r="AH443" s="187">
        <v>0</v>
      </c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  <c r="AT443" s="187"/>
      <c r="AU443" s="187"/>
      <c r="AV443" s="187"/>
      <c r="AW443" s="187"/>
      <c r="AX443" s="187"/>
      <c r="AY443" s="187"/>
      <c r="AZ443" s="187"/>
      <c r="BA443" s="187"/>
      <c r="BB443" s="187"/>
      <c r="BC443" s="187"/>
      <c r="BD443" s="187"/>
      <c r="BE443" s="187"/>
      <c r="BF443" s="187"/>
      <c r="BG443" s="187"/>
      <c r="BH443" s="187"/>
    </row>
    <row r="444" spans="1:60" s="179" customFormat="1" outlineLevel="1">
      <c r="A444" s="180"/>
      <c r="B444" s="181"/>
      <c r="C444" s="188" t="s">
        <v>412</v>
      </c>
      <c r="D444" s="189"/>
      <c r="E444" s="190">
        <v>66.8</v>
      </c>
      <c r="F444" s="150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 t="s">
        <v>156</v>
      </c>
      <c r="AH444" s="187">
        <v>0</v>
      </c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  <c r="AT444" s="187"/>
      <c r="AU444" s="187"/>
      <c r="AV444" s="187"/>
      <c r="AW444" s="187"/>
      <c r="AX444" s="187"/>
      <c r="AY444" s="187"/>
      <c r="AZ444" s="187"/>
      <c r="BA444" s="187"/>
      <c r="BB444" s="187"/>
      <c r="BC444" s="187"/>
      <c r="BD444" s="187"/>
      <c r="BE444" s="187"/>
      <c r="BF444" s="187"/>
      <c r="BG444" s="187"/>
      <c r="BH444" s="187"/>
    </row>
    <row r="445" spans="1:60" s="179" customFormat="1" outlineLevel="1">
      <c r="A445" s="180"/>
      <c r="B445" s="181"/>
      <c r="C445" s="188" t="s">
        <v>415</v>
      </c>
      <c r="D445" s="189"/>
      <c r="E445" s="190"/>
      <c r="F445" s="150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 t="s">
        <v>156</v>
      </c>
      <c r="AH445" s="187">
        <v>0</v>
      </c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  <c r="AT445" s="187"/>
      <c r="AU445" s="187"/>
      <c r="AV445" s="187"/>
      <c r="AW445" s="187"/>
      <c r="AX445" s="187"/>
      <c r="AY445" s="187"/>
      <c r="AZ445" s="187"/>
      <c r="BA445" s="187"/>
      <c r="BB445" s="187"/>
      <c r="BC445" s="187"/>
      <c r="BD445" s="187"/>
      <c r="BE445" s="187"/>
      <c r="BF445" s="187"/>
      <c r="BG445" s="187"/>
      <c r="BH445" s="187"/>
    </row>
    <row r="446" spans="1:60" s="179" customFormat="1" outlineLevel="1">
      <c r="A446" s="180"/>
      <c r="B446" s="181"/>
      <c r="C446" s="188" t="s">
        <v>416</v>
      </c>
      <c r="D446" s="189"/>
      <c r="E446" s="190">
        <v>273.5</v>
      </c>
      <c r="F446" s="150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 t="s">
        <v>156</v>
      </c>
      <c r="AH446" s="187">
        <v>0</v>
      </c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  <c r="AT446" s="187"/>
      <c r="AU446" s="187"/>
      <c r="AV446" s="187"/>
      <c r="AW446" s="187"/>
      <c r="AX446" s="187"/>
      <c r="AY446" s="187"/>
      <c r="AZ446" s="187"/>
      <c r="BA446" s="187"/>
      <c r="BB446" s="187"/>
      <c r="BC446" s="187"/>
      <c r="BD446" s="187"/>
      <c r="BE446" s="187"/>
      <c r="BF446" s="187"/>
      <c r="BG446" s="187"/>
      <c r="BH446" s="187"/>
    </row>
    <row r="447" spans="1:60" s="179" customFormat="1" outlineLevel="1">
      <c r="A447" s="180"/>
      <c r="B447" s="181"/>
      <c r="C447" s="191"/>
      <c r="D447" s="191"/>
      <c r="E447" s="191"/>
      <c r="F447" s="150"/>
      <c r="G447" s="191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 t="s">
        <v>130</v>
      </c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  <c r="AT447" s="187"/>
      <c r="AU447" s="187"/>
      <c r="AV447" s="187"/>
      <c r="AW447" s="187"/>
      <c r="AX447" s="187"/>
      <c r="AY447" s="187"/>
      <c r="AZ447" s="187"/>
      <c r="BA447" s="187"/>
      <c r="BB447" s="187"/>
      <c r="BC447" s="187"/>
      <c r="BD447" s="187"/>
      <c r="BE447" s="187"/>
      <c r="BF447" s="187"/>
      <c r="BG447" s="187"/>
      <c r="BH447" s="187"/>
    </row>
    <row r="448" spans="1:60" s="179" customFormat="1" outlineLevel="1">
      <c r="A448" s="180">
        <v>41</v>
      </c>
      <c r="B448" s="181" t="s">
        <v>437</v>
      </c>
      <c r="C448" s="182" t="s">
        <v>438</v>
      </c>
      <c r="D448" s="183" t="s">
        <v>199</v>
      </c>
      <c r="E448" s="184">
        <v>465.9</v>
      </c>
      <c r="F448" s="150"/>
      <c r="G448" s="186">
        <f>ROUND(E448*F448,2)</f>
        <v>0</v>
      </c>
      <c r="H448" s="186">
        <v>0</v>
      </c>
      <c r="I448" s="186">
        <f>ROUND(E448*H448,2)</f>
        <v>0</v>
      </c>
      <c r="J448" s="186">
        <v>49.9</v>
      </c>
      <c r="K448" s="186">
        <f>ROUND(E448*J448,2)</f>
        <v>23248.41</v>
      </c>
      <c r="L448" s="186">
        <v>15</v>
      </c>
      <c r="M448" s="186">
        <f>G448*(1+L448/100)</f>
        <v>0</v>
      </c>
      <c r="N448" s="186">
        <v>0</v>
      </c>
      <c r="O448" s="186">
        <f>ROUND(E448*N448,2)</f>
        <v>0</v>
      </c>
      <c r="P448" s="186">
        <v>0</v>
      </c>
      <c r="Q448" s="186">
        <f>ROUND(E448*P448,2)</f>
        <v>0</v>
      </c>
      <c r="R448" s="186"/>
      <c r="S448" s="186" t="s">
        <v>439</v>
      </c>
      <c r="T448" s="186" t="s">
        <v>440</v>
      </c>
      <c r="U448" s="186">
        <v>0</v>
      </c>
      <c r="V448" s="186">
        <f>ROUND(E448*U448,2)</f>
        <v>0</v>
      </c>
      <c r="W448" s="186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 t="s">
        <v>436</v>
      </c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  <c r="AT448" s="187"/>
      <c r="AU448" s="187"/>
      <c r="AV448" s="187"/>
      <c r="AW448" s="187"/>
      <c r="AX448" s="187"/>
      <c r="AY448" s="187"/>
      <c r="AZ448" s="187"/>
      <c r="BA448" s="187"/>
      <c r="BB448" s="187"/>
      <c r="BC448" s="187"/>
      <c r="BD448" s="187"/>
      <c r="BE448" s="187"/>
      <c r="BF448" s="187"/>
      <c r="BG448" s="187"/>
      <c r="BH448" s="187"/>
    </row>
    <row r="449" spans="1:60" s="179" customFormat="1" outlineLevel="1">
      <c r="A449" s="180"/>
      <c r="B449" s="181"/>
      <c r="C449" s="188" t="s">
        <v>406</v>
      </c>
      <c r="D449" s="189"/>
      <c r="E449" s="190"/>
      <c r="F449" s="150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 t="s">
        <v>156</v>
      </c>
      <c r="AH449" s="187">
        <v>0</v>
      </c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  <c r="AT449" s="187"/>
      <c r="AU449" s="187"/>
      <c r="AV449" s="187"/>
      <c r="AW449" s="187"/>
      <c r="AX449" s="187"/>
      <c r="AY449" s="187"/>
      <c r="AZ449" s="187"/>
      <c r="BA449" s="187"/>
      <c r="BB449" s="187"/>
      <c r="BC449" s="187"/>
      <c r="BD449" s="187"/>
      <c r="BE449" s="187"/>
      <c r="BF449" s="187"/>
      <c r="BG449" s="187"/>
      <c r="BH449" s="187"/>
    </row>
    <row r="450" spans="1:60" s="179" customFormat="1" outlineLevel="1">
      <c r="A450" s="180"/>
      <c r="B450" s="181"/>
      <c r="C450" s="188" t="s">
        <v>191</v>
      </c>
      <c r="D450" s="189"/>
      <c r="E450" s="190"/>
      <c r="F450" s="150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 t="s">
        <v>156</v>
      </c>
      <c r="AH450" s="187">
        <v>0</v>
      </c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7"/>
      <c r="AT450" s="187"/>
      <c r="AU450" s="187"/>
      <c r="AV450" s="187"/>
      <c r="AW450" s="187"/>
      <c r="AX450" s="187"/>
      <c r="AY450" s="187"/>
      <c r="AZ450" s="187"/>
      <c r="BA450" s="187"/>
      <c r="BB450" s="187"/>
      <c r="BC450" s="187"/>
      <c r="BD450" s="187"/>
      <c r="BE450" s="187"/>
      <c r="BF450" s="187"/>
      <c r="BG450" s="187"/>
      <c r="BH450" s="187"/>
    </row>
    <row r="451" spans="1:60" s="179" customFormat="1" outlineLevel="1">
      <c r="A451" s="180"/>
      <c r="B451" s="181"/>
      <c r="C451" s="188" t="s">
        <v>407</v>
      </c>
      <c r="D451" s="189"/>
      <c r="E451" s="190"/>
      <c r="F451" s="150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 t="s">
        <v>156</v>
      </c>
      <c r="AH451" s="187">
        <v>0</v>
      </c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  <c r="AT451" s="187"/>
      <c r="AU451" s="187"/>
      <c r="AV451" s="187"/>
      <c r="AW451" s="187"/>
      <c r="AX451" s="187"/>
      <c r="AY451" s="187"/>
      <c r="AZ451" s="187"/>
      <c r="BA451" s="187"/>
      <c r="BB451" s="187"/>
      <c r="BC451" s="187"/>
      <c r="BD451" s="187"/>
      <c r="BE451" s="187"/>
      <c r="BF451" s="187"/>
      <c r="BG451" s="187"/>
      <c r="BH451" s="187"/>
    </row>
    <row r="452" spans="1:60" s="179" customFormat="1" outlineLevel="1">
      <c r="A452" s="180"/>
      <c r="B452" s="181"/>
      <c r="C452" s="188" t="s">
        <v>408</v>
      </c>
      <c r="D452" s="189"/>
      <c r="E452" s="190">
        <v>65.400000000000006</v>
      </c>
      <c r="F452" s="150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 t="s">
        <v>156</v>
      </c>
      <c r="AH452" s="187">
        <v>0</v>
      </c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  <c r="AT452" s="187"/>
      <c r="AU452" s="187"/>
      <c r="AV452" s="187"/>
      <c r="AW452" s="187"/>
      <c r="AX452" s="187"/>
      <c r="AY452" s="187"/>
      <c r="AZ452" s="187"/>
      <c r="BA452" s="187"/>
      <c r="BB452" s="187"/>
      <c r="BC452" s="187"/>
      <c r="BD452" s="187"/>
      <c r="BE452" s="187"/>
      <c r="BF452" s="187"/>
      <c r="BG452" s="187"/>
      <c r="BH452" s="187"/>
    </row>
    <row r="453" spans="1:60" s="179" customFormat="1" outlineLevel="1">
      <c r="A453" s="180"/>
      <c r="B453" s="181"/>
      <c r="C453" s="188" t="s">
        <v>409</v>
      </c>
      <c r="D453" s="189"/>
      <c r="E453" s="190"/>
      <c r="F453" s="150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 t="s">
        <v>156</v>
      </c>
      <c r="AH453" s="187">
        <v>0</v>
      </c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  <c r="AT453" s="187"/>
      <c r="AU453" s="187"/>
      <c r="AV453" s="187"/>
      <c r="AW453" s="187"/>
      <c r="AX453" s="187"/>
      <c r="AY453" s="187"/>
      <c r="AZ453" s="187"/>
      <c r="BA453" s="187"/>
      <c r="BB453" s="187"/>
      <c r="BC453" s="187"/>
      <c r="BD453" s="187"/>
      <c r="BE453" s="187"/>
      <c r="BF453" s="187"/>
      <c r="BG453" s="187"/>
      <c r="BH453" s="187"/>
    </row>
    <row r="454" spans="1:60" s="179" customFormat="1" outlineLevel="1">
      <c r="A454" s="180"/>
      <c r="B454" s="181"/>
      <c r="C454" s="188" t="s">
        <v>410</v>
      </c>
      <c r="D454" s="189"/>
      <c r="E454" s="190">
        <v>60.2</v>
      </c>
      <c r="F454" s="150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 t="s">
        <v>156</v>
      </c>
      <c r="AH454" s="187">
        <v>0</v>
      </c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  <c r="AT454" s="187"/>
      <c r="AU454" s="187"/>
      <c r="AV454" s="187"/>
      <c r="AW454" s="187"/>
      <c r="AX454" s="187"/>
      <c r="AY454" s="187"/>
      <c r="AZ454" s="187"/>
      <c r="BA454" s="187"/>
      <c r="BB454" s="187"/>
      <c r="BC454" s="187"/>
      <c r="BD454" s="187"/>
      <c r="BE454" s="187"/>
      <c r="BF454" s="187"/>
      <c r="BG454" s="187"/>
      <c r="BH454" s="187"/>
    </row>
    <row r="455" spans="1:60" s="179" customFormat="1" outlineLevel="1">
      <c r="A455" s="180"/>
      <c r="B455" s="181"/>
      <c r="C455" s="188" t="s">
        <v>411</v>
      </c>
      <c r="D455" s="189"/>
      <c r="E455" s="190"/>
      <c r="F455" s="150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 t="s">
        <v>156</v>
      </c>
      <c r="AH455" s="187">
        <v>0</v>
      </c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7"/>
      <c r="AT455" s="187"/>
      <c r="AU455" s="187"/>
      <c r="AV455" s="187"/>
      <c r="AW455" s="187"/>
      <c r="AX455" s="187"/>
      <c r="AY455" s="187"/>
      <c r="AZ455" s="187"/>
      <c r="BA455" s="187"/>
      <c r="BB455" s="187"/>
      <c r="BC455" s="187"/>
      <c r="BD455" s="187"/>
      <c r="BE455" s="187"/>
      <c r="BF455" s="187"/>
      <c r="BG455" s="187"/>
      <c r="BH455" s="187"/>
    </row>
    <row r="456" spans="1:60" s="179" customFormat="1" outlineLevel="1">
      <c r="A456" s="180"/>
      <c r="B456" s="181"/>
      <c r="C456" s="188" t="s">
        <v>412</v>
      </c>
      <c r="D456" s="189"/>
      <c r="E456" s="190">
        <v>66.8</v>
      </c>
      <c r="F456" s="150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 t="s">
        <v>156</v>
      </c>
      <c r="AH456" s="187">
        <v>0</v>
      </c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7"/>
      <c r="BD456" s="187"/>
      <c r="BE456" s="187"/>
      <c r="BF456" s="187"/>
      <c r="BG456" s="187"/>
      <c r="BH456" s="187"/>
    </row>
    <row r="457" spans="1:60" s="179" customFormat="1" outlineLevel="1">
      <c r="A457" s="180"/>
      <c r="B457" s="181"/>
      <c r="C457" s="188" t="s">
        <v>415</v>
      </c>
      <c r="D457" s="189"/>
      <c r="E457" s="190"/>
      <c r="F457" s="150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 t="s">
        <v>156</v>
      </c>
      <c r="AH457" s="187">
        <v>0</v>
      </c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  <c r="AZ457" s="187"/>
      <c r="BA457" s="187"/>
      <c r="BB457" s="187"/>
      <c r="BC457" s="187"/>
      <c r="BD457" s="187"/>
      <c r="BE457" s="187"/>
      <c r="BF457" s="187"/>
      <c r="BG457" s="187"/>
      <c r="BH457" s="187"/>
    </row>
    <row r="458" spans="1:60" s="179" customFormat="1" outlineLevel="1">
      <c r="A458" s="180"/>
      <c r="B458" s="181"/>
      <c r="C458" s="188" t="s">
        <v>416</v>
      </c>
      <c r="D458" s="189"/>
      <c r="E458" s="190">
        <v>273.5</v>
      </c>
      <c r="F458" s="150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 t="s">
        <v>156</v>
      </c>
      <c r="AH458" s="187">
        <v>0</v>
      </c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  <c r="AZ458" s="187"/>
      <c r="BA458" s="187"/>
      <c r="BB458" s="187"/>
      <c r="BC458" s="187"/>
      <c r="BD458" s="187"/>
      <c r="BE458" s="187"/>
      <c r="BF458" s="187"/>
      <c r="BG458" s="187"/>
      <c r="BH458" s="187"/>
    </row>
    <row r="459" spans="1:60" s="179" customFormat="1" outlineLevel="1">
      <c r="A459" s="180"/>
      <c r="B459" s="181"/>
      <c r="C459" s="191"/>
      <c r="D459" s="191"/>
      <c r="E459" s="191"/>
      <c r="F459" s="150"/>
      <c r="G459" s="191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 t="s">
        <v>130</v>
      </c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  <c r="AZ459" s="187"/>
      <c r="BA459" s="187"/>
      <c r="BB459" s="187"/>
      <c r="BC459" s="187"/>
      <c r="BD459" s="187"/>
      <c r="BE459" s="187"/>
      <c r="BF459" s="187"/>
      <c r="BG459" s="187"/>
      <c r="BH459" s="187"/>
    </row>
    <row r="460" spans="1:60" s="179" customFormat="1" outlineLevel="1">
      <c r="A460" s="180">
        <v>42</v>
      </c>
      <c r="B460" s="181" t="s">
        <v>441</v>
      </c>
      <c r="C460" s="182" t="s">
        <v>442</v>
      </c>
      <c r="D460" s="183" t="s">
        <v>199</v>
      </c>
      <c r="E460" s="184">
        <v>465.9</v>
      </c>
      <c r="F460" s="150"/>
      <c r="G460" s="186">
        <f>ROUND(E460*F460,2)</f>
        <v>0</v>
      </c>
      <c r="H460" s="186">
        <v>0</v>
      </c>
      <c r="I460" s="186">
        <f>ROUND(E460*H460,2)</f>
        <v>0</v>
      </c>
      <c r="J460" s="186">
        <v>1.9</v>
      </c>
      <c r="K460" s="186">
        <f>ROUND(E460*J460,2)</f>
        <v>885.21</v>
      </c>
      <c r="L460" s="186">
        <v>15</v>
      </c>
      <c r="M460" s="186">
        <f>G460*(1+L460/100)</f>
        <v>0</v>
      </c>
      <c r="N460" s="186">
        <v>0</v>
      </c>
      <c r="O460" s="186">
        <f>ROUND(E460*N460,2)</f>
        <v>0</v>
      </c>
      <c r="P460" s="186">
        <v>0</v>
      </c>
      <c r="Q460" s="186">
        <f>ROUND(E460*P460,2)</f>
        <v>0</v>
      </c>
      <c r="R460" s="186"/>
      <c r="S460" s="186" t="s">
        <v>439</v>
      </c>
      <c r="T460" s="186" t="s">
        <v>440</v>
      </c>
      <c r="U460" s="186">
        <v>0</v>
      </c>
      <c r="V460" s="186">
        <f>ROUND(E460*U460,2)</f>
        <v>0</v>
      </c>
      <c r="W460" s="186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 t="s">
        <v>436</v>
      </c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  <c r="AZ460" s="187"/>
      <c r="BA460" s="187"/>
      <c r="BB460" s="187"/>
      <c r="BC460" s="187"/>
      <c r="BD460" s="187"/>
      <c r="BE460" s="187"/>
      <c r="BF460" s="187"/>
      <c r="BG460" s="187"/>
      <c r="BH460" s="187"/>
    </row>
    <row r="461" spans="1:60" s="179" customFormat="1" outlineLevel="1">
      <c r="A461" s="180"/>
      <c r="B461" s="181"/>
      <c r="C461" s="188" t="s">
        <v>406</v>
      </c>
      <c r="D461" s="189"/>
      <c r="E461" s="190"/>
      <c r="F461" s="150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 t="s">
        <v>156</v>
      </c>
      <c r="AH461" s="187">
        <v>0</v>
      </c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  <c r="AZ461" s="187"/>
      <c r="BA461" s="187"/>
      <c r="BB461" s="187"/>
      <c r="BC461" s="187"/>
      <c r="BD461" s="187"/>
      <c r="BE461" s="187"/>
      <c r="BF461" s="187"/>
      <c r="BG461" s="187"/>
      <c r="BH461" s="187"/>
    </row>
    <row r="462" spans="1:60" s="179" customFormat="1" outlineLevel="1">
      <c r="A462" s="180"/>
      <c r="B462" s="181"/>
      <c r="C462" s="188" t="s">
        <v>191</v>
      </c>
      <c r="D462" s="189"/>
      <c r="E462" s="190"/>
      <c r="F462" s="150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 t="s">
        <v>156</v>
      </c>
      <c r="AH462" s="187">
        <v>0</v>
      </c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  <c r="AZ462" s="187"/>
      <c r="BA462" s="187"/>
      <c r="BB462" s="187"/>
      <c r="BC462" s="187"/>
      <c r="BD462" s="187"/>
      <c r="BE462" s="187"/>
      <c r="BF462" s="187"/>
      <c r="BG462" s="187"/>
      <c r="BH462" s="187"/>
    </row>
    <row r="463" spans="1:60" s="179" customFormat="1" outlineLevel="1">
      <c r="A463" s="180"/>
      <c r="B463" s="181"/>
      <c r="C463" s="188" t="s">
        <v>407</v>
      </c>
      <c r="D463" s="189"/>
      <c r="E463" s="190"/>
      <c r="F463" s="150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 t="s">
        <v>156</v>
      </c>
      <c r="AH463" s="187">
        <v>0</v>
      </c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  <c r="AT463" s="187"/>
      <c r="AU463" s="187"/>
      <c r="AV463" s="187"/>
      <c r="AW463" s="187"/>
      <c r="AX463" s="187"/>
      <c r="AY463" s="187"/>
      <c r="AZ463" s="187"/>
      <c r="BA463" s="187"/>
      <c r="BB463" s="187"/>
      <c r="BC463" s="187"/>
      <c r="BD463" s="187"/>
      <c r="BE463" s="187"/>
      <c r="BF463" s="187"/>
      <c r="BG463" s="187"/>
      <c r="BH463" s="187"/>
    </row>
    <row r="464" spans="1:60" s="179" customFormat="1" outlineLevel="1">
      <c r="A464" s="180"/>
      <c r="B464" s="181"/>
      <c r="C464" s="188" t="s">
        <v>408</v>
      </c>
      <c r="D464" s="189"/>
      <c r="E464" s="190">
        <v>65.400000000000006</v>
      </c>
      <c r="F464" s="150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 t="s">
        <v>156</v>
      </c>
      <c r="AH464" s="187">
        <v>0</v>
      </c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  <c r="AZ464" s="187"/>
      <c r="BA464" s="187"/>
      <c r="BB464" s="187"/>
      <c r="BC464" s="187"/>
      <c r="BD464" s="187"/>
      <c r="BE464" s="187"/>
      <c r="BF464" s="187"/>
      <c r="BG464" s="187"/>
      <c r="BH464" s="187"/>
    </row>
    <row r="465" spans="1:60" s="179" customFormat="1" outlineLevel="1">
      <c r="A465" s="180"/>
      <c r="B465" s="181"/>
      <c r="C465" s="188" t="s">
        <v>409</v>
      </c>
      <c r="D465" s="189"/>
      <c r="E465" s="190"/>
      <c r="F465" s="150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 t="s">
        <v>156</v>
      </c>
      <c r="AH465" s="187">
        <v>0</v>
      </c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  <c r="AT465" s="187"/>
      <c r="AU465" s="187"/>
      <c r="AV465" s="187"/>
      <c r="AW465" s="187"/>
      <c r="AX465" s="187"/>
      <c r="AY465" s="187"/>
      <c r="AZ465" s="187"/>
      <c r="BA465" s="187"/>
      <c r="BB465" s="187"/>
      <c r="BC465" s="187"/>
      <c r="BD465" s="187"/>
      <c r="BE465" s="187"/>
      <c r="BF465" s="187"/>
      <c r="BG465" s="187"/>
      <c r="BH465" s="187"/>
    </row>
    <row r="466" spans="1:60" s="179" customFormat="1" outlineLevel="1">
      <c r="A466" s="180"/>
      <c r="B466" s="181"/>
      <c r="C466" s="188" t="s">
        <v>410</v>
      </c>
      <c r="D466" s="189"/>
      <c r="E466" s="190">
        <v>60.2</v>
      </c>
      <c r="F466" s="150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 t="s">
        <v>156</v>
      </c>
      <c r="AH466" s="187">
        <v>0</v>
      </c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  <c r="AT466" s="187"/>
      <c r="AU466" s="187"/>
      <c r="AV466" s="187"/>
      <c r="AW466" s="187"/>
      <c r="AX466" s="187"/>
      <c r="AY466" s="187"/>
      <c r="AZ466" s="187"/>
      <c r="BA466" s="187"/>
      <c r="BB466" s="187"/>
      <c r="BC466" s="187"/>
      <c r="BD466" s="187"/>
      <c r="BE466" s="187"/>
      <c r="BF466" s="187"/>
      <c r="BG466" s="187"/>
      <c r="BH466" s="187"/>
    </row>
    <row r="467" spans="1:60" s="179" customFormat="1" outlineLevel="1">
      <c r="A467" s="180"/>
      <c r="B467" s="181"/>
      <c r="C467" s="188" t="s">
        <v>411</v>
      </c>
      <c r="D467" s="189"/>
      <c r="E467" s="190"/>
      <c r="F467" s="150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 t="s">
        <v>156</v>
      </c>
      <c r="AH467" s="187">
        <v>0</v>
      </c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  <c r="AT467" s="187"/>
      <c r="AU467" s="187"/>
      <c r="AV467" s="187"/>
      <c r="AW467" s="187"/>
      <c r="AX467" s="187"/>
      <c r="AY467" s="187"/>
      <c r="AZ467" s="187"/>
      <c r="BA467" s="187"/>
      <c r="BB467" s="187"/>
      <c r="BC467" s="187"/>
      <c r="BD467" s="187"/>
      <c r="BE467" s="187"/>
      <c r="BF467" s="187"/>
      <c r="BG467" s="187"/>
      <c r="BH467" s="187"/>
    </row>
    <row r="468" spans="1:60" s="179" customFormat="1" outlineLevel="1">
      <c r="A468" s="180"/>
      <c r="B468" s="181"/>
      <c r="C468" s="188" t="s">
        <v>412</v>
      </c>
      <c r="D468" s="189"/>
      <c r="E468" s="190">
        <v>66.8</v>
      </c>
      <c r="F468" s="150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 t="s">
        <v>156</v>
      </c>
      <c r="AH468" s="187">
        <v>0</v>
      </c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  <c r="AT468" s="187"/>
      <c r="AU468" s="187"/>
      <c r="AV468" s="187"/>
      <c r="AW468" s="187"/>
      <c r="AX468" s="187"/>
      <c r="AY468" s="187"/>
      <c r="AZ468" s="187"/>
      <c r="BA468" s="187"/>
      <c r="BB468" s="187"/>
      <c r="BC468" s="187"/>
      <c r="BD468" s="187"/>
      <c r="BE468" s="187"/>
      <c r="BF468" s="187"/>
      <c r="BG468" s="187"/>
      <c r="BH468" s="187"/>
    </row>
    <row r="469" spans="1:60" s="179" customFormat="1" outlineLevel="1">
      <c r="A469" s="180"/>
      <c r="B469" s="181"/>
      <c r="C469" s="188" t="s">
        <v>415</v>
      </c>
      <c r="D469" s="189"/>
      <c r="E469" s="190"/>
      <c r="F469" s="150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 t="s">
        <v>156</v>
      </c>
      <c r="AH469" s="187">
        <v>0</v>
      </c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7"/>
      <c r="AT469" s="187"/>
      <c r="AU469" s="187"/>
      <c r="AV469" s="187"/>
      <c r="AW469" s="187"/>
      <c r="AX469" s="187"/>
      <c r="AY469" s="187"/>
      <c r="AZ469" s="187"/>
      <c r="BA469" s="187"/>
      <c r="BB469" s="187"/>
      <c r="BC469" s="187"/>
      <c r="BD469" s="187"/>
      <c r="BE469" s="187"/>
      <c r="BF469" s="187"/>
      <c r="BG469" s="187"/>
      <c r="BH469" s="187"/>
    </row>
    <row r="470" spans="1:60" s="179" customFormat="1" outlineLevel="1">
      <c r="A470" s="180"/>
      <c r="B470" s="181"/>
      <c r="C470" s="188" t="s">
        <v>416</v>
      </c>
      <c r="D470" s="189"/>
      <c r="E470" s="190">
        <v>273.5</v>
      </c>
      <c r="F470" s="150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 t="s">
        <v>156</v>
      </c>
      <c r="AH470" s="187">
        <v>0</v>
      </c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  <c r="AT470" s="187"/>
      <c r="AU470" s="187"/>
      <c r="AV470" s="187"/>
      <c r="AW470" s="187"/>
      <c r="AX470" s="187"/>
      <c r="AY470" s="187"/>
      <c r="AZ470" s="187"/>
      <c r="BA470" s="187"/>
      <c r="BB470" s="187"/>
      <c r="BC470" s="187"/>
      <c r="BD470" s="187"/>
      <c r="BE470" s="187"/>
      <c r="BF470" s="187"/>
      <c r="BG470" s="187"/>
      <c r="BH470" s="187"/>
    </row>
    <row r="471" spans="1:60" s="179" customFormat="1" outlineLevel="1">
      <c r="A471" s="180"/>
      <c r="B471" s="181"/>
      <c r="C471" s="191"/>
      <c r="D471" s="191"/>
      <c r="E471" s="191"/>
      <c r="F471" s="150"/>
      <c r="G471" s="191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 t="s">
        <v>130</v>
      </c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  <c r="AZ471" s="187"/>
      <c r="BA471" s="187"/>
      <c r="BB471" s="187"/>
      <c r="BC471" s="187"/>
      <c r="BD471" s="187"/>
      <c r="BE471" s="187"/>
      <c r="BF471" s="187"/>
      <c r="BG471" s="187"/>
      <c r="BH471" s="187"/>
    </row>
    <row r="472" spans="1:60" s="179" customFormat="1" outlineLevel="1">
      <c r="A472" s="180">
        <v>43</v>
      </c>
      <c r="B472" s="181" t="s">
        <v>443</v>
      </c>
      <c r="C472" s="182" t="s">
        <v>444</v>
      </c>
      <c r="D472" s="183" t="s">
        <v>199</v>
      </c>
      <c r="E472" s="184">
        <v>465.9</v>
      </c>
      <c r="F472" s="150"/>
      <c r="G472" s="186">
        <f>ROUND(E472*F472,2)</f>
        <v>0</v>
      </c>
      <c r="H472" s="186">
        <v>0</v>
      </c>
      <c r="I472" s="186">
        <f>ROUND(E472*H472,2)</f>
        <v>0</v>
      </c>
      <c r="J472" s="186">
        <v>3.84</v>
      </c>
      <c r="K472" s="186">
        <f>ROUND(E472*J472,2)</f>
        <v>1789.06</v>
      </c>
      <c r="L472" s="186">
        <v>15</v>
      </c>
      <c r="M472" s="186">
        <f>G472*(1+L472/100)</f>
        <v>0</v>
      </c>
      <c r="N472" s="186">
        <v>0</v>
      </c>
      <c r="O472" s="186">
        <f>ROUND(E472*N472,2)</f>
        <v>0</v>
      </c>
      <c r="P472" s="186">
        <v>0</v>
      </c>
      <c r="Q472" s="186">
        <f>ROUND(E472*P472,2)</f>
        <v>0</v>
      </c>
      <c r="R472" s="186"/>
      <c r="S472" s="186" t="s">
        <v>439</v>
      </c>
      <c r="T472" s="186" t="s">
        <v>440</v>
      </c>
      <c r="U472" s="186">
        <v>0</v>
      </c>
      <c r="V472" s="186">
        <f>ROUND(E472*U472,2)</f>
        <v>0</v>
      </c>
      <c r="W472" s="186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 t="s">
        <v>436</v>
      </c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  <c r="AZ472" s="187"/>
      <c r="BA472" s="187"/>
      <c r="BB472" s="187"/>
      <c r="BC472" s="187"/>
      <c r="BD472" s="187"/>
      <c r="BE472" s="187"/>
      <c r="BF472" s="187"/>
      <c r="BG472" s="187"/>
      <c r="BH472" s="187"/>
    </row>
    <row r="473" spans="1:60" s="179" customFormat="1" outlineLevel="1">
      <c r="A473" s="180"/>
      <c r="B473" s="181"/>
      <c r="C473" s="188" t="s">
        <v>406</v>
      </c>
      <c r="D473" s="189"/>
      <c r="E473" s="190"/>
      <c r="F473" s="150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 t="s">
        <v>156</v>
      </c>
      <c r="AH473" s="187">
        <v>0</v>
      </c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  <c r="AT473" s="187"/>
      <c r="AU473" s="187"/>
      <c r="AV473" s="187"/>
      <c r="AW473" s="187"/>
      <c r="AX473" s="187"/>
      <c r="AY473" s="187"/>
      <c r="AZ473" s="187"/>
      <c r="BA473" s="187"/>
      <c r="BB473" s="187"/>
      <c r="BC473" s="187"/>
      <c r="BD473" s="187"/>
      <c r="BE473" s="187"/>
      <c r="BF473" s="187"/>
      <c r="BG473" s="187"/>
      <c r="BH473" s="187"/>
    </row>
    <row r="474" spans="1:60" s="179" customFormat="1" outlineLevel="1">
      <c r="A474" s="180"/>
      <c r="B474" s="181"/>
      <c r="C474" s="188" t="s">
        <v>191</v>
      </c>
      <c r="D474" s="189"/>
      <c r="E474" s="190"/>
      <c r="F474" s="150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 t="s">
        <v>156</v>
      </c>
      <c r="AH474" s="187">
        <v>0</v>
      </c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  <c r="AZ474" s="187"/>
      <c r="BA474" s="187"/>
      <c r="BB474" s="187"/>
      <c r="BC474" s="187"/>
      <c r="BD474" s="187"/>
      <c r="BE474" s="187"/>
      <c r="BF474" s="187"/>
      <c r="BG474" s="187"/>
      <c r="BH474" s="187"/>
    </row>
    <row r="475" spans="1:60" s="179" customFormat="1" outlineLevel="1">
      <c r="A475" s="180"/>
      <c r="B475" s="181"/>
      <c r="C475" s="188" t="s">
        <v>407</v>
      </c>
      <c r="D475" s="189"/>
      <c r="E475" s="190"/>
      <c r="F475" s="150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 t="s">
        <v>156</v>
      </c>
      <c r="AH475" s="187">
        <v>0</v>
      </c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  <c r="AZ475" s="187"/>
      <c r="BA475" s="187"/>
      <c r="BB475" s="187"/>
      <c r="BC475" s="187"/>
      <c r="BD475" s="187"/>
      <c r="BE475" s="187"/>
      <c r="BF475" s="187"/>
      <c r="BG475" s="187"/>
      <c r="BH475" s="187"/>
    </row>
    <row r="476" spans="1:60" s="179" customFormat="1" outlineLevel="1">
      <c r="A476" s="180"/>
      <c r="B476" s="181"/>
      <c r="C476" s="188" t="s">
        <v>408</v>
      </c>
      <c r="D476" s="189"/>
      <c r="E476" s="190">
        <v>65.400000000000006</v>
      </c>
      <c r="F476" s="150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 t="s">
        <v>156</v>
      </c>
      <c r="AH476" s="187">
        <v>0</v>
      </c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  <c r="AZ476" s="187"/>
      <c r="BA476" s="187"/>
      <c r="BB476" s="187"/>
      <c r="BC476" s="187"/>
      <c r="BD476" s="187"/>
      <c r="BE476" s="187"/>
      <c r="BF476" s="187"/>
      <c r="BG476" s="187"/>
      <c r="BH476" s="187"/>
    </row>
    <row r="477" spans="1:60" s="179" customFormat="1" outlineLevel="1">
      <c r="A477" s="180"/>
      <c r="B477" s="181"/>
      <c r="C477" s="188" t="s">
        <v>409</v>
      </c>
      <c r="D477" s="189"/>
      <c r="E477" s="190"/>
      <c r="F477" s="150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 t="s">
        <v>156</v>
      </c>
      <c r="AH477" s="187">
        <v>0</v>
      </c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  <c r="AZ477" s="187"/>
      <c r="BA477" s="187"/>
      <c r="BB477" s="187"/>
      <c r="BC477" s="187"/>
      <c r="BD477" s="187"/>
      <c r="BE477" s="187"/>
      <c r="BF477" s="187"/>
      <c r="BG477" s="187"/>
      <c r="BH477" s="187"/>
    </row>
    <row r="478" spans="1:60" s="179" customFormat="1" outlineLevel="1">
      <c r="A478" s="180"/>
      <c r="B478" s="181"/>
      <c r="C478" s="188" t="s">
        <v>410</v>
      </c>
      <c r="D478" s="189"/>
      <c r="E478" s="190">
        <v>60.2</v>
      </c>
      <c r="F478" s="150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 t="s">
        <v>156</v>
      </c>
      <c r="AH478" s="187">
        <v>0</v>
      </c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  <c r="AZ478" s="187"/>
      <c r="BA478" s="187"/>
      <c r="BB478" s="187"/>
      <c r="BC478" s="187"/>
      <c r="BD478" s="187"/>
      <c r="BE478" s="187"/>
      <c r="BF478" s="187"/>
      <c r="BG478" s="187"/>
      <c r="BH478" s="187"/>
    </row>
    <row r="479" spans="1:60" s="179" customFormat="1" outlineLevel="1">
      <c r="A479" s="180"/>
      <c r="B479" s="181"/>
      <c r="C479" s="188" t="s">
        <v>411</v>
      </c>
      <c r="D479" s="189"/>
      <c r="E479" s="190"/>
      <c r="F479" s="150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 t="s">
        <v>156</v>
      </c>
      <c r="AH479" s="187">
        <v>0</v>
      </c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  <c r="AZ479" s="187"/>
      <c r="BA479" s="187"/>
      <c r="BB479" s="187"/>
      <c r="BC479" s="187"/>
      <c r="BD479" s="187"/>
      <c r="BE479" s="187"/>
      <c r="BF479" s="187"/>
      <c r="BG479" s="187"/>
      <c r="BH479" s="187"/>
    </row>
    <row r="480" spans="1:60" s="179" customFormat="1" outlineLevel="1">
      <c r="A480" s="180"/>
      <c r="B480" s="181"/>
      <c r="C480" s="188" t="s">
        <v>412</v>
      </c>
      <c r="D480" s="189"/>
      <c r="E480" s="190">
        <v>66.8</v>
      </c>
      <c r="F480" s="150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 t="s">
        <v>156</v>
      </c>
      <c r="AH480" s="187">
        <v>0</v>
      </c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  <c r="AZ480" s="187"/>
      <c r="BA480" s="187"/>
      <c r="BB480" s="187"/>
      <c r="BC480" s="187"/>
      <c r="BD480" s="187"/>
      <c r="BE480" s="187"/>
      <c r="BF480" s="187"/>
      <c r="BG480" s="187"/>
      <c r="BH480" s="187"/>
    </row>
    <row r="481" spans="1:60" s="179" customFormat="1" outlineLevel="1">
      <c r="A481" s="180"/>
      <c r="B481" s="181"/>
      <c r="C481" s="188" t="s">
        <v>415</v>
      </c>
      <c r="D481" s="189"/>
      <c r="E481" s="190"/>
      <c r="F481" s="150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 t="s">
        <v>156</v>
      </c>
      <c r="AH481" s="187">
        <v>0</v>
      </c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  <c r="AZ481" s="187"/>
      <c r="BA481" s="187"/>
      <c r="BB481" s="187"/>
      <c r="BC481" s="187"/>
      <c r="BD481" s="187"/>
      <c r="BE481" s="187"/>
      <c r="BF481" s="187"/>
      <c r="BG481" s="187"/>
      <c r="BH481" s="187"/>
    </row>
    <row r="482" spans="1:60" s="179" customFormat="1" outlineLevel="1">
      <c r="A482" s="180"/>
      <c r="B482" s="181"/>
      <c r="C482" s="188" t="s">
        <v>416</v>
      </c>
      <c r="D482" s="189"/>
      <c r="E482" s="190">
        <v>273.5</v>
      </c>
      <c r="F482" s="150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 t="s">
        <v>156</v>
      </c>
      <c r="AH482" s="187">
        <v>0</v>
      </c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  <c r="AZ482" s="187"/>
      <c r="BA482" s="187"/>
      <c r="BB482" s="187"/>
      <c r="BC482" s="187"/>
      <c r="BD482" s="187"/>
      <c r="BE482" s="187"/>
      <c r="BF482" s="187"/>
      <c r="BG482" s="187"/>
      <c r="BH482" s="187"/>
    </row>
    <row r="483" spans="1:60" s="179" customFormat="1" outlineLevel="1">
      <c r="A483" s="180"/>
      <c r="B483" s="181"/>
      <c r="C483" s="191"/>
      <c r="D483" s="191"/>
      <c r="E483" s="191"/>
      <c r="F483" s="150"/>
      <c r="G483" s="191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 t="s">
        <v>130</v>
      </c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187"/>
      <c r="AY483" s="187"/>
      <c r="AZ483" s="187"/>
      <c r="BA483" s="187"/>
      <c r="BB483" s="187"/>
      <c r="BC483" s="187"/>
      <c r="BD483" s="187"/>
      <c r="BE483" s="187"/>
      <c r="BF483" s="187"/>
      <c r="BG483" s="187"/>
      <c r="BH483" s="187"/>
    </row>
    <row r="484" spans="1:60" s="179" customFormat="1" outlineLevel="1">
      <c r="A484" s="180">
        <v>44</v>
      </c>
      <c r="B484" s="181" t="s">
        <v>445</v>
      </c>
      <c r="C484" s="182" t="s">
        <v>446</v>
      </c>
      <c r="D484" s="183" t="s">
        <v>199</v>
      </c>
      <c r="E484" s="184">
        <v>1186.8</v>
      </c>
      <c r="F484" s="150"/>
      <c r="G484" s="186">
        <f>ROUND(E484*F484,2)</f>
        <v>0</v>
      </c>
      <c r="H484" s="186">
        <v>0</v>
      </c>
      <c r="I484" s="186">
        <f>ROUND(E484*H484,2)</f>
        <v>0</v>
      </c>
      <c r="J484" s="186">
        <v>47</v>
      </c>
      <c r="K484" s="186">
        <f>ROUND(E484*J484,2)</f>
        <v>55779.6</v>
      </c>
      <c r="L484" s="186">
        <v>15</v>
      </c>
      <c r="M484" s="186">
        <f>G484*(1+L484/100)</f>
        <v>0</v>
      </c>
      <c r="N484" s="186">
        <v>0</v>
      </c>
      <c r="O484" s="186">
        <f>ROUND(E484*N484,2)</f>
        <v>0</v>
      </c>
      <c r="P484" s="186">
        <v>0</v>
      </c>
      <c r="Q484" s="186">
        <f>ROUND(E484*P484,2)</f>
        <v>0</v>
      </c>
      <c r="R484" s="186"/>
      <c r="S484" s="186" t="s">
        <v>153</v>
      </c>
      <c r="T484" s="186" t="s">
        <v>126</v>
      </c>
      <c r="U484" s="186">
        <v>0</v>
      </c>
      <c r="V484" s="186">
        <f>ROUND(E484*U484,2)</f>
        <v>0</v>
      </c>
      <c r="W484" s="186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 t="s">
        <v>154</v>
      </c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  <c r="AT484" s="187"/>
      <c r="AU484" s="187"/>
      <c r="AV484" s="187"/>
      <c r="AW484" s="187"/>
      <c r="AX484" s="187"/>
      <c r="AY484" s="187"/>
      <c r="AZ484" s="187"/>
      <c r="BA484" s="187"/>
      <c r="BB484" s="187"/>
      <c r="BC484" s="187"/>
      <c r="BD484" s="187"/>
      <c r="BE484" s="187"/>
      <c r="BF484" s="187"/>
      <c r="BG484" s="187"/>
      <c r="BH484" s="187"/>
    </row>
    <row r="485" spans="1:60" s="179" customFormat="1" outlineLevel="1">
      <c r="A485" s="180"/>
      <c r="B485" s="181"/>
      <c r="C485" s="188" t="s">
        <v>423</v>
      </c>
      <c r="D485" s="189"/>
      <c r="E485" s="190"/>
      <c r="F485" s="150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 t="s">
        <v>156</v>
      </c>
      <c r="AH485" s="187">
        <v>0</v>
      </c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  <c r="AZ485" s="187"/>
      <c r="BA485" s="187"/>
      <c r="BB485" s="187"/>
      <c r="BC485" s="187"/>
      <c r="BD485" s="187"/>
      <c r="BE485" s="187"/>
      <c r="BF485" s="187"/>
      <c r="BG485" s="187"/>
      <c r="BH485" s="187"/>
    </row>
    <row r="486" spans="1:60" s="179" customFormat="1" outlineLevel="1">
      <c r="A486" s="180"/>
      <c r="B486" s="181"/>
      <c r="C486" s="188" t="s">
        <v>447</v>
      </c>
      <c r="D486" s="189"/>
      <c r="E486" s="190">
        <v>1186.8</v>
      </c>
      <c r="F486" s="150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 t="s">
        <v>156</v>
      </c>
      <c r="AH486" s="187">
        <v>0</v>
      </c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  <c r="AT486" s="187"/>
      <c r="AU486" s="187"/>
      <c r="AV486" s="187"/>
      <c r="AW486" s="187"/>
      <c r="AX486" s="187"/>
      <c r="AY486" s="187"/>
      <c r="AZ486" s="187"/>
      <c r="BA486" s="187"/>
      <c r="BB486" s="187"/>
      <c r="BC486" s="187"/>
      <c r="BD486" s="187"/>
      <c r="BE486" s="187"/>
      <c r="BF486" s="187"/>
      <c r="BG486" s="187"/>
      <c r="BH486" s="187"/>
    </row>
    <row r="487" spans="1:60" s="179" customFormat="1" outlineLevel="1">
      <c r="A487" s="180"/>
      <c r="B487" s="181"/>
      <c r="C487" s="191"/>
      <c r="D487" s="191"/>
      <c r="E487" s="191"/>
      <c r="F487" s="150"/>
      <c r="G487" s="191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 t="s">
        <v>130</v>
      </c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  <c r="AT487" s="187"/>
      <c r="AU487" s="187"/>
      <c r="AV487" s="187"/>
      <c r="AW487" s="187"/>
      <c r="AX487" s="187"/>
      <c r="AY487" s="187"/>
      <c r="AZ487" s="187"/>
      <c r="BA487" s="187"/>
      <c r="BB487" s="187"/>
      <c r="BC487" s="187"/>
      <c r="BD487" s="187"/>
      <c r="BE487" s="187"/>
      <c r="BF487" s="187"/>
      <c r="BG487" s="187"/>
      <c r="BH487" s="187"/>
    </row>
    <row r="488" spans="1:60" s="179" customFormat="1" outlineLevel="1">
      <c r="A488" s="180">
        <v>45</v>
      </c>
      <c r="B488" s="181" t="s">
        <v>448</v>
      </c>
      <c r="C488" s="182" t="s">
        <v>449</v>
      </c>
      <c r="D488" s="183" t="s">
        <v>0</v>
      </c>
      <c r="E488" s="184">
        <v>1</v>
      </c>
      <c r="F488" s="150"/>
      <c r="G488" s="186">
        <f>ROUND(E488*F488,2)</f>
        <v>0</v>
      </c>
      <c r="H488" s="186">
        <v>0</v>
      </c>
      <c r="I488" s="186">
        <f>ROUND(E488*H488,2)</f>
        <v>0</v>
      </c>
      <c r="J488" s="186">
        <v>20794.349999999999</v>
      </c>
      <c r="K488" s="186">
        <f>ROUND(E488*J488,2)</f>
        <v>20794.349999999999</v>
      </c>
      <c r="L488" s="186">
        <v>15</v>
      </c>
      <c r="M488" s="186">
        <f>G488*(1+L488/100)</f>
        <v>0</v>
      </c>
      <c r="N488" s="186">
        <v>0</v>
      </c>
      <c r="O488" s="186">
        <f>ROUND(E488*N488,2)</f>
        <v>0</v>
      </c>
      <c r="P488" s="186">
        <v>0</v>
      </c>
      <c r="Q488" s="186">
        <f>ROUND(E488*P488,2)</f>
        <v>0</v>
      </c>
      <c r="R488" s="186"/>
      <c r="S488" s="186" t="s">
        <v>153</v>
      </c>
      <c r="T488" s="186" t="s">
        <v>126</v>
      </c>
      <c r="U488" s="186">
        <v>0</v>
      </c>
      <c r="V488" s="186">
        <f>ROUND(E488*U488,2)</f>
        <v>0</v>
      </c>
      <c r="W488" s="186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 t="s">
        <v>450</v>
      </c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  <c r="AT488" s="187"/>
      <c r="AU488" s="187"/>
      <c r="AV488" s="187"/>
      <c r="AW488" s="187"/>
      <c r="AX488" s="187"/>
      <c r="AY488" s="187"/>
      <c r="AZ488" s="187"/>
      <c r="BA488" s="187"/>
      <c r="BB488" s="187"/>
      <c r="BC488" s="187"/>
      <c r="BD488" s="187"/>
      <c r="BE488" s="187"/>
      <c r="BF488" s="187"/>
      <c r="BG488" s="187"/>
      <c r="BH488" s="187"/>
    </row>
    <row r="489" spans="1:60" s="179" customFormat="1" outlineLevel="1">
      <c r="A489" s="180"/>
      <c r="B489" s="181"/>
      <c r="C489" s="191"/>
      <c r="D489" s="191"/>
      <c r="E489" s="191"/>
      <c r="F489" s="150"/>
      <c r="G489" s="191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 t="s">
        <v>130</v>
      </c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  <c r="AZ489" s="187"/>
      <c r="BA489" s="187"/>
      <c r="BB489" s="187"/>
      <c r="BC489" s="187"/>
      <c r="BD489" s="187"/>
      <c r="BE489" s="187"/>
      <c r="BF489" s="187"/>
      <c r="BG489" s="187"/>
      <c r="BH489" s="187"/>
    </row>
    <row r="490" spans="1:60" s="179" customFormat="1" outlineLevel="1">
      <c r="A490" s="180">
        <v>46</v>
      </c>
      <c r="B490" s="181" t="s">
        <v>451</v>
      </c>
      <c r="C490" s="182" t="s">
        <v>452</v>
      </c>
      <c r="D490" s="183" t="s">
        <v>0</v>
      </c>
      <c r="E490" s="184">
        <v>1.5</v>
      </c>
      <c r="F490" s="150"/>
      <c r="G490" s="186">
        <f>ROUND(E490*F490,2)</f>
        <v>0</v>
      </c>
      <c r="H490" s="186">
        <v>0</v>
      </c>
      <c r="I490" s="186">
        <f>ROUND(E490*H490,2)</f>
        <v>0</v>
      </c>
      <c r="J490" s="186">
        <v>20794.349999999999</v>
      </c>
      <c r="K490" s="186">
        <f>ROUND(E490*J490,2)</f>
        <v>31191.53</v>
      </c>
      <c r="L490" s="186">
        <v>15</v>
      </c>
      <c r="M490" s="186">
        <f>G490*(1+L490/100)</f>
        <v>0</v>
      </c>
      <c r="N490" s="186">
        <v>0</v>
      </c>
      <c r="O490" s="186">
        <f>ROUND(E490*N490,2)</f>
        <v>0</v>
      </c>
      <c r="P490" s="186">
        <v>0</v>
      </c>
      <c r="Q490" s="186">
        <f>ROUND(E490*P490,2)</f>
        <v>0</v>
      </c>
      <c r="R490" s="186"/>
      <c r="S490" s="186" t="s">
        <v>153</v>
      </c>
      <c r="T490" s="186" t="s">
        <v>126</v>
      </c>
      <c r="U490" s="186">
        <v>0</v>
      </c>
      <c r="V490" s="186">
        <f>ROUND(E490*U490,2)</f>
        <v>0</v>
      </c>
      <c r="W490" s="186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 t="s">
        <v>450</v>
      </c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  <c r="AT490" s="187"/>
      <c r="AU490" s="187"/>
      <c r="AV490" s="187"/>
      <c r="AW490" s="187"/>
      <c r="AX490" s="187"/>
      <c r="AY490" s="187"/>
      <c r="AZ490" s="187"/>
      <c r="BA490" s="187"/>
      <c r="BB490" s="187"/>
      <c r="BC490" s="187"/>
      <c r="BD490" s="187"/>
      <c r="BE490" s="187"/>
      <c r="BF490" s="187"/>
      <c r="BG490" s="187"/>
      <c r="BH490" s="187"/>
    </row>
    <row r="491" spans="1:60" s="179" customFormat="1" outlineLevel="1">
      <c r="A491" s="180"/>
      <c r="B491" s="181"/>
      <c r="C491" s="191"/>
      <c r="D491" s="191"/>
      <c r="E491" s="191"/>
      <c r="F491" s="150"/>
      <c r="G491" s="191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 t="s">
        <v>130</v>
      </c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  <c r="AT491" s="187"/>
      <c r="AU491" s="187"/>
      <c r="AV491" s="187"/>
      <c r="AW491" s="187"/>
      <c r="AX491" s="187"/>
      <c r="AY491" s="187"/>
      <c r="AZ491" s="187"/>
      <c r="BA491" s="187"/>
      <c r="BB491" s="187"/>
      <c r="BC491" s="187"/>
      <c r="BD491" s="187"/>
      <c r="BE491" s="187"/>
      <c r="BF491" s="187"/>
      <c r="BG491" s="187"/>
      <c r="BH491" s="187"/>
    </row>
    <row r="492" spans="1:60" s="179" customFormat="1">
      <c r="A492" s="192" t="s">
        <v>120</v>
      </c>
      <c r="B492" s="193" t="s">
        <v>65</v>
      </c>
      <c r="C492" s="194" t="s">
        <v>66</v>
      </c>
      <c r="D492" s="195"/>
      <c r="E492" s="196"/>
      <c r="F492" s="212"/>
      <c r="G492" s="198">
        <f>SUMIF(AG493:AG769,"&lt;&gt;NOR",G493:G769)</f>
        <v>0</v>
      </c>
      <c r="H492" s="198"/>
      <c r="I492" s="198">
        <f>SUM(I493:I769)</f>
        <v>50654.329999999994</v>
      </c>
      <c r="J492" s="198"/>
      <c r="K492" s="198">
        <f>SUM(K493:K769)</f>
        <v>303747.51999999996</v>
      </c>
      <c r="L492" s="198"/>
      <c r="M492" s="198">
        <f>SUM(M493:M769)</f>
        <v>0</v>
      </c>
      <c r="N492" s="198"/>
      <c r="O492" s="198">
        <f>SUM(O493:O769)</f>
        <v>0.33000000000000007</v>
      </c>
      <c r="P492" s="198"/>
      <c r="Q492" s="198">
        <f>SUM(Q493:Q769)</f>
        <v>118.15999999999998</v>
      </c>
      <c r="R492" s="198"/>
      <c r="S492" s="198"/>
      <c r="T492" s="199"/>
      <c r="U492" s="178"/>
      <c r="V492" s="178">
        <f>SUM(V493:V769)</f>
        <v>727.74</v>
      </c>
      <c r="W492" s="178"/>
      <c r="AG492" s="179" t="s">
        <v>121</v>
      </c>
    </row>
    <row r="493" spans="1:60" s="179" customFormat="1" outlineLevel="1">
      <c r="A493" s="180">
        <v>47</v>
      </c>
      <c r="B493" s="181" t="s">
        <v>453</v>
      </c>
      <c r="C493" s="182" t="s">
        <v>454</v>
      </c>
      <c r="D493" s="183" t="s">
        <v>228</v>
      </c>
      <c r="E493" s="184">
        <v>350.03699999999998</v>
      </c>
      <c r="F493" s="150"/>
      <c r="G493" s="186">
        <f>ROUND(E493*F493,2)</f>
        <v>0</v>
      </c>
      <c r="H493" s="186">
        <v>88.96</v>
      </c>
      <c r="I493" s="186">
        <f>ROUND(E493*H493,2)</f>
        <v>31139.29</v>
      </c>
      <c r="J493" s="186">
        <v>46.04</v>
      </c>
      <c r="K493" s="186">
        <f>ROUND(E493*J493,2)</f>
        <v>16115.7</v>
      </c>
      <c r="L493" s="186">
        <v>15</v>
      </c>
      <c r="M493" s="186">
        <f>G493*(1+L493/100)</f>
        <v>0</v>
      </c>
      <c r="N493" s="186">
        <v>0</v>
      </c>
      <c r="O493" s="186">
        <f>ROUND(E493*N493,2)</f>
        <v>0</v>
      </c>
      <c r="P493" s="186">
        <v>0</v>
      </c>
      <c r="Q493" s="186">
        <f>ROUND(E493*P493,2)</f>
        <v>0</v>
      </c>
      <c r="R493" s="186" t="s">
        <v>455</v>
      </c>
      <c r="S493" s="186" t="s">
        <v>125</v>
      </c>
      <c r="T493" s="186" t="s">
        <v>125</v>
      </c>
      <c r="U493" s="186">
        <v>7.3999999999999996E-2</v>
      </c>
      <c r="V493" s="186">
        <f>ROUND(E493*U493,2)</f>
        <v>25.9</v>
      </c>
      <c r="W493" s="186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 t="s">
        <v>154</v>
      </c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  <c r="AZ493" s="187"/>
      <c r="BA493" s="187"/>
      <c r="BB493" s="187"/>
      <c r="BC493" s="187"/>
      <c r="BD493" s="187"/>
      <c r="BE493" s="187"/>
      <c r="BF493" s="187"/>
      <c r="BG493" s="187"/>
      <c r="BH493" s="187"/>
    </row>
    <row r="494" spans="1:60" s="179" customFormat="1" outlineLevel="1">
      <c r="A494" s="180"/>
      <c r="B494" s="181"/>
      <c r="C494" s="200" t="s">
        <v>456</v>
      </c>
      <c r="D494" s="200"/>
      <c r="E494" s="200"/>
      <c r="F494" s="150"/>
      <c r="G494" s="200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 t="s">
        <v>177</v>
      </c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  <c r="AZ494" s="187"/>
      <c r="BA494" s="187"/>
      <c r="BB494" s="187"/>
      <c r="BC494" s="187"/>
      <c r="BD494" s="187"/>
      <c r="BE494" s="187"/>
      <c r="BF494" s="187"/>
      <c r="BG494" s="187"/>
      <c r="BH494" s="187"/>
    </row>
    <row r="495" spans="1:60" s="179" customFormat="1" outlineLevel="1">
      <c r="A495" s="180"/>
      <c r="B495" s="181"/>
      <c r="C495" s="188" t="s">
        <v>457</v>
      </c>
      <c r="D495" s="189"/>
      <c r="E495" s="190"/>
      <c r="F495" s="150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 t="s">
        <v>156</v>
      </c>
      <c r="AH495" s="187">
        <v>0</v>
      </c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  <c r="AZ495" s="187"/>
      <c r="BA495" s="187"/>
      <c r="BB495" s="187"/>
      <c r="BC495" s="187"/>
      <c r="BD495" s="187"/>
      <c r="BE495" s="187"/>
      <c r="BF495" s="187"/>
      <c r="BG495" s="187"/>
      <c r="BH495" s="187"/>
    </row>
    <row r="496" spans="1:60" s="179" customFormat="1" outlineLevel="1">
      <c r="A496" s="180"/>
      <c r="B496" s="181"/>
      <c r="C496" s="188" t="s">
        <v>191</v>
      </c>
      <c r="D496" s="189"/>
      <c r="E496" s="190"/>
      <c r="F496" s="150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 t="s">
        <v>156</v>
      </c>
      <c r="AH496" s="187">
        <v>0</v>
      </c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  <c r="AZ496" s="187"/>
      <c r="BA496" s="187"/>
      <c r="BB496" s="187"/>
      <c r="BC496" s="187"/>
      <c r="BD496" s="187"/>
      <c r="BE496" s="187"/>
      <c r="BF496" s="187"/>
      <c r="BG496" s="187"/>
      <c r="BH496" s="187"/>
    </row>
    <row r="497" spans="1:60" s="179" customFormat="1" outlineLevel="1">
      <c r="A497" s="180"/>
      <c r="B497" s="181"/>
      <c r="C497" s="188" t="s">
        <v>201</v>
      </c>
      <c r="D497" s="189"/>
      <c r="E497" s="190"/>
      <c r="F497" s="150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 t="s">
        <v>156</v>
      </c>
      <c r="AH497" s="187">
        <v>0</v>
      </c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  <c r="AT497" s="187"/>
      <c r="AU497" s="187"/>
      <c r="AV497" s="187"/>
      <c r="AW497" s="187"/>
      <c r="AX497" s="187"/>
      <c r="AY497" s="187"/>
      <c r="AZ497" s="187"/>
      <c r="BA497" s="187"/>
      <c r="BB497" s="187"/>
      <c r="BC497" s="187"/>
      <c r="BD497" s="187"/>
      <c r="BE497" s="187"/>
      <c r="BF497" s="187"/>
      <c r="BG497" s="187"/>
      <c r="BH497" s="187"/>
    </row>
    <row r="498" spans="1:60" s="179" customFormat="1" outlineLevel="1">
      <c r="A498" s="180"/>
      <c r="B498" s="181"/>
      <c r="C498" s="188" t="s">
        <v>458</v>
      </c>
      <c r="D498" s="189"/>
      <c r="E498" s="190">
        <v>12.42</v>
      </c>
      <c r="F498" s="150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 t="s">
        <v>156</v>
      </c>
      <c r="AH498" s="187">
        <v>0</v>
      </c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  <c r="AZ498" s="187"/>
      <c r="BA498" s="187"/>
      <c r="BB498" s="187"/>
      <c r="BC498" s="187"/>
      <c r="BD498" s="187"/>
      <c r="BE498" s="187"/>
      <c r="BF498" s="187"/>
      <c r="BG498" s="187"/>
      <c r="BH498" s="187"/>
    </row>
    <row r="499" spans="1:60" s="179" customFormat="1" outlineLevel="1">
      <c r="A499" s="180"/>
      <c r="B499" s="181"/>
      <c r="C499" s="188" t="s">
        <v>204</v>
      </c>
      <c r="D499" s="189"/>
      <c r="E499" s="190"/>
      <c r="F499" s="150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 t="s">
        <v>156</v>
      </c>
      <c r="AH499" s="187">
        <v>0</v>
      </c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/>
      <c r="BB499" s="187"/>
      <c r="BC499" s="187"/>
      <c r="BD499" s="187"/>
      <c r="BE499" s="187"/>
      <c r="BF499" s="187"/>
      <c r="BG499" s="187"/>
      <c r="BH499" s="187"/>
    </row>
    <row r="500" spans="1:60" s="179" customFormat="1" outlineLevel="1">
      <c r="A500" s="180"/>
      <c r="B500" s="181"/>
      <c r="C500" s="188" t="s">
        <v>459</v>
      </c>
      <c r="D500" s="189"/>
      <c r="E500" s="190">
        <v>24.702000000000002</v>
      </c>
      <c r="F500" s="150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 t="s">
        <v>156</v>
      </c>
      <c r="AH500" s="187">
        <v>0</v>
      </c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  <c r="AZ500" s="187"/>
      <c r="BA500" s="187"/>
      <c r="BB500" s="187"/>
      <c r="BC500" s="187"/>
      <c r="BD500" s="187"/>
      <c r="BE500" s="187"/>
      <c r="BF500" s="187"/>
      <c r="BG500" s="187"/>
      <c r="BH500" s="187"/>
    </row>
    <row r="501" spans="1:60" s="179" customFormat="1" outlineLevel="1">
      <c r="A501" s="180"/>
      <c r="B501" s="181"/>
      <c r="C501" s="188" t="s">
        <v>207</v>
      </c>
      <c r="D501" s="189"/>
      <c r="E501" s="190"/>
      <c r="F501" s="150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 t="s">
        <v>156</v>
      </c>
      <c r="AH501" s="187">
        <v>0</v>
      </c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  <c r="AT501" s="187"/>
      <c r="AU501" s="187"/>
      <c r="AV501" s="187"/>
      <c r="AW501" s="187"/>
      <c r="AX501" s="187"/>
      <c r="AY501" s="187"/>
      <c r="AZ501" s="187"/>
      <c r="BA501" s="187"/>
      <c r="BB501" s="187"/>
      <c r="BC501" s="187"/>
      <c r="BD501" s="187"/>
      <c r="BE501" s="187"/>
      <c r="BF501" s="187"/>
      <c r="BG501" s="187"/>
      <c r="BH501" s="187"/>
    </row>
    <row r="502" spans="1:60" s="179" customFormat="1" outlineLevel="1">
      <c r="A502" s="180"/>
      <c r="B502" s="181"/>
      <c r="C502" s="188" t="s">
        <v>460</v>
      </c>
      <c r="D502" s="189"/>
      <c r="E502" s="190">
        <v>10.603</v>
      </c>
      <c r="F502" s="150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 t="s">
        <v>156</v>
      </c>
      <c r="AH502" s="187">
        <v>0</v>
      </c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  <c r="AT502" s="187"/>
      <c r="AU502" s="187"/>
      <c r="AV502" s="187"/>
      <c r="AW502" s="187"/>
      <c r="AX502" s="187"/>
      <c r="AY502" s="187"/>
      <c r="AZ502" s="187"/>
      <c r="BA502" s="187"/>
      <c r="BB502" s="187"/>
      <c r="BC502" s="187"/>
      <c r="BD502" s="187"/>
      <c r="BE502" s="187"/>
      <c r="BF502" s="187"/>
      <c r="BG502" s="187"/>
      <c r="BH502" s="187"/>
    </row>
    <row r="503" spans="1:60" s="179" customFormat="1" outlineLevel="1">
      <c r="A503" s="180"/>
      <c r="B503" s="181"/>
      <c r="C503" s="188" t="s">
        <v>210</v>
      </c>
      <c r="D503" s="189"/>
      <c r="E503" s="190"/>
      <c r="F503" s="150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 t="s">
        <v>156</v>
      </c>
      <c r="AH503" s="187">
        <v>0</v>
      </c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  <c r="AT503" s="187"/>
      <c r="AU503" s="187"/>
      <c r="AV503" s="187"/>
      <c r="AW503" s="187"/>
      <c r="AX503" s="187"/>
      <c r="AY503" s="187"/>
      <c r="AZ503" s="187"/>
      <c r="BA503" s="187"/>
      <c r="BB503" s="187"/>
      <c r="BC503" s="187"/>
      <c r="BD503" s="187"/>
      <c r="BE503" s="187"/>
      <c r="BF503" s="187"/>
      <c r="BG503" s="187"/>
      <c r="BH503" s="187"/>
    </row>
    <row r="504" spans="1:60" s="179" customFormat="1" outlineLevel="1">
      <c r="A504" s="180"/>
      <c r="B504" s="181"/>
      <c r="C504" s="188" t="s">
        <v>461</v>
      </c>
      <c r="D504" s="189"/>
      <c r="E504" s="190">
        <v>17.847999999999999</v>
      </c>
      <c r="F504" s="150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 t="s">
        <v>156</v>
      </c>
      <c r="AH504" s="187">
        <v>0</v>
      </c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  <c r="AT504" s="187"/>
      <c r="AU504" s="187"/>
      <c r="AV504" s="187"/>
      <c r="AW504" s="187"/>
      <c r="AX504" s="187"/>
      <c r="AY504" s="187"/>
      <c r="AZ504" s="187"/>
      <c r="BA504" s="187"/>
      <c r="BB504" s="187"/>
      <c r="BC504" s="187"/>
      <c r="BD504" s="187"/>
      <c r="BE504" s="187"/>
      <c r="BF504" s="187"/>
      <c r="BG504" s="187"/>
      <c r="BH504" s="187"/>
    </row>
    <row r="505" spans="1:60" s="179" customFormat="1" outlineLevel="1">
      <c r="A505" s="180"/>
      <c r="B505" s="181"/>
      <c r="C505" s="188" t="s">
        <v>212</v>
      </c>
      <c r="D505" s="189"/>
      <c r="E505" s="190"/>
      <c r="F505" s="150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 t="s">
        <v>156</v>
      </c>
      <c r="AH505" s="187">
        <v>0</v>
      </c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7"/>
      <c r="AT505" s="187"/>
      <c r="AU505" s="187"/>
      <c r="AV505" s="187"/>
      <c r="AW505" s="187"/>
      <c r="AX505" s="187"/>
      <c r="AY505" s="187"/>
      <c r="AZ505" s="187"/>
      <c r="BA505" s="187"/>
      <c r="BB505" s="187"/>
      <c r="BC505" s="187"/>
      <c r="BD505" s="187"/>
      <c r="BE505" s="187"/>
      <c r="BF505" s="187"/>
      <c r="BG505" s="187"/>
      <c r="BH505" s="187"/>
    </row>
    <row r="506" spans="1:60" s="179" customFormat="1" outlineLevel="1">
      <c r="A506" s="180"/>
      <c r="B506" s="181"/>
      <c r="C506" s="188" t="s">
        <v>462</v>
      </c>
      <c r="D506" s="189"/>
      <c r="E506" s="190">
        <v>9.8209999999999997</v>
      </c>
      <c r="F506" s="150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 t="s">
        <v>156</v>
      </c>
      <c r="AH506" s="187">
        <v>0</v>
      </c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  <c r="AT506" s="187"/>
      <c r="AU506" s="187"/>
      <c r="AV506" s="187"/>
      <c r="AW506" s="187"/>
      <c r="AX506" s="187"/>
      <c r="AY506" s="187"/>
      <c r="AZ506" s="187"/>
      <c r="BA506" s="187"/>
      <c r="BB506" s="187"/>
      <c r="BC506" s="187"/>
      <c r="BD506" s="187"/>
      <c r="BE506" s="187"/>
      <c r="BF506" s="187"/>
      <c r="BG506" s="187"/>
      <c r="BH506" s="187"/>
    </row>
    <row r="507" spans="1:60" s="179" customFormat="1" outlineLevel="1">
      <c r="A507" s="180"/>
      <c r="B507" s="181"/>
      <c r="C507" s="188" t="s">
        <v>214</v>
      </c>
      <c r="D507" s="189"/>
      <c r="E507" s="190"/>
      <c r="F507" s="150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 t="s">
        <v>156</v>
      </c>
      <c r="AH507" s="187">
        <v>0</v>
      </c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  <c r="AT507" s="187"/>
      <c r="AU507" s="187"/>
      <c r="AV507" s="187"/>
      <c r="AW507" s="187"/>
      <c r="AX507" s="187"/>
      <c r="AY507" s="187"/>
      <c r="AZ507" s="187"/>
      <c r="BA507" s="187"/>
      <c r="BB507" s="187"/>
      <c r="BC507" s="187"/>
      <c r="BD507" s="187"/>
      <c r="BE507" s="187"/>
      <c r="BF507" s="187"/>
      <c r="BG507" s="187"/>
      <c r="BH507" s="187"/>
    </row>
    <row r="508" spans="1:60" s="179" customFormat="1" outlineLevel="1">
      <c r="A508" s="180"/>
      <c r="B508" s="181"/>
      <c r="C508" s="188" t="s">
        <v>463</v>
      </c>
      <c r="D508" s="189"/>
      <c r="E508" s="190">
        <v>78.775000000000006</v>
      </c>
      <c r="F508" s="150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 t="s">
        <v>156</v>
      </c>
      <c r="AH508" s="187">
        <v>0</v>
      </c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  <c r="AT508" s="187"/>
      <c r="AU508" s="187"/>
      <c r="AV508" s="187"/>
      <c r="AW508" s="187"/>
      <c r="AX508" s="187"/>
      <c r="AY508" s="187"/>
      <c r="AZ508" s="187"/>
      <c r="BA508" s="187"/>
      <c r="BB508" s="187"/>
      <c r="BC508" s="187"/>
      <c r="BD508" s="187"/>
      <c r="BE508" s="187"/>
      <c r="BF508" s="187"/>
      <c r="BG508" s="187"/>
      <c r="BH508" s="187"/>
    </row>
    <row r="509" spans="1:60" s="179" customFormat="1" outlineLevel="1">
      <c r="A509" s="180"/>
      <c r="B509" s="181"/>
      <c r="C509" s="188" t="s">
        <v>217</v>
      </c>
      <c r="D509" s="189"/>
      <c r="E509" s="190"/>
      <c r="F509" s="150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 t="s">
        <v>156</v>
      </c>
      <c r="AH509" s="187">
        <v>0</v>
      </c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  <c r="AT509" s="187"/>
      <c r="AU509" s="187"/>
      <c r="AV509" s="187"/>
      <c r="AW509" s="187"/>
      <c r="AX509" s="187"/>
      <c r="AY509" s="187"/>
      <c r="AZ509" s="187"/>
      <c r="BA509" s="187"/>
      <c r="BB509" s="187"/>
      <c r="BC509" s="187"/>
      <c r="BD509" s="187"/>
      <c r="BE509" s="187"/>
      <c r="BF509" s="187"/>
      <c r="BG509" s="187"/>
      <c r="BH509" s="187"/>
    </row>
    <row r="510" spans="1:60" s="179" customFormat="1" outlineLevel="1">
      <c r="A510" s="180"/>
      <c r="B510" s="181"/>
      <c r="C510" s="188" t="s">
        <v>464</v>
      </c>
      <c r="D510" s="189"/>
      <c r="E510" s="190">
        <v>103.5</v>
      </c>
      <c r="F510" s="150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 t="s">
        <v>156</v>
      </c>
      <c r="AH510" s="187">
        <v>0</v>
      </c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  <c r="AT510" s="187"/>
      <c r="AU510" s="187"/>
      <c r="AV510" s="187"/>
      <c r="AW510" s="187"/>
      <c r="AX510" s="187"/>
      <c r="AY510" s="187"/>
      <c r="AZ510" s="187"/>
      <c r="BA510" s="187"/>
      <c r="BB510" s="187"/>
      <c r="BC510" s="187"/>
      <c r="BD510" s="187"/>
      <c r="BE510" s="187"/>
      <c r="BF510" s="187"/>
      <c r="BG510" s="187"/>
      <c r="BH510" s="187"/>
    </row>
    <row r="511" spans="1:60" s="179" customFormat="1" outlineLevel="1">
      <c r="A511" s="180"/>
      <c r="B511" s="181"/>
      <c r="C511" s="188" t="s">
        <v>219</v>
      </c>
      <c r="D511" s="189"/>
      <c r="E511" s="190"/>
      <c r="F511" s="150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 t="s">
        <v>156</v>
      </c>
      <c r="AH511" s="187">
        <v>0</v>
      </c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7"/>
      <c r="AT511" s="187"/>
      <c r="AU511" s="187"/>
      <c r="AV511" s="187"/>
      <c r="AW511" s="187"/>
      <c r="AX511" s="187"/>
      <c r="AY511" s="187"/>
      <c r="AZ511" s="187"/>
      <c r="BA511" s="187"/>
      <c r="BB511" s="187"/>
      <c r="BC511" s="187"/>
      <c r="BD511" s="187"/>
      <c r="BE511" s="187"/>
      <c r="BF511" s="187"/>
      <c r="BG511" s="187"/>
      <c r="BH511" s="187"/>
    </row>
    <row r="512" spans="1:60" s="179" customFormat="1" outlineLevel="1">
      <c r="A512" s="180"/>
      <c r="B512" s="181"/>
      <c r="C512" s="188" t="s">
        <v>465</v>
      </c>
      <c r="D512" s="189"/>
      <c r="E512" s="190">
        <v>13.500999999999999</v>
      </c>
      <c r="F512" s="150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 t="s">
        <v>156</v>
      </c>
      <c r="AH512" s="187">
        <v>0</v>
      </c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  <c r="AT512" s="187"/>
      <c r="AU512" s="187"/>
      <c r="AV512" s="187"/>
      <c r="AW512" s="187"/>
      <c r="AX512" s="187"/>
      <c r="AY512" s="187"/>
      <c r="AZ512" s="187"/>
      <c r="BA512" s="187"/>
      <c r="BB512" s="187"/>
      <c r="BC512" s="187"/>
      <c r="BD512" s="187"/>
      <c r="BE512" s="187"/>
      <c r="BF512" s="187"/>
      <c r="BG512" s="187"/>
      <c r="BH512" s="187"/>
    </row>
    <row r="513" spans="1:60" s="179" customFormat="1" outlineLevel="1">
      <c r="A513" s="180"/>
      <c r="B513" s="181"/>
      <c r="C513" s="188" t="s">
        <v>257</v>
      </c>
      <c r="D513" s="189"/>
      <c r="E513" s="190"/>
      <c r="F513" s="150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 t="s">
        <v>156</v>
      </c>
      <c r="AH513" s="187">
        <v>0</v>
      </c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  <c r="AT513" s="187"/>
      <c r="AU513" s="187"/>
      <c r="AV513" s="187"/>
      <c r="AW513" s="187"/>
      <c r="AX513" s="187"/>
      <c r="AY513" s="187"/>
      <c r="AZ513" s="187"/>
      <c r="BA513" s="187"/>
      <c r="BB513" s="187"/>
      <c r="BC513" s="187"/>
      <c r="BD513" s="187"/>
      <c r="BE513" s="187"/>
      <c r="BF513" s="187"/>
      <c r="BG513" s="187"/>
      <c r="BH513" s="187"/>
    </row>
    <row r="514" spans="1:60" s="179" customFormat="1" outlineLevel="1">
      <c r="A514" s="180"/>
      <c r="B514" s="181"/>
      <c r="C514" s="188" t="s">
        <v>466</v>
      </c>
      <c r="D514" s="189"/>
      <c r="E514" s="190">
        <v>8.0500000000000007</v>
      </c>
      <c r="F514" s="150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 t="s">
        <v>156</v>
      </c>
      <c r="AH514" s="187">
        <v>0</v>
      </c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  <c r="AT514" s="187"/>
      <c r="AU514" s="187"/>
      <c r="AV514" s="187"/>
      <c r="AW514" s="187"/>
      <c r="AX514" s="187"/>
      <c r="AY514" s="187"/>
      <c r="AZ514" s="187"/>
      <c r="BA514" s="187"/>
      <c r="BB514" s="187"/>
      <c r="BC514" s="187"/>
      <c r="BD514" s="187"/>
      <c r="BE514" s="187"/>
      <c r="BF514" s="187"/>
      <c r="BG514" s="187"/>
      <c r="BH514" s="187"/>
    </row>
    <row r="515" spans="1:60" s="179" customFormat="1" outlineLevel="1">
      <c r="A515" s="180"/>
      <c r="B515" s="181"/>
      <c r="C515" s="188" t="s">
        <v>467</v>
      </c>
      <c r="D515" s="189"/>
      <c r="E515" s="190"/>
      <c r="F515" s="150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 t="s">
        <v>156</v>
      </c>
      <c r="AH515" s="187">
        <v>0</v>
      </c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  <c r="AT515" s="187"/>
      <c r="AU515" s="187"/>
      <c r="AV515" s="187"/>
      <c r="AW515" s="187"/>
      <c r="AX515" s="187"/>
      <c r="AY515" s="187"/>
      <c r="AZ515" s="187"/>
      <c r="BA515" s="187"/>
      <c r="BB515" s="187"/>
      <c r="BC515" s="187"/>
      <c r="BD515" s="187"/>
      <c r="BE515" s="187"/>
      <c r="BF515" s="187"/>
      <c r="BG515" s="187"/>
      <c r="BH515" s="187"/>
    </row>
    <row r="516" spans="1:60" s="179" customFormat="1" outlineLevel="1">
      <c r="A516" s="180"/>
      <c r="B516" s="181"/>
      <c r="C516" s="188" t="s">
        <v>261</v>
      </c>
      <c r="D516" s="189"/>
      <c r="E516" s="190"/>
      <c r="F516" s="150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 t="s">
        <v>156</v>
      </c>
      <c r="AH516" s="187">
        <v>0</v>
      </c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  <c r="AZ516" s="187"/>
      <c r="BA516" s="187"/>
      <c r="BB516" s="187"/>
      <c r="BC516" s="187"/>
      <c r="BD516" s="187"/>
      <c r="BE516" s="187"/>
      <c r="BF516" s="187"/>
      <c r="BG516" s="187"/>
      <c r="BH516" s="187"/>
    </row>
    <row r="517" spans="1:60" s="179" customFormat="1" outlineLevel="1">
      <c r="A517" s="180"/>
      <c r="B517" s="181"/>
      <c r="C517" s="188" t="s">
        <v>468</v>
      </c>
      <c r="D517" s="189"/>
      <c r="E517" s="190">
        <v>4.5999999999999996</v>
      </c>
      <c r="F517" s="150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 t="s">
        <v>156</v>
      </c>
      <c r="AH517" s="187">
        <v>0</v>
      </c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  <c r="AT517" s="187"/>
      <c r="AU517" s="187"/>
      <c r="AV517" s="187"/>
      <c r="AW517" s="187"/>
      <c r="AX517" s="187"/>
      <c r="AY517" s="187"/>
      <c r="AZ517" s="187"/>
      <c r="BA517" s="187"/>
      <c r="BB517" s="187"/>
      <c r="BC517" s="187"/>
      <c r="BD517" s="187"/>
      <c r="BE517" s="187"/>
      <c r="BF517" s="187"/>
      <c r="BG517" s="187"/>
      <c r="BH517" s="187"/>
    </row>
    <row r="518" spans="1:60" s="179" customFormat="1" outlineLevel="1">
      <c r="A518" s="180"/>
      <c r="B518" s="181"/>
      <c r="C518" s="188" t="s">
        <v>265</v>
      </c>
      <c r="D518" s="189"/>
      <c r="E518" s="190"/>
      <c r="F518" s="150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 t="s">
        <v>156</v>
      </c>
      <c r="AH518" s="187">
        <v>0</v>
      </c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  <c r="AT518" s="187"/>
      <c r="AU518" s="187"/>
      <c r="AV518" s="187"/>
      <c r="AW518" s="187"/>
      <c r="AX518" s="187"/>
      <c r="AY518" s="187"/>
      <c r="AZ518" s="187"/>
      <c r="BA518" s="187"/>
      <c r="BB518" s="187"/>
      <c r="BC518" s="187"/>
      <c r="BD518" s="187"/>
      <c r="BE518" s="187"/>
      <c r="BF518" s="187"/>
      <c r="BG518" s="187"/>
      <c r="BH518" s="187"/>
    </row>
    <row r="519" spans="1:60" s="179" customFormat="1" outlineLevel="1">
      <c r="A519" s="180"/>
      <c r="B519" s="181"/>
      <c r="C519" s="188" t="s">
        <v>469</v>
      </c>
      <c r="D519" s="189"/>
      <c r="E519" s="190">
        <v>6.9</v>
      </c>
      <c r="F519" s="150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 t="s">
        <v>156</v>
      </c>
      <c r="AH519" s="187">
        <v>0</v>
      </c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  <c r="AZ519" s="187"/>
      <c r="BA519" s="187"/>
      <c r="BB519" s="187"/>
      <c r="BC519" s="187"/>
      <c r="BD519" s="187"/>
      <c r="BE519" s="187"/>
      <c r="BF519" s="187"/>
      <c r="BG519" s="187"/>
      <c r="BH519" s="187"/>
    </row>
    <row r="520" spans="1:60" s="179" customFormat="1" outlineLevel="1">
      <c r="A520" s="180"/>
      <c r="B520" s="181"/>
      <c r="C520" s="188" t="s">
        <v>293</v>
      </c>
      <c r="D520" s="189"/>
      <c r="E520" s="190"/>
      <c r="F520" s="150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 t="s">
        <v>156</v>
      </c>
      <c r="AH520" s="187">
        <v>0</v>
      </c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  <c r="AT520" s="187"/>
      <c r="AU520" s="187"/>
      <c r="AV520" s="187"/>
      <c r="AW520" s="187"/>
      <c r="AX520" s="187"/>
      <c r="AY520" s="187"/>
      <c r="AZ520" s="187"/>
      <c r="BA520" s="187"/>
      <c r="BB520" s="187"/>
      <c r="BC520" s="187"/>
      <c r="BD520" s="187"/>
      <c r="BE520" s="187"/>
      <c r="BF520" s="187"/>
      <c r="BG520" s="187"/>
      <c r="BH520" s="187"/>
    </row>
    <row r="521" spans="1:60" s="179" customFormat="1" outlineLevel="1">
      <c r="A521" s="180"/>
      <c r="B521" s="181"/>
      <c r="C521" s="188" t="s">
        <v>468</v>
      </c>
      <c r="D521" s="189"/>
      <c r="E521" s="190">
        <v>4.5999999999999996</v>
      </c>
      <c r="F521" s="150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 t="s">
        <v>156</v>
      </c>
      <c r="AH521" s="187">
        <v>0</v>
      </c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  <c r="AT521" s="187"/>
      <c r="AU521" s="187"/>
      <c r="AV521" s="187"/>
      <c r="AW521" s="187"/>
      <c r="AX521" s="187"/>
      <c r="AY521" s="187"/>
      <c r="AZ521" s="187"/>
      <c r="BA521" s="187"/>
      <c r="BB521" s="187"/>
      <c r="BC521" s="187"/>
      <c r="BD521" s="187"/>
      <c r="BE521" s="187"/>
      <c r="BF521" s="187"/>
      <c r="BG521" s="187"/>
      <c r="BH521" s="187"/>
    </row>
    <row r="522" spans="1:60" s="179" customFormat="1" outlineLevel="1">
      <c r="A522" s="180"/>
      <c r="B522" s="181"/>
      <c r="C522" s="188" t="s">
        <v>296</v>
      </c>
      <c r="D522" s="189"/>
      <c r="E522" s="190"/>
      <c r="F522" s="150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 t="s">
        <v>156</v>
      </c>
      <c r="AH522" s="187">
        <v>0</v>
      </c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  <c r="AT522" s="187"/>
      <c r="AU522" s="187"/>
      <c r="AV522" s="187"/>
      <c r="AW522" s="187"/>
      <c r="AX522" s="187"/>
      <c r="AY522" s="187"/>
      <c r="AZ522" s="187"/>
      <c r="BA522" s="187"/>
      <c r="BB522" s="187"/>
      <c r="BC522" s="187"/>
      <c r="BD522" s="187"/>
      <c r="BE522" s="187"/>
      <c r="BF522" s="187"/>
      <c r="BG522" s="187"/>
      <c r="BH522" s="187"/>
    </row>
    <row r="523" spans="1:60" s="179" customFormat="1" outlineLevel="1">
      <c r="A523" s="180"/>
      <c r="B523" s="181"/>
      <c r="C523" s="188" t="s">
        <v>470</v>
      </c>
      <c r="D523" s="189"/>
      <c r="E523" s="190">
        <v>11.5</v>
      </c>
      <c r="F523" s="150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 t="s">
        <v>156</v>
      </c>
      <c r="AH523" s="187">
        <v>0</v>
      </c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  <c r="AT523" s="187"/>
      <c r="AU523" s="187"/>
      <c r="AV523" s="187"/>
      <c r="AW523" s="187"/>
      <c r="AX523" s="187"/>
      <c r="AY523" s="187"/>
      <c r="AZ523" s="187"/>
      <c r="BA523" s="187"/>
      <c r="BB523" s="187"/>
      <c r="BC523" s="187"/>
      <c r="BD523" s="187"/>
      <c r="BE523" s="187"/>
      <c r="BF523" s="187"/>
      <c r="BG523" s="187"/>
      <c r="BH523" s="187"/>
    </row>
    <row r="524" spans="1:60" s="179" customFormat="1" outlineLevel="1">
      <c r="A524" s="180"/>
      <c r="B524" s="181"/>
      <c r="C524" s="188" t="s">
        <v>298</v>
      </c>
      <c r="D524" s="189"/>
      <c r="E524" s="190"/>
      <c r="F524" s="150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 t="s">
        <v>156</v>
      </c>
      <c r="AH524" s="187">
        <v>0</v>
      </c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  <c r="AT524" s="187"/>
      <c r="AU524" s="187"/>
      <c r="AV524" s="187"/>
      <c r="AW524" s="187"/>
      <c r="AX524" s="187"/>
      <c r="AY524" s="187"/>
      <c r="AZ524" s="187"/>
      <c r="BA524" s="187"/>
      <c r="BB524" s="187"/>
      <c r="BC524" s="187"/>
      <c r="BD524" s="187"/>
      <c r="BE524" s="187"/>
      <c r="BF524" s="187"/>
      <c r="BG524" s="187"/>
      <c r="BH524" s="187"/>
    </row>
    <row r="525" spans="1:60" s="179" customFormat="1" outlineLevel="1">
      <c r="A525" s="180"/>
      <c r="B525" s="181"/>
      <c r="C525" s="188" t="s">
        <v>469</v>
      </c>
      <c r="D525" s="189"/>
      <c r="E525" s="190">
        <v>6.9</v>
      </c>
      <c r="F525" s="150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 t="s">
        <v>156</v>
      </c>
      <c r="AH525" s="187">
        <v>0</v>
      </c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  <c r="AT525" s="187"/>
      <c r="AU525" s="187"/>
      <c r="AV525" s="187"/>
      <c r="AW525" s="187"/>
      <c r="AX525" s="187"/>
      <c r="AY525" s="187"/>
      <c r="AZ525" s="187"/>
      <c r="BA525" s="187"/>
      <c r="BB525" s="187"/>
      <c r="BC525" s="187"/>
      <c r="BD525" s="187"/>
      <c r="BE525" s="187"/>
      <c r="BF525" s="187"/>
      <c r="BG525" s="187"/>
      <c r="BH525" s="187"/>
    </row>
    <row r="526" spans="1:60" s="179" customFormat="1" outlineLevel="1">
      <c r="A526" s="180"/>
      <c r="B526" s="181"/>
      <c r="C526" s="188" t="s">
        <v>299</v>
      </c>
      <c r="D526" s="189"/>
      <c r="E526" s="190"/>
      <c r="F526" s="150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 t="s">
        <v>156</v>
      </c>
      <c r="AH526" s="187">
        <v>0</v>
      </c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  <c r="AT526" s="187"/>
      <c r="AU526" s="187"/>
      <c r="AV526" s="187"/>
      <c r="AW526" s="187"/>
      <c r="AX526" s="187"/>
      <c r="AY526" s="187"/>
      <c r="AZ526" s="187"/>
      <c r="BA526" s="187"/>
      <c r="BB526" s="187"/>
      <c r="BC526" s="187"/>
      <c r="BD526" s="187"/>
      <c r="BE526" s="187"/>
      <c r="BF526" s="187"/>
      <c r="BG526" s="187"/>
      <c r="BH526" s="187"/>
    </row>
    <row r="527" spans="1:60" s="179" customFormat="1" outlineLevel="1">
      <c r="A527" s="180"/>
      <c r="B527" s="181"/>
      <c r="C527" s="188" t="s">
        <v>469</v>
      </c>
      <c r="D527" s="189"/>
      <c r="E527" s="190">
        <v>6.9</v>
      </c>
      <c r="F527" s="150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 t="s">
        <v>156</v>
      </c>
      <c r="AH527" s="187">
        <v>0</v>
      </c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  <c r="AT527" s="187"/>
      <c r="AU527" s="187"/>
      <c r="AV527" s="187"/>
      <c r="AW527" s="187"/>
      <c r="AX527" s="187"/>
      <c r="AY527" s="187"/>
      <c r="AZ527" s="187"/>
      <c r="BA527" s="187"/>
      <c r="BB527" s="187"/>
      <c r="BC527" s="187"/>
      <c r="BD527" s="187"/>
      <c r="BE527" s="187"/>
      <c r="BF527" s="187"/>
      <c r="BG527" s="187"/>
      <c r="BH527" s="187"/>
    </row>
    <row r="528" spans="1:60" s="179" customFormat="1" outlineLevel="1">
      <c r="A528" s="180"/>
      <c r="B528" s="181"/>
      <c r="C528" s="188" t="s">
        <v>471</v>
      </c>
      <c r="D528" s="189"/>
      <c r="E528" s="190"/>
      <c r="F528" s="150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 t="s">
        <v>156</v>
      </c>
      <c r="AH528" s="187">
        <v>0</v>
      </c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  <c r="AT528" s="187"/>
      <c r="AU528" s="187"/>
      <c r="AV528" s="187"/>
      <c r="AW528" s="187"/>
      <c r="AX528" s="187"/>
      <c r="AY528" s="187"/>
      <c r="AZ528" s="187"/>
      <c r="BA528" s="187"/>
      <c r="BB528" s="187"/>
      <c r="BC528" s="187"/>
      <c r="BD528" s="187"/>
      <c r="BE528" s="187"/>
      <c r="BF528" s="187"/>
      <c r="BG528" s="187"/>
      <c r="BH528" s="187"/>
    </row>
    <row r="529" spans="1:60" s="179" customFormat="1" outlineLevel="1">
      <c r="A529" s="180"/>
      <c r="B529" s="181"/>
      <c r="C529" s="188" t="s">
        <v>201</v>
      </c>
      <c r="D529" s="189"/>
      <c r="E529" s="190"/>
      <c r="F529" s="150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 t="s">
        <v>156</v>
      </c>
      <c r="AH529" s="187">
        <v>0</v>
      </c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  <c r="AT529" s="187"/>
      <c r="AU529" s="187"/>
      <c r="AV529" s="187"/>
      <c r="AW529" s="187"/>
      <c r="AX529" s="187"/>
      <c r="AY529" s="187"/>
      <c r="AZ529" s="187"/>
      <c r="BA529" s="187"/>
      <c r="BB529" s="187"/>
      <c r="BC529" s="187"/>
      <c r="BD529" s="187"/>
      <c r="BE529" s="187"/>
      <c r="BF529" s="187"/>
      <c r="BG529" s="187"/>
      <c r="BH529" s="187"/>
    </row>
    <row r="530" spans="1:60" s="179" customFormat="1" outlineLevel="1">
      <c r="A530" s="180"/>
      <c r="B530" s="181"/>
      <c r="C530" s="188" t="s">
        <v>472</v>
      </c>
      <c r="D530" s="189"/>
      <c r="E530" s="190">
        <v>9.8439999999999994</v>
      </c>
      <c r="F530" s="150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 t="s">
        <v>156</v>
      </c>
      <c r="AH530" s="187">
        <v>0</v>
      </c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  <c r="AT530" s="187"/>
      <c r="AU530" s="187"/>
      <c r="AV530" s="187"/>
      <c r="AW530" s="187"/>
      <c r="AX530" s="187"/>
      <c r="AY530" s="187"/>
      <c r="AZ530" s="187"/>
      <c r="BA530" s="187"/>
      <c r="BB530" s="187"/>
      <c r="BC530" s="187"/>
      <c r="BD530" s="187"/>
      <c r="BE530" s="187"/>
      <c r="BF530" s="187"/>
      <c r="BG530" s="187"/>
      <c r="BH530" s="187"/>
    </row>
    <row r="531" spans="1:60" s="179" customFormat="1" outlineLevel="1">
      <c r="A531" s="180"/>
      <c r="B531" s="181"/>
      <c r="C531" s="188" t="s">
        <v>224</v>
      </c>
      <c r="D531" s="189"/>
      <c r="E531" s="190"/>
      <c r="F531" s="150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 t="s">
        <v>156</v>
      </c>
      <c r="AH531" s="187">
        <v>0</v>
      </c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  <c r="AT531" s="187"/>
      <c r="AU531" s="187"/>
      <c r="AV531" s="187"/>
      <c r="AW531" s="187"/>
      <c r="AX531" s="187"/>
      <c r="AY531" s="187"/>
      <c r="AZ531" s="187"/>
      <c r="BA531" s="187"/>
      <c r="BB531" s="187"/>
      <c r="BC531" s="187"/>
      <c r="BD531" s="187"/>
      <c r="BE531" s="187"/>
      <c r="BF531" s="187"/>
      <c r="BG531" s="187"/>
      <c r="BH531" s="187"/>
    </row>
    <row r="532" spans="1:60" s="179" customFormat="1" outlineLevel="1">
      <c r="A532" s="180"/>
      <c r="B532" s="181"/>
      <c r="C532" s="188" t="s">
        <v>473</v>
      </c>
      <c r="D532" s="189"/>
      <c r="E532" s="190">
        <v>19.573</v>
      </c>
      <c r="F532" s="150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 t="s">
        <v>156</v>
      </c>
      <c r="AH532" s="187">
        <v>0</v>
      </c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  <c r="AT532" s="187"/>
      <c r="AU532" s="187"/>
      <c r="AV532" s="187"/>
      <c r="AW532" s="187"/>
      <c r="AX532" s="187"/>
      <c r="AY532" s="187"/>
      <c r="AZ532" s="187"/>
      <c r="BA532" s="187"/>
      <c r="BB532" s="187"/>
      <c r="BC532" s="187"/>
      <c r="BD532" s="187"/>
      <c r="BE532" s="187"/>
      <c r="BF532" s="187"/>
      <c r="BG532" s="187"/>
      <c r="BH532" s="187"/>
    </row>
    <row r="533" spans="1:60" s="179" customFormat="1" outlineLevel="1">
      <c r="A533" s="180"/>
      <c r="B533" s="181"/>
      <c r="C533" s="191"/>
      <c r="D533" s="191"/>
      <c r="E533" s="191"/>
      <c r="F533" s="150"/>
      <c r="G533" s="191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 t="s">
        <v>130</v>
      </c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  <c r="AT533" s="187"/>
      <c r="AU533" s="187"/>
      <c r="AV533" s="187"/>
      <c r="AW533" s="187"/>
      <c r="AX533" s="187"/>
      <c r="AY533" s="187"/>
      <c r="AZ533" s="187"/>
      <c r="BA533" s="187"/>
      <c r="BB533" s="187"/>
      <c r="BC533" s="187"/>
      <c r="BD533" s="187"/>
      <c r="BE533" s="187"/>
      <c r="BF533" s="187"/>
      <c r="BG533" s="187"/>
      <c r="BH533" s="187"/>
    </row>
    <row r="534" spans="1:60" s="179" customFormat="1" ht="22.5" outlineLevel="1">
      <c r="A534" s="180">
        <v>48</v>
      </c>
      <c r="B534" s="181" t="s">
        <v>474</v>
      </c>
      <c r="C534" s="182" t="s">
        <v>475</v>
      </c>
      <c r="D534" s="183" t="s">
        <v>199</v>
      </c>
      <c r="E534" s="184">
        <v>289.88</v>
      </c>
      <c r="F534" s="150"/>
      <c r="G534" s="186">
        <f>ROUND(E534*F534,2)</f>
        <v>0</v>
      </c>
      <c r="H534" s="186">
        <v>15.84</v>
      </c>
      <c r="I534" s="186">
        <f>ROUND(E534*H534,2)</f>
        <v>4591.7</v>
      </c>
      <c r="J534" s="186">
        <v>73.260000000000005</v>
      </c>
      <c r="K534" s="186">
        <f>ROUND(E534*J534,2)</f>
        <v>21236.61</v>
      </c>
      <c r="L534" s="186">
        <v>15</v>
      </c>
      <c r="M534" s="186">
        <f>G534*(1+L534/100)</f>
        <v>0</v>
      </c>
      <c r="N534" s="186">
        <v>6.7000000000000002E-4</v>
      </c>
      <c r="O534" s="186">
        <f>ROUND(E534*N534,2)</f>
        <v>0.19</v>
      </c>
      <c r="P534" s="186">
        <v>0.13100000000000001</v>
      </c>
      <c r="Q534" s="186">
        <f>ROUND(E534*P534,2)</f>
        <v>37.97</v>
      </c>
      <c r="R534" s="186" t="s">
        <v>476</v>
      </c>
      <c r="S534" s="186" t="s">
        <v>125</v>
      </c>
      <c r="T534" s="186" t="s">
        <v>125</v>
      </c>
      <c r="U534" s="186">
        <v>0.20699999999999999</v>
      </c>
      <c r="V534" s="186">
        <f>ROUND(E534*U534,2)</f>
        <v>60.01</v>
      </c>
      <c r="W534" s="186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 t="s">
        <v>154</v>
      </c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7"/>
      <c r="AT534" s="187"/>
      <c r="AU534" s="187"/>
      <c r="AV534" s="187"/>
      <c r="AW534" s="187"/>
      <c r="AX534" s="187"/>
      <c r="AY534" s="187"/>
      <c r="AZ534" s="187"/>
      <c r="BA534" s="187"/>
      <c r="BB534" s="187"/>
      <c r="BC534" s="187"/>
      <c r="BD534" s="187"/>
      <c r="BE534" s="187"/>
      <c r="BF534" s="187"/>
      <c r="BG534" s="187"/>
      <c r="BH534" s="187"/>
    </row>
    <row r="535" spans="1:60" s="179" customFormat="1" ht="22.5" outlineLevel="1">
      <c r="A535" s="180"/>
      <c r="B535" s="181"/>
      <c r="C535" s="200" t="s">
        <v>477</v>
      </c>
      <c r="D535" s="200"/>
      <c r="E535" s="200"/>
      <c r="F535" s="150"/>
      <c r="G535" s="200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 t="s">
        <v>177</v>
      </c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  <c r="AT535" s="187"/>
      <c r="AU535" s="187"/>
      <c r="AV535" s="187"/>
      <c r="AW535" s="187"/>
      <c r="AX535" s="187"/>
      <c r="AY535" s="187"/>
      <c r="AZ535" s="187"/>
      <c r="BA535" s="202" t="str">
        <f>C535</f>
        <v>nebo vybourání otvorů průřezové plochy přes 4 m2 v příčkách, včetně pomocného lešení o výšce podlahy do 1900 mm a pro zatížení do 1,5 kPa  (150 kg/m2),</v>
      </c>
      <c r="BB535" s="187"/>
      <c r="BC535" s="187"/>
      <c r="BD535" s="187"/>
      <c r="BE535" s="187"/>
      <c r="BF535" s="187"/>
      <c r="BG535" s="187"/>
      <c r="BH535" s="187"/>
    </row>
    <row r="536" spans="1:60" s="179" customFormat="1" outlineLevel="1">
      <c r="A536" s="180"/>
      <c r="B536" s="181"/>
      <c r="C536" s="188" t="s">
        <v>478</v>
      </c>
      <c r="D536" s="189"/>
      <c r="E536" s="190"/>
      <c r="F536" s="150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 t="s">
        <v>156</v>
      </c>
      <c r="AH536" s="187">
        <v>0</v>
      </c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  <c r="AT536" s="187"/>
      <c r="AU536" s="187"/>
      <c r="AV536" s="187"/>
      <c r="AW536" s="187"/>
      <c r="AX536" s="187"/>
      <c r="AY536" s="187"/>
      <c r="AZ536" s="187"/>
      <c r="BA536" s="187"/>
      <c r="BB536" s="187"/>
      <c r="BC536" s="187"/>
      <c r="BD536" s="187"/>
      <c r="BE536" s="187"/>
      <c r="BF536" s="187"/>
      <c r="BG536" s="187"/>
      <c r="BH536" s="187"/>
    </row>
    <row r="537" spans="1:60" s="179" customFormat="1" outlineLevel="1">
      <c r="A537" s="180"/>
      <c r="B537" s="181"/>
      <c r="C537" s="188" t="s">
        <v>178</v>
      </c>
      <c r="D537" s="189"/>
      <c r="E537" s="190"/>
      <c r="F537" s="150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 t="s">
        <v>156</v>
      </c>
      <c r="AH537" s="187">
        <v>0</v>
      </c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  <c r="AT537" s="187"/>
      <c r="AU537" s="187"/>
      <c r="AV537" s="187"/>
      <c r="AW537" s="187"/>
      <c r="AX537" s="187"/>
      <c r="AY537" s="187"/>
      <c r="AZ537" s="187"/>
      <c r="BA537" s="187"/>
      <c r="BB537" s="187"/>
      <c r="BC537" s="187"/>
      <c r="BD537" s="187"/>
      <c r="BE537" s="187"/>
      <c r="BF537" s="187"/>
      <c r="BG537" s="187"/>
      <c r="BH537" s="187"/>
    </row>
    <row r="538" spans="1:60" s="179" customFormat="1" outlineLevel="1">
      <c r="A538" s="180"/>
      <c r="B538" s="181"/>
      <c r="C538" s="188" t="s">
        <v>479</v>
      </c>
      <c r="D538" s="189"/>
      <c r="E538" s="190">
        <v>28.14</v>
      </c>
      <c r="F538" s="150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 t="s">
        <v>156</v>
      </c>
      <c r="AH538" s="187">
        <v>0</v>
      </c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  <c r="AT538" s="187"/>
      <c r="AU538" s="187"/>
      <c r="AV538" s="187"/>
      <c r="AW538" s="187"/>
      <c r="AX538" s="187"/>
      <c r="AY538" s="187"/>
      <c r="AZ538" s="187"/>
      <c r="BA538" s="187"/>
      <c r="BB538" s="187"/>
      <c r="BC538" s="187"/>
      <c r="BD538" s="187"/>
      <c r="BE538" s="187"/>
      <c r="BF538" s="187"/>
      <c r="BG538" s="187"/>
      <c r="BH538" s="187"/>
    </row>
    <row r="539" spans="1:60" s="179" customFormat="1" outlineLevel="1">
      <c r="A539" s="180"/>
      <c r="B539" s="181"/>
      <c r="C539" s="188" t="s">
        <v>480</v>
      </c>
      <c r="D539" s="189"/>
      <c r="E539" s="190">
        <v>-6.5</v>
      </c>
      <c r="F539" s="150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 t="s">
        <v>156</v>
      </c>
      <c r="AH539" s="187">
        <v>0</v>
      </c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7"/>
      <c r="AT539" s="187"/>
      <c r="AU539" s="187"/>
      <c r="AV539" s="187"/>
      <c r="AW539" s="187"/>
      <c r="AX539" s="187"/>
      <c r="AY539" s="187"/>
      <c r="AZ539" s="187"/>
      <c r="BA539" s="187"/>
      <c r="BB539" s="187"/>
      <c r="BC539" s="187"/>
      <c r="BD539" s="187"/>
      <c r="BE539" s="187"/>
      <c r="BF539" s="187"/>
      <c r="BG539" s="187"/>
      <c r="BH539" s="187"/>
    </row>
    <row r="540" spans="1:60" s="179" customFormat="1" outlineLevel="1">
      <c r="A540" s="180"/>
      <c r="B540" s="181"/>
      <c r="C540" s="188" t="s">
        <v>481</v>
      </c>
      <c r="D540" s="189"/>
      <c r="E540" s="190">
        <v>125.44</v>
      </c>
      <c r="F540" s="150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 t="s">
        <v>156</v>
      </c>
      <c r="AH540" s="187">
        <v>0</v>
      </c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  <c r="AT540" s="187"/>
      <c r="AU540" s="187"/>
      <c r="AV540" s="187"/>
      <c r="AW540" s="187"/>
      <c r="AX540" s="187"/>
      <c r="AY540" s="187"/>
      <c r="AZ540" s="187"/>
      <c r="BA540" s="187"/>
      <c r="BB540" s="187"/>
      <c r="BC540" s="187"/>
      <c r="BD540" s="187"/>
      <c r="BE540" s="187"/>
      <c r="BF540" s="187"/>
      <c r="BG540" s="187"/>
      <c r="BH540" s="187"/>
    </row>
    <row r="541" spans="1:60" s="179" customFormat="1" outlineLevel="1">
      <c r="A541" s="180"/>
      <c r="B541" s="181"/>
      <c r="C541" s="188" t="s">
        <v>482</v>
      </c>
      <c r="D541" s="189"/>
      <c r="E541" s="190">
        <v>142.80000000000001</v>
      </c>
      <c r="F541" s="150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 t="s">
        <v>156</v>
      </c>
      <c r="AH541" s="187">
        <v>0</v>
      </c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  <c r="AT541" s="187"/>
      <c r="AU541" s="187"/>
      <c r="AV541" s="187"/>
      <c r="AW541" s="187"/>
      <c r="AX541" s="187"/>
      <c r="AY541" s="187"/>
      <c r="AZ541" s="187"/>
      <c r="BA541" s="187"/>
      <c r="BB541" s="187"/>
      <c r="BC541" s="187"/>
      <c r="BD541" s="187"/>
      <c r="BE541" s="187"/>
      <c r="BF541" s="187"/>
      <c r="BG541" s="187"/>
      <c r="BH541" s="187"/>
    </row>
    <row r="542" spans="1:60" s="179" customFormat="1" outlineLevel="1">
      <c r="A542" s="180"/>
      <c r="B542" s="181"/>
      <c r="C542" s="191"/>
      <c r="D542" s="191"/>
      <c r="E542" s="191"/>
      <c r="F542" s="150"/>
      <c r="G542" s="191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 t="s">
        <v>130</v>
      </c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7"/>
      <c r="AT542" s="187"/>
      <c r="AU542" s="187"/>
      <c r="AV542" s="187"/>
      <c r="AW542" s="187"/>
      <c r="AX542" s="187"/>
      <c r="AY542" s="187"/>
      <c r="AZ542" s="187"/>
      <c r="BA542" s="187"/>
      <c r="BB542" s="187"/>
      <c r="BC542" s="187"/>
      <c r="BD542" s="187"/>
      <c r="BE542" s="187"/>
      <c r="BF542" s="187"/>
      <c r="BG542" s="187"/>
      <c r="BH542" s="187"/>
    </row>
    <row r="543" spans="1:60" s="179" customFormat="1" ht="22.5" outlineLevel="1">
      <c r="A543" s="180">
        <v>49</v>
      </c>
      <c r="B543" s="181" t="s">
        <v>483</v>
      </c>
      <c r="C543" s="182" t="s">
        <v>484</v>
      </c>
      <c r="D543" s="183" t="s">
        <v>199</v>
      </c>
      <c r="E543" s="184">
        <v>61.6</v>
      </c>
      <c r="F543" s="150"/>
      <c r="G543" s="186">
        <f>ROUND(E543*F543,2)</f>
        <v>0</v>
      </c>
      <c r="H543" s="186">
        <v>15.84</v>
      </c>
      <c r="I543" s="186">
        <f>ROUND(E543*H543,2)</f>
        <v>975.74</v>
      </c>
      <c r="J543" s="186">
        <v>92.16</v>
      </c>
      <c r="K543" s="186">
        <f>ROUND(E543*J543,2)</f>
        <v>5677.06</v>
      </c>
      <c r="L543" s="186">
        <v>15</v>
      </c>
      <c r="M543" s="186">
        <f>G543*(1+L543/100)</f>
        <v>0</v>
      </c>
      <c r="N543" s="186">
        <v>6.7000000000000002E-4</v>
      </c>
      <c r="O543" s="186">
        <f>ROUND(E543*N543,2)</f>
        <v>0.04</v>
      </c>
      <c r="P543" s="186">
        <v>0.26100000000000001</v>
      </c>
      <c r="Q543" s="186">
        <f>ROUND(E543*P543,2)</f>
        <v>16.079999999999998</v>
      </c>
      <c r="R543" s="186" t="s">
        <v>476</v>
      </c>
      <c r="S543" s="186" t="s">
        <v>125</v>
      </c>
      <c r="T543" s="186" t="s">
        <v>125</v>
      </c>
      <c r="U543" s="186">
        <v>0.25800000000000001</v>
      </c>
      <c r="V543" s="186">
        <f>ROUND(E543*U543,2)</f>
        <v>15.89</v>
      </c>
      <c r="W543" s="186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 t="s">
        <v>154</v>
      </c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  <c r="AZ543" s="187"/>
      <c r="BA543" s="187"/>
      <c r="BB543" s="187"/>
      <c r="BC543" s="187"/>
      <c r="BD543" s="187"/>
      <c r="BE543" s="187"/>
      <c r="BF543" s="187"/>
      <c r="BG543" s="187"/>
      <c r="BH543" s="187"/>
    </row>
    <row r="544" spans="1:60" s="179" customFormat="1" ht="22.5" outlineLevel="1">
      <c r="A544" s="180"/>
      <c r="B544" s="181"/>
      <c r="C544" s="200" t="s">
        <v>477</v>
      </c>
      <c r="D544" s="200"/>
      <c r="E544" s="200"/>
      <c r="F544" s="150"/>
      <c r="G544" s="200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 t="s">
        <v>177</v>
      </c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  <c r="AT544" s="187"/>
      <c r="AU544" s="187"/>
      <c r="AV544" s="187"/>
      <c r="AW544" s="187"/>
      <c r="AX544" s="187"/>
      <c r="AY544" s="187"/>
      <c r="AZ544" s="187"/>
      <c r="BA544" s="202" t="str">
        <f>C544</f>
        <v>nebo vybourání otvorů průřezové plochy přes 4 m2 v příčkách, včetně pomocného lešení o výšce podlahy do 1900 mm a pro zatížení do 1,5 kPa  (150 kg/m2),</v>
      </c>
      <c r="BB544" s="187"/>
      <c r="BC544" s="187"/>
      <c r="BD544" s="187"/>
      <c r="BE544" s="187"/>
      <c r="BF544" s="187"/>
      <c r="BG544" s="187"/>
      <c r="BH544" s="187"/>
    </row>
    <row r="545" spans="1:60" s="179" customFormat="1" outlineLevel="1">
      <c r="A545" s="180"/>
      <c r="B545" s="181"/>
      <c r="C545" s="188" t="s">
        <v>478</v>
      </c>
      <c r="D545" s="189"/>
      <c r="E545" s="190"/>
      <c r="F545" s="150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 t="s">
        <v>156</v>
      </c>
      <c r="AH545" s="187">
        <v>0</v>
      </c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  <c r="AT545" s="187"/>
      <c r="AU545" s="187"/>
      <c r="AV545" s="187"/>
      <c r="AW545" s="187"/>
      <c r="AX545" s="187"/>
      <c r="AY545" s="187"/>
      <c r="AZ545" s="187"/>
      <c r="BA545" s="187"/>
      <c r="BB545" s="187"/>
      <c r="BC545" s="187"/>
      <c r="BD545" s="187"/>
      <c r="BE545" s="187"/>
      <c r="BF545" s="187"/>
      <c r="BG545" s="187"/>
      <c r="BH545" s="187"/>
    </row>
    <row r="546" spans="1:60" s="179" customFormat="1" outlineLevel="1">
      <c r="A546" s="180"/>
      <c r="B546" s="181"/>
      <c r="C546" s="188" t="s">
        <v>178</v>
      </c>
      <c r="D546" s="189"/>
      <c r="E546" s="190"/>
      <c r="F546" s="150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 t="s">
        <v>156</v>
      </c>
      <c r="AH546" s="187">
        <v>0</v>
      </c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  <c r="AT546" s="187"/>
      <c r="AU546" s="187"/>
      <c r="AV546" s="187"/>
      <c r="AW546" s="187"/>
      <c r="AX546" s="187"/>
      <c r="AY546" s="187"/>
      <c r="AZ546" s="187"/>
      <c r="BA546" s="187"/>
      <c r="BB546" s="187"/>
      <c r="BC546" s="187"/>
      <c r="BD546" s="187"/>
      <c r="BE546" s="187"/>
      <c r="BF546" s="187"/>
      <c r="BG546" s="187"/>
      <c r="BH546" s="187"/>
    </row>
    <row r="547" spans="1:60" s="179" customFormat="1" outlineLevel="1">
      <c r="A547" s="180"/>
      <c r="B547" s="181"/>
      <c r="C547" s="188" t="s">
        <v>485</v>
      </c>
      <c r="D547" s="189"/>
      <c r="E547" s="190">
        <v>64.400000000000006</v>
      </c>
      <c r="F547" s="150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 t="s">
        <v>156</v>
      </c>
      <c r="AH547" s="187">
        <v>0</v>
      </c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  <c r="AT547" s="187"/>
      <c r="AU547" s="187"/>
      <c r="AV547" s="187"/>
      <c r="AW547" s="187"/>
      <c r="AX547" s="187"/>
      <c r="AY547" s="187"/>
      <c r="AZ547" s="187"/>
      <c r="BA547" s="187"/>
      <c r="BB547" s="187"/>
      <c r="BC547" s="187"/>
      <c r="BD547" s="187"/>
      <c r="BE547" s="187"/>
      <c r="BF547" s="187"/>
      <c r="BG547" s="187"/>
      <c r="BH547" s="187"/>
    </row>
    <row r="548" spans="1:60" s="179" customFormat="1" outlineLevel="1">
      <c r="A548" s="180"/>
      <c r="B548" s="181"/>
      <c r="C548" s="188" t="s">
        <v>486</v>
      </c>
      <c r="D548" s="189"/>
      <c r="E548" s="190">
        <v>-2.8</v>
      </c>
      <c r="F548" s="150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 t="s">
        <v>156</v>
      </c>
      <c r="AH548" s="187">
        <v>0</v>
      </c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  <c r="AT548" s="187"/>
      <c r="AU548" s="187"/>
      <c r="AV548" s="187"/>
      <c r="AW548" s="187"/>
      <c r="AX548" s="187"/>
      <c r="AY548" s="187"/>
      <c r="AZ548" s="187"/>
      <c r="BA548" s="187"/>
      <c r="BB548" s="187"/>
      <c r="BC548" s="187"/>
      <c r="BD548" s="187"/>
      <c r="BE548" s="187"/>
      <c r="BF548" s="187"/>
      <c r="BG548" s="187"/>
      <c r="BH548" s="187"/>
    </row>
    <row r="549" spans="1:60" s="179" customFormat="1" outlineLevel="1">
      <c r="A549" s="180"/>
      <c r="B549" s="181"/>
      <c r="C549" s="191"/>
      <c r="D549" s="191"/>
      <c r="E549" s="191"/>
      <c r="F549" s="150"/>
      <c r="G549" s="191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 t="s">
        <v>130</v>
      </c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  <c r="AT549" s="187"/>
      <c r="AU549" s="187"/>
      <c r="AV549" s="187"/>
      <c r="AW549" s="187"/>
      <c r="AX549" s="187"/>
      <c r="AY549" s="187"/>
      <c r="AZ549" s="187"/>
      <c r="BA549" s="187"/>
      <c r="BB549" s="187"/>
      <c r="BC549" s="187"/>
      <c r="BD549" s="187"/>
      <c r="BE549" s="187"/>
      <c r="BF549" s="187"/>
      <c r="BG549" s="187"/>
      <c r="BH549" s="187"/>
    </row>
    <row r="550" spans="1:60" s="179" customFormat="1" ht="22.5" outlineLevel="1">
      <c r="A550" s="180">
        <v>50</v>
      </c>
      <c r="B550" s="181" t="s">
        <v>487</v>
      </c>
      <c r="C550" s="182" t="s">
        <v>488</v>
      </c>
      <c r="D550" s="183" t="s">
        <v>189</v>
      </c>
      <c r="E550" s="184">
        <v>5.04</v>
      </c>
      <c r="F550" s="150"/>
      <c r="G550" s="186">
        <f>ROUND(E550*F550,2)</f>
        <v>0</v>
      </c>
      <c r="H550" s="186">
        <v>30.41</v>
      </c>
      <c r="I550" s="186">
        <f>ROUND(E550*H550,2)</f>
        <v>153.27000000000001</v>
      </c>
      <c r="J550" s="186">
        <v>605.59</v>
      </c>
      <c r="K550" s="186">
        <f>ROUND(E550*J550,2)</f>
        <v>3052.17</v>
      </c>
      <c r="L550" s="186">
        <v>15</v>
      </c>
      <c r="M550" s="186">
        <f>G550*(1+L550/100)</f>
        <v>0</v>
      </c>
      <c r="N550" s="186">
        <v>1.2800000000000001E-3</v>
      </c>
      <c r="O550" s="186">
        <f>ROUND(E550*N550,2)</f>
        <v>0.01</v>
      </c>
      <c r="P550" s="186">
        <v>1.8</v>
      </c>
      <c r="Q550" s="186">
        <f>ROUND(E550*P550,2)</f>
        <v>9.07</v>
      </c>
      <c r="R550" s="186" t="s">
        <v>476</v>
      </c>
      <c r="S550" s="186" t="s">
        <v>125</v>
      </c>
      <c r="T550" s="186" t="s">
        <v>125</v>
      </c>
      <c r="U550" s="186">
        <v>1.52</v>
      </c>
      <c r="V550" s="186">
        <f>ROUND(E550*U550,2)</f>
        <v>7.66</v>
      </c>
      <c r="W550" s="186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 t="s">
        <v>154</v>
      </c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  <c r="AT550" s="187"/>
      <c r="AU550" s="187"/>
      <c r="AV550" s="187"/>
      <c r="AW550" s="187"/>
      <c r="AX550" s="187"/>
      <c r="AY550" s="187"/>
      <c r="AZ550" s="187"/>
      <c r="BA550" s="187"/>
      <c r="BB550" s="187"/>
      <c r="BC550" s="187"/>
      <c r="BD550" s="187"/>
      <c r="BE550" s="187"/>
      <c r="BF550" s="187"/>
      <c r="BG550" s="187"/>
      <c r="BH550" s="187"/>
    </row>
    <row r="551" spans="1:60" s="179" customFormat="1" ht="22.5" outlineLevel="1">
      <c r="A551" s="180"/>
      <c r="B551" s="181"/>
      <c r="C551" s="200" t="s">
        <v>489</v>
      </c>
      <c r="D551" s="200"/>
      <c r="E551" s="200"/>
      <c r="F551" s="150"/>
      <c r="G551" s="200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 t="s">
        <v>177</v>
      </c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  <c r="AT551" s="187"/>
      <c r="AU551" s="187"/>
      <c r="AV551" s="187"/>
      <c r="AW551" s="187"/>
      <c r="AX551" s="187"/>
      <c r="AY551" s="187"/>
      <c r="AZ551" s="187"/>
      <c r="BA551" s="202" t="str">
        <f>C551</f>
        <v>nebo vybourání otvorů průřezové plochy přes 4 m2 ve zdivu nadzákladovém, včetně pomocného lešení o výšce podlahy do 1900 mm a pro zatížení do 1,5 kPa  (150 kg/m2)</v>
      </c>
      <c r="BB551" s="187"/>
      <c r="BC551" s="187"/>
      <c r="BD551" s="187"/>
      <c r="BE551" s="187"/>
      <c r="BF551" s="187"/>
      <c r="BG551" s="187"/>
      <c r="BH551" s="187"/>
    </row>
    <row r="552" spans="1:60" s="179" customFormat="1" outlineLevel="1">
      <c r="A552" s="180"/>
      <c r="B552" s="181"/>
      <c r="C552" s="188" t="s">
        <v>478</v>
      </c>
      <c r="D552" s="189"/>
      <c r="E552" s="190"/>
      <c r="F552" s="150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 t="s">
        <v>156</v>
      </c>
      <c r="AH552" s="187">
        <v>0</v>
      </c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  <c r="AT552" s="187"/>
      <c r="AU552" s="187"/>
      <c r="AV552" s="187"/>
      <c r="AW552" s="187"/>
      <c r="AX552" s="187"/>
      <c r="AY552" s="187"/>
      <c r="AZ552" s="187"/>
      <c r="BA552" s="187"/>
      <c r="BB552" s="187"/>
      <c r="BC552" s="187"/>
      <c r="BD552" s="187"/>
      <c r="BE552" s="187"/>
      <c r="BF552" s="187"/>
      <c r="BG552" s="187"/>
      <c r="BH552" s="187"/>
    </row>
    <row r="553" spans="1:60" s="179" customFormat="1" outlineLevel="1">
      <c r="A553" s="180"/>
      <c r="B553" s="181"/>
      <c r="C553" s="188" t="s">
        <v>178</v>
      </c>
      <c r="D553" s="189"/>
      <c r="E553" s="190"/>
      <c r="F553" s="150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 t="s">
        <v>156</v>
      </c>
      <c r="AH553" s="187">
        <v>0</v>
      </c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  <c r="AZ553" s="187"/>
      <c r="BA553" s="187"/>
      <c r="BB553" s="187"/>
      <c r="BC553" s="187"/>
      <c r="BD553" s="187"/>
      <c r="BE553" s="187"/>
      <c r="BF553" s="187"/>
      <c r="BG553" s="187"/>
      <c r="BH553" s="187"/>
    </row>
    <row r="554" spans="1:60" s="179" customFormat="1" outlineLevel="1">
      <c r="A554" s="180"/>
      <c r="B554" s="181"/>
      <c r="C554" s="188" t="s">
        <v>490</v>
      </c>
      <c r="D554" s="189"/>
      <c r="E554" s="190">
        <v>5.04</v>
      </c>
      <c r="F554" s="150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 t="s">
        <v>156</v>
      </c>
      <c r="AH554" s="187">
        <v>0</v>
      </c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  <c r="AT554" s="187"/>
      <c r="AU554" s="187"/>
      <c r="AV554" s="187"/>
      <c r="AW554" s="187"/>
      <c r="AX554" s="187"/>
      <c r="AY554" s="187"/>
      <c r="AZ554" s="187"/>
      <c r="BA554" s="187"/>
      <c r="BB554" s="187"/>
      <c r="BC554" s="187"/>
      <c r="BD554" s="187"/>
      <c r="BE554" s="187"/>
      <c r="BF554" s="187"/>
      <c r="BG554" s="187"/>
      <c r="BH554" s="187"/>
    </row>
    <row r="555" spans="1:60" s="179" customFormat="1" outlineLevel="1">
      <c r="A555" s="180"/>
      <c r="B555" s="181"/>
      <c r="C555" s="191"/>
      <c r="D555" s="191"/>
      <c r="E555" s="191"/>
      <c r="F555" s="150"/>
      <c r="G555" s="191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 t="s">
        <v>130</v>
      </c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  <c r="AT555" s="187"/>
      <c r="AU555" s="187"/>
      <c r="AV555" s="187"/>
      <c r="AW555" s="187"/>
      <c r="AX555" s="187"/>
      <c r="AY555" s="187"/>
      <c r="AZ555" s="187"/>
      <c r="BA555" s="187"/>
      <c r="BB555" s="187"/>
      <c r="BC555" s="187"/>
      <c r="BD555" s="187"/>
      <c r="BE555" s="187"/>
      <c r="BF555" s="187"/>
      <c r="BG555" s="187"/>
      <c r="BH555" s="187"/>
    </row>
    <row r="556" spans="1:60" s="179" customFormat="1" outlineLevel="1">
      <c r="A556" s="180">
        <v>51</v>
      </c>
      <c r="B556" s="181" t="s">
        <v>491</v>
      </c>
      <c r="C556" s="182" t="s">
        <v>492</v>
      </c>
      <c r="D556" s="183" t="s">
        <v>174</v>
      </c>
      <c r="E556" s="184">
        <v>40</v>
      </c>
      <c r="F556" s="150"/>
      <c r="G556" s="186">
        <f>ROUND(E556*F556,2)</f>
        <v>0</v>
      </c>
      <c r="H556" s="186">
        <v>0</v>
      </c>
      <c r="I556" s="186">
        <f>ROUND(E556*H556,2)</f>
        <v>0</v>
      </c>
      <c r="J556" s="186">
        <v>12.1</v>
      </c>
      <c r="K556" s="186">
        <f>ROUND(E556*J556,2)</f>
        <v>484</v>
      </c>
      <c r="L556" s="186">
        <v>15</v>
      </c>
      <c r="M556" s="186">
        <f>G556*(1+L556/100)</f>
        <v>0</v>
      </c>
      <c r="N556" s="186">
        <v>0</v>
      </c>
      <c r="O556" s="186">
        <f>ROUND(E556*N556,2)</f>
        <v>0</v>
      </c>
      <c r="P556" s="186">
        <v>0</v>
      </c>
      <c r="Q556" s="186">
        <f>ROUND(E556*P556,2)</f>
        <v>0</v>
      </c>
      <c r="R556" s="186" t="s">
        <v>476</v>
      </c>
      <c r="S556" s="186" t="s">
        <v>125</v>
      </c>
      <c r="T556" s="186" t="s">
        <v>125</v>
      </c>
      <c r="U556" s="186">
        <v>0.05</v>
      </c>
      <c r="V556" s="186">
        <f>ROUND(E556*U556,2)</f>
        <v>2</v>
      </c>
      <c r="W556" s="186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 t="s">
        <v>154</v>
      </c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  <c r="AT556" s="187"/>
      <c r="AU556" s="187"/>
      <c r="AV556" s="187"/>
      <c r="AW556" s="187"/>
      <c r="AX556" s="187"/>
      <c r="AY556" s="187"/>
      <c r="AZ556" s="187"/>
      <c r="BA556" s="187"/>
      <c r="BB556" s="187"/>
      <c r="BC556" s="187"/>
      <c r="BD556" s="187"/>
      <c r="BE556" s="187"/>
      <c r="BF556" s="187"/>
      <c r="BG556" s="187"/>
      <c r="BH556" s="187"/>
    </row>
    <row r="557" spans="1:60" s="179" customFormat="1" outlineLevel="1">
      <c r="A557" s="180"/>
      <c r="B557" s="181"/>
      <c r="C557" s="200" t="s">
        <v>493</v>
      </c>
      <c r="D557" s="200"/>
      <c r="E557" s="200"/>
      <c r="F557" s="150"/>
      <c r="G557" s="200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 t="s">
        <v>177</v>
      </c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  <c r="AT557" s="187"/>
      <c r="AU557" s="187"/>
      <c r="AV557" s="187"/>
      <c r="AW557" s="187"/>
      <c r="AX557" s="187"/>
      <c r="AY557" s="187"/>
      <c r="AZ557" s="187"/>
      <c r="BA557" s="187"/>
      <c r="BB557" s="187"/>
      <c r="BC557" s="187"/>
      <c r="BD557" s="187"/>
      <c r="BE557" s="187"/>
      <c r="BF557" s="187"/>
      <c r="BG557" s="187"/>
      <c r="BH557" s="187"/>
    </row>
    <row r="558" spans="1:60" s="179" customFormat="1" outlineLevel="1">
      <c r="A558" s="180"/>
      <c r="B558" s="181"/>
      <c r="C558" s="188" t="s">
        <v>178</v>
      </c>
      <c r="D558" s="189"/>
      <c r="E558" s="190"/>
      <c r="F558" s="150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 t="s">
        <v>156</v>
      </c>
      <c r="AH558" s="187">
        <v>0</v>
      </c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  <c r="AT558" s="187"/>
      <c r="AU558" s="187"/>
      <c r="AV558" s="187"/>
      <c r="AW558" s="187"/>
      <c r="AX558" s="187"/>
      <c r="AY558" s="187"/>
      <c r="AZ558" s="187"/>
      <c r="BA558" s="187"/>
      <c r="BB558" s="187"/>
      <c r="BC558" s="187"/>
      <c r="BD558" s="187"/>
      <c r="BE558" s="187"/>
      <c r="BF558" s="187"/>
      <c r="BG558" s="187"/>
      <c r="BH558" s="187"/>
    </row>
    <row r="559" spans="1:60" s="179" customFormat="1" outlineLevel="1">
      <c r="A559" s="180"/>
      <c r="B559" s="181"/>
      <c r="C559" s="188" t="s">
        <v>494</v>
      </c>
      <c r="D559" s="189"/>
      <c r="E559" s="190">
        <v>40</v>
      </c>
      <c r="F559" s="150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 t="s">
        <v>156</v>
      </c>
      <c r="AH559" s="187">
        <v>0</v>
      </c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  <c r="AT559" s="187"/>
      <c r="AU559" s="187"/>
      <c r="AV559" s="187"/>
      <c r="AW559" s="187"/>
      <c r="AX559" s="187"/>
      <c r="AY559" s="187"/>
      <c r="AZ559" s="187"/>
      <c r="BA559" s="187"/>
      <c r="BB559" s="187"/>
      <c r="BC559" s="187"/>
      <c r="BD559" s="187"/>
      <c r="BE559" s="187"/>
      <c r="BF559" s="187"/>
      <c r="BG559" s="187"/>
      <c r="BH559" s="187"/>
    </row>
    <row r="560" spans="1:60" s="179" customFormat="1" outlineLevel="1">
      <c r="A560" s="180"/>
      <c r="B560" s="181"/>
      <c r="C560" s="191"/>
      <c r="D560" s="191"/>
      <c r="E560" s="191"/>
      <c r="F560" s="150"/>
      <c r="G560" s="191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 t="s">
        <v>130</v>
      </c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  <c r="AT560" s="187"/>
      <c r="AU560" s="187"/>
      <c r="AV560" s="187"/>
      <c r="AW560" s="187"/>
      <c r="AX560" s="187"/>
      <c r="AY560" s="187"/>
      <c r="AZ560" s="187"/>
      <c r="BA560" s="187"/>
      <c r="BB560" s="187"/>
      <c r="BC560" s="187"/>
      <c r="BD560" s="187"/>
      <c r="BE560" s="187"/>
      <c r="BF560" s="187"/>
      <c r="BG560" s="187"/>
      <c r="BH560" s="187"/>
    </row>
    <row r="561" spans="1:60" s="179" customFormat="1" outlineLevel="1">
      <c r="A561" s="180">
        <v>52</v>
      </c>
      <c r="B561" s="181" t="s">
        <v>495</v>
      </c>
      <c r="C561" s="182" t="s">
        <v>496</v>
      </c>
      <c r="D561" s="183" t="s">
        <v>199</v>
      </c>
      <c r="E561" s="184">
        <v>62.25</v>
      </c>
      <c r="F561" s="150"/>
      <c r="G561" s="186">
        <f>ROUND(E561*F561,2)</f>
        <v>0</v>
      </c>
      <c r="H561" s="186">
        <v>27.85</v>
      </c>
      <c r="I561" s="186">
        <f>ROUND(E561*H561,2)</f>
        <v>1733.66</v>
      </c>
      <c r="J561" s="186">
        <v>254.65</v>
      </c>
      <c r="K561" s="186">
        <f>ROUND(E561*J561,2)</f>
        <v>15851.96</v>
      </c>
      <c r="L561" s="186">
        <v>15</v>
      </c>
      <c r="M561" s="186">
        <f>G561*(1+L561/100)</f>
        <v>0</v>
      </c>
      <c r="N561" s="186">
        <v>1.17E-3</v>
      </c>
      <c r="O561" s="186">
        <f>ROUND(E561*N561,2)</f>
        <v>7.0000000000000007E-2</v>
      </c>
      <c r="P561" s="186">
        <v>7.5999999999999998E-2</v>
      </c>
      <c r="Q561" s="186">
        <f>ROUND(E561*P561,2)</f>
        <v>4.7300000000000004</v>
      </c>
      <c r="R561" s="186" t="s">
        <v>476</v>
      </c>
      <c r="S561" s="186" t="s">
        <v>125</v>
      </c>
      <c r="T561" s="186" t="s">
        <v>125</v>
      </c>
      <c r="U561" s="186">
        <v>0.93899999999999995</v>
      </c>
      <c r="V561" s="186">
        <f>ROUND(E561*U561,2)</f>
        <v>58.45</v>
      </c>
      <c r="W561" s="186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 t="s">
        <v>154</v>
      </c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  <c r="AT561" s="187"/>
      <c r="AU561" s="187"/>
      <c r="AV561" s="187"/>
      <c r="AW561" s="187"/>
      <c r="AX561" s="187"/>
      <c r="AY561" s="187"/>
      <c r="AZ561" s="187"/>
      <c r="BA561" s="187"/>
      <c r="BB561" s="187"/>
      <c r="BC561" s="187"/>
      <c r="BD561" s="187"/>
      <c r="BE561" s="187"/>
      <c r="BF561" s="187"/>
      <c r="BG561" s="187"/>
      <c r="BH561" s="187"/>
    </row>
    <row r="562" spans="1:60" s="179" customFormat="1" ht="22.5" outlineLevel="1">
      <c r="A562" s="180"/>
      <c r="B562" s="181"/>
      <c r="C562" s="201" t="s">
        <v>497</v>
      </c>
      <c r="D562" s="201"/>
      <c r="E562" s="201"/>
      <c r="F562" s="150"/>
      <c r="G562" s="201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 t="s">
        <v>129</v>
      </c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  <c r="AT562" s="187"/>
      <c r="AU562" s="187"/>
      <c r="AV562" s="187"/>
      <c r="AW562" s="187"/>
      <c r="AX562" s="187"/>
      <c r="AY562" s="187"/>
      <c r="AZ562" s="187"/>
      <c r="BA562" s="187"/>
      <c r="BB562" s="187"/>
      <c r="BC562" s="187"/>
      <c r="BD562" s="187"/>
      <c r="BE562" s="187"/>
      <c r="BF562" s="187"/>
      <c r="BG562" s="187"/>
      <c r="BH562" s="187"/>
    </row>
    <row r="563" spans="1:60" s="179" customFormat="1" outlineLevel="1">
      <c r="A563" s="180"/>
      <c r="B563" s="181"/>
      <c r="C563" s="188" t="s">
        <v>178</v>
      </c>
      <c r="D563" s="189"/>
      <c r="E563" s="190"/>
      <c r="F563" s="150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 t="s">
        <v>156</v>
      </c>
      <c r="AH563" s="187">
        <v>0</v>
      </c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  <c r="AT563" s="187"/>
      <c r="AU563" s="187"/>
      <c r="AV563" s="187"/>
      <c r="AW563" s="187"/>
      <c r="AX563" s="187"/>
      <c r="AY563" s="187"/>
      <c r="AZ563" s="187"/>
      <c r="BA563" s="187"/>
      <c r="BB563" s="187"/>
      <c r="BC563" s="187"/>
      <c r="BD563" s="187"/>
      <c r="BE563" s="187"/>
      <c r="BF563" s="187"/>
      <c r="BG563" s="187"/>
      <c r="BH563" s="187"/>
    </row>
    <row r="564" spans="1:60" s="179" customFormat="1" outlineLevel="1">
      <c r="A564" s="180"/>
      <c r="B564" s="181"/>
      <c r="C564" s="188" t="s">
        <v>498</v>
      </c>
      <c r="D564" s="189"/>
      <c r="E564" s="190">
        <v>6.5</v>
      </c>
      <c r="F564" s="150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 t="s">
        <v>156</v>
      </c>
      <c r="AH564" s="187">
        <v>0</v>
      </c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  <c r="AT564" s="187"/>
      <c r="AU564" s="187"/>
      <c r="AV564" s="187"/>
      <c r="AW564" s="187"/>
      <c r="AX564" s="187"/>
      <c r="AY564" s="187"/>
      <c r="AZ564" s="187"/>
      <c r="BA564" s="187"/>
      <c r="BB564" s="187"/>
      <c r="BC564" s="187"/>
      <c r="BD564" s="187"/>
      <c r="BE564" s="187"/>
      <c r="BF564" s="187"/>
      <c r="BG564" s="187"/>
      <c r="BH564" s="187"/>
    </row>
    <row r="565" spans="1:60" s="179" customFormat="1" outlineLevel="1">
      <c r="A565" s="180"/>
      <c r="B565" s="181"/>
      <c r="C565" s="188" t="s">
        <v>499</v>
      </c>
      <c r="D565" s="189"/>
      <c r="E565" s="190">
        <v>1.2</v>
      </c>
      <c r="F565" s="150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 t="s">
        <v>156</v>
      </c>
      <c r="AH565" s="187">
        <v>0</v>
      </c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  <c r="AZ565" s="187"/>
      <c r="BA565" s="187"/>
      <c r="BB565" s="187"/>
      <c r="BC565" s="187"/>
      <c r="BD565" s="187"/>
      <c r="BE565" s="187"/>
      <c r="BF565" s="187"/>
      <c r="BG565" s="187"/>
      <c r="BH565" s="187"/>
    </row>
    <row r="566" spans="1:60" s="179" customFormat="1" outlineLevel="1">
      <c r="A566" s="180"/>
      <c r="B566" s="181"/>
      <c r="C566" s="188" t="s">
        <v>500</v>
      </c>
      <c r="D566" s="189"/>
      <c r="E566" s="190">
        <v>44.8</v>
      </c>
      <c r="F566" s="150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 t="s">
        <v>156</v>
      </c>
      <c r="AH566" s="187">
        <v>0</v>
      </c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  <c r="AT566" s="187"/>
      <c r="AU566" s="187"/>
      <c r="AV566" s="187"/>
      <c r="AW566" s="187"/>
      <c r="AX566" s="187"/>
      <c r="AY566" s="187"/>
      <c r="AZ566" s="187"/>
      <c r="BA566" s="187"/>
      <c r="BB566" s="187"/>
      <c r="BC566" s="187"/>
      <c r="BD566" s="187"/>
      <c r="BE566" s="187"/>
      <c r="BF566" s="187"/>
      <c r="BG566" s="187"/>
      <c r="BH566" s="187"/>
    </row>
    <row r="567" spans="1:60" s="179" customFormat="1" outlineLevel="1">
      <c r="A567" s="180"/>
      <c r="B567" s="181"/>
      <c r="C567" s="188" t="s">
        <v>501</v>
      </c>
      <c r="D567" s="189"/>
      <c r="E567" s="190">
        <v>1.4</v>
      </c>
      <c r="F567" s="150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 t="s">
        <v>156</v>
      </c>
      <c r="AH567" s="187">
        <v>0</v>
      </c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</row>
    <row r="568" spans="1:60" s="179" customFormat="1" outlineLevel="1">
      <c r="A568" s="180"/>
      <c r="B568" s="181"/>
      <c r="C568" s="188" t="s">
        <v>502</v>
      </c>
      <c r="D568" s="189"/>
      <c r="E568" s="190">
        <v>1.67</v>
      </c>
      <c r="F568" s="150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 t="s">
        <v>156</v>
      </c>
      <c r="AH568" s="187">
        <v>0</v>
      </c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  <c r="AT568" s="187"/>
      <c r="AU568" s="187"/>
      <c r="AV568" s="187"/>
      <c r="AW568" s="187"/>
      <c r="AX568" s="187"/>
      <c r="AY568" s="187"/>
      <c r="AZ568" s="187"/>
      <c r="BA568" s="187"/>
      <c r="BB568" s="187"/>
      <c r="BC568" s="187"/>
      <c r="BD568" s="187"/>
      <c r="BE568" s="187"/>
      <c r="BF568" s="187"/>
      <c r="BG568" s="187"/>
      <c r="BH568" s="187"/>
    </row>
    <row r="569" spans="1:60" s="179" customFormat="1" outlineLevel="1">
      <c r="A569" s="180"/>
      <c r="B569" s="181"/>
      <c r="C569" s="188" t="s">
        <v>503</v>
      </c>
      <c r="D569" s="189"/>
      <c r="E569" s="190">
        <v>5.04</v>
      </c>
      <c r="F569" s="150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 t="s">
        <v>156</v>
      </c>
      <c r="AH569" s="187">
        <v>0</v>
      </c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  <c r="AT569" s="187"/>
      <c r="AU569" s="187"/>
      <c r="AV569" s="187"/>
      <c r="AW569" s="187"/>
      <c r="AX569" s="187"/>
      <c r="AY569" s="187"/>
      <c r="AZ569" s="187"/>
      <c r="BA569" s="187"/>
      <c r="BB569" s="187"/>
      <c r="BC569" s="187"/>
      <c r="BD569" s="187"/>
      <c r="BE569" s="187"/>
      <c r="BF569" s="187"/>
      <c r="BG569" s="187"/>
      <c r="BH569" s="187"/>
    </row>
    <row r="570" spans="1:60" s="179" customFormat="1" outlineLevel="1">
      <c r="A570" s="180"/>
      <c r="B570" s="181"/>
      <c r="C570" s="188" t="s">
        <v>504</v>
      </c>
      <c r="D570" s="189"/>
      <c r="E570" s="190">
        <v>1.64</v>
      </c>
      <c r="F570" s="150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 t="s">
        <v>156</v>
      </c>
      <c r="AH570" s="187">
        <v>0</v>
      </c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7"/>
      <c r="AT570" s="187"/>
      <c r="AU570" s="187"/>
      <c r="AV570" s="187"/>
      <c r="AW570" s="187"/>
      <c r="AX570" s="187"/>
      <c r="AY570" s="187"/>
      <c r="AZ570" s="187"/>
      <c r="BA570" s="187"/>
      <c r="BB570" s="187"/>
      <c r="BC570" s="187"/>
      <c r="BD570" s="187"/>
      <c r="BE570" s="187"/>
      <c r="BF570" s="187"/>
      <c r="BG570" s="187"/>
      <c r="BH570" s="187"/>
    </row>
    <row r="571" spans="1:60" s="179" customFormat="1" outlineLevel="1">
      <c r="A571" s="180"/>
      <c r="B571" s="181"/>
      <c r="C571" s="191"/>
      <c r="D571" s="191"/>
      <c r="E571" s="191"/>
      <c r="F571" s="150"/>
      <c r="G571" s="191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 t="s">
        <v>130</v>
      </c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  <c r="AT571" s="187"/>
      <c r="AU571" s="187"/>
      <c r="AV571" s="187"/>
      <c r="AW571" s="187"/>
      <c r="AX571" s="187"/>
      <c r="AY571" s="187"/>
      <c r="AZ571" s="187"/>
      <c r="BA571" s="187"/>
      <c r="BB571" s="187"/>
      <c r="BC571" s="187"/>
      <c r="BD571" s="187"/>
      <c r="BE571" s="187"/>
      <c r="BF571" s="187"/>
      <c r="BG571" s="187"/>
      <c r="BH571" s="187"/>
    </row>
    <row r="572" spans="1:60" s="179" customFormat="1" outlineLevel="1">
      <c r="A572" s="180">
        <v>53</v>
      </c>
      <c r="B572" s="181" t="s">
        <v>505</v>
      </c>
      <c r="C572" s="182" t="s">
        <v>506</v>
      </c>
      <c r="D572" s="183" t="s">
        <v>228</v>
      </c>
      <c r="E572" s="184">
        <v>2.8</v>
      </c>
      <c r="F572" s="150"/>
      <c r="G572" s="186">
        <f>ROUND(E572*F572,2)</f>
        <v>0</v>
      </c>
      <c r="H572" s="186">
        <v>1059.3</v>
      </c>
      <c r="I572" s="186">
        <f>ROUND(E572*H572,2)</f>
        <v>2966.04</v>
      </c>
      <c r="J572" s="186">
        <v>1620.7</v>
      </c>
      <c r="K572" s="186">
        <f>ROUND(E572*J572,2)</f>
        <v>4537.96</v>
      </c>
      <c r="L572" s="186">
        <v>15</v>
      </c>
      <c r="M572" s="186">
        <f>G572*(1+L572/100)</f>
        <v>0</v>
      </c>
      <c r="N572" s="186">
        <v>0</v>
      </c>
      <c r="O572" s="186">
        <f>ROUND(E572*N572,2)</f>
        <v>0</v>
      </c>
      <c r="P572" s="186">
        <v>2.14E-3</v>
      </c>
      <c r="Q572" s="186">
        <f>ROUND(E572*P572,2)</f>
        <v>0.01</v>
      </c>
      <c r="R572" s="186" t="s">
        <v>476</v>
      </c>
      <c r="S572" s="186" t="s">
        <v>125</v>
      </c>
      <c r="T572" s="186" t="s">
        <v>125</v>
      </c>
      <c r="U572" s="186">
        <v>4</v>
      </c>
      <c r="V572" s="186">
        <f>ROUND(E572*U572,2)</f>
        <v>11.2</v>
      </c>
      <c r="W572" s="186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 t="s">
        <v>154</v>
      </c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  <c r="AT572" s="187"/>
      <c r="AU572" s="187"/>
      <c r="AV572" s="187"/>
      <c r="AW572" s="187"/>
      <c r="AX572" s="187"/>
      <c r="AY572" s="187"/>
      <c r="AZ572" s="187"/>
      <c r="BA572" s="187"/>
      <c r="BB572" s="187"/>
      <c r="BC572" s="187"/>
      <c r="BD572" s="187"/>
      <c r="BE572" s="187"/>
      <c r="BF572" s="187"/>
      <c r="BG572" s="187"/>
      <c r="BH572" s="187"/>
    </row>
    <row r="573" spans="1:60" s="179" customFormat="1" outlineLevel="1">
      <c r="A573" s="180"/>
      <c r="B573" s="181"/>
      <c r="C573" s="188" t="s">
        <v>507</v>
      </c>
      <c r="D573" s="189"/>
      <c r="E573" s="190"/>
      <c r="F573" s="150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 t="s">
        <v>156</v>
      </c>
      <c r="AH573" s="187">
        <v>0</v>
      </c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  <c r="AT573" s="187"/>
      <c r="AU573" s="187"/>
      <c r="AV573" s="187"/>
      <c r="AW573" s="187"/>
      <c r="AX573" s="187"/>
      <c r="AY573" s="187"/>
      <c r="AZ573" s="187"/>
      <c r="BA573" s="187"/>
      <c r="BB573" s="187"/>
      <c r="BC573" s="187"/>
      <c r="BD573" s="187"/>
      <c r="BE573" s="187"/>
      <c r="BF573" s="187"/>
      <c r="BG573" s="187"/>
      <c r="BH573" s="187"/>
    </row>
    <row r="574" spans="1:60" s="179" customFormat="1" outlineLevel="1">
      <c r="A574" s="180"/>
      <c r="B574" s="181"/>
      <c r="C574" s="188" t="s">
        <v>191</v>
      </c>
      <c r="D574" s="189"/>
      <c r="E574" s="190"/>
      <c r="F574" s="150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 t="s">
        <v>156</v>
      </c>
      <c r="AH574" s="187">
        <v>0</v>
      </c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  <c r="AT574" s="187"/>
      <c r="AU574" s="187"/>
      <c r="AV574" s="187"/>
      <c r="AW574" s="187"/>
      <c r="AX574" s="187"/>
      <c r="AY574" s="187"/>
      <c r="AZ574" s="187"/>
      <c r="BA574" s="187"/>
      <c r="BB574" s="187"/>
      <c r="BC574" s="187"/>
      <c r="BD574" s="187"/>
      <c r="BE574" s="187"/>
      <c r="BF574" s="187"/>
      <c r="BG574" s="187"/>
      <c r="BH574" s="187"/>
    </row>
    <row r="575" spans="1:60" s="179" customFormat="1" outlineLevel="1">
      <c r="A575" s="180"/>
      <c r="B575" s="181"/>
      <c r="C575" s="188" t="s">
        <v>508</v>
      </c>
      <c r="D575" s="189"/>
      <c r="E575" s="190">
        <v>2.8</v>
      </c>
      <c r="F575" s="150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 t="s">
        <v>156</v>
      </c>
      <c r="AH575" s="187">
        <v>0</v>
      </c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  <c r="AZ575" s="187"/>
      <c r="BA575" s="187"/>
      <c r="BB575" s="187"/>
      <c r="BC575" s="187"/>
      <c r="BD575" s="187"/>
      <c r="BE575" s="187"/>
      <c r="BF575" s="187"/>
      <c r="BG575" s="187"/>
      <c r="BH575" s="187"/>
    </row>
    <row r="576" spans="1:60" s="179" customFormat="1" outlineLevel="1">
      <c r="A576" s="180"/>
      <c r="B576" s="181"/>
      <c r="C576" s="191"/>
      <c r="D576" s="191"/>
      <c r="E576" s="191"/>
      <c r="F576" s="150"/>
      <c r="G576" s="191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 t="s">
        <v>130</v>
      </c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  <c r="AT576" s="187"/>
      <c r="AU576" s="187"/>
      <c r="AV576" s="187"/>
      <c r="AW576" s="187"/>
      <c r="AX576" s="187"/>
      <c r="AY576" s="187"/>
      <c r="AZ576" s="187"/>
      <c r="BA576" s="187"/>
      <c r="BB576" s="187"/>
      <c r="BC576" s="187"/>
      <c r="BD576" s="187"/>
      <c r="BE576" s="187"/>
      <c r="BF576" s="187"/>
      <c r="BG576" s="187"/>
      <c r="BH576" s="187"/>
    </row>
    <row r="577" spans="1:60" s="179" customFormat="1" outlineLevel="1">
      <c r="A577" s="180">
        <v>54</v>
      </c>
      <c r="B577" s="181" t="s">
        <v>509</v>
      </c>
      <c r="C577" s="182" t="s">
        <v>510</v>
      </c>
      <c r="D577" s="183" t="s">
        <v>228</v>
      </c>
      <c r="E577" s="184">
        <v>4.2</v>
      </c>
      <c r="F577" s="150"/>
      <c r="G577" s="186">
        <f>ROUND(E577*F577,2)</f>
        <v>0</v>
      </c>
      <c r="H577" s="186">
        <v>109.1</v>
      </c>
      <c r="I577" s="186">
        <f>ROUND(E577*H577,2)</f>
        <v>458.22</v>
      </c>
      <c r="J577" s="186">
        <v>512.9</v>
      </c>
      <c r="K577" s="186">
        <f>ROUND(E577*J577,2)</f>
        <v>2154.1799999999998</v>
      </c>
      <c r="L577" s="186">
        <v>15</v>
      </c>
      <c r="M577" s="186">
        <f>G577*(1+L577/100)</f>
        <v>0</v>
      </c>
      <c r="N577" s="186">
        <v>0</v>
      </c>
      <c r="O577" s="186">
        <f>ROUND(E577*N577,2)</f>
        <v>0</v>
      </c>
      <c r="P577" s="186">
        <v>4.6000000000000001E-4</v>
      </c>
      <c r="Q577" s="186">
        <f>ROUND(E577*P577,2)</f>
        <v>0</v>
      </c>
      <c r="R577" s="186" t="s">
        <v>476</v>
      </c>
      <c r="S577" s="186" t="s">
        <v>125</v>
      </c>
      <c r="T577" s="186" t="s">
        <v>125</v>
      </c>
      <c r="U577" s="186">
        <v>1.2150000000000001</v>
      </c>
      <c r="V577" s="186">
        <f>ROUND(E577*U577,2)</f>
        <v>5.0999999999999996</v>
      </c>
      <c r="W577" s="186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 t="s">
        <v>154</v>
      </c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  <c r="AT577" s="187"/>
      <c r="AU577" s="187"/>
      <c r="AV577" s="187"/>
      <c r="AW577" s="187"/>
      <c r="AX577" s="187"/>
      <c r="AY577" s="187"/>
      <c r="AZ577" s="187"/>
      <c r="BA577" s="187"/>
      <c r="BB577" s="187"/>
      <c r="BC577" s="187"/>
      <c r="BD577" s="187"/>
      <c r="BE577" s="187"/>
      <c r="BF577" s="187"/>
      <c r="BG577" s="187"/>
      <c r="BH577" s="187"/>
    </row>
    <row r="578" spans="1:60" s="179" customFormat="1" outlineLevel="1">
      <c r="A578" s="180"/>
      <c r="B578" s="181"/>
      <c r="C578" s="188" t="s">
        <v>178</v>
      </c>
      <c r="D578" s="189"/>
      <c r="E578" s="190"/>
      <c r="F578" s="150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7"/>
      <c r="Y578" s="187"/>
      <c r="Z578" s="187"/>
      <c r="AA578" s="187"/>
      <c r="AB578" s="187"/>
      <c r="AC578" s="187"/>
      <c r="AD578" s="187"/>
      <c r="AE578" s="187"/>
      <c r="AF578" s="187"/>
      <c r="AG578" s="187" t="s">
        <v>156</v>
      </c>
      <c r="AH578" s="187">
        <v>0</v>
      </c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7"/>
      <c r="AT578" s="187"/>
      <c r="AU578" s="187"/>
      <c r="AV578" s="187"/>
      <c r="AW578" s="187"/>
      <c r="AX578" s="187"/>
      <c r="AY578" s="187"/>
      <c r="AZ578" s="187"/>
      <c r="BA578" s="187"/>
      <c r="BB578" s="187"/>
      <c r="BC578" s="187"/>
      <c r="BD578" s="187"/>
      <c r="BE578" s="187"/>
      <c r="BF578" s="187"/>
      <c r="BG578" s="187"/>
      <c r="BH578" s="187"/>
    </row>
    <row r="579" spans="1:60" s="179" customFormat="1" outlineLevel="1">
      <c r="A579" s="180"/>
      <c r="B579" s="181"/>
      <c r="C579" s="188" t="s">
        <v>511</v>
      </c>
      <c r="D579" s="189"/>
      <c r="E579" s="190">
        <v>4.2</v>
      </c>
      <c r="F579" s="150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 t="s">
        <v>156</v>
      </c>
      <c r="AH579" s="187">
        <v>0</v>
      </c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  <c r="AT579" s="187"/>
      <c r="AU579" s="187"/>
      <c r="AV579" s="187"/>
      <c r="AW579" s="187"/>
      <c r="AX579" s="187"/>
      <c r="AY579" s="187"/>
      <c r="AZ579" s="187"/>
      <c r="BA579" s="187"/>
      <c r="BB579" s="187"/>
      <c r="BC579" s="187"/>
      <c r="BD579" s="187"/>
      <c r="BE579" s="187"/>
      <c r="BF579" s="187"/>
      <c r="BG579" s="187"/>
      <c r="BH579" s="187"/>
    </row>
    <row r="580" spans="1:60" s="179" customFormat="1" outlineLevel="1">
      <c r="A580" s="180"/>
      <c r="B580" s="181"/>
      <c r="C580" s="191"/>
      <c r="D580" s="191"/>
      <c r="E580" s="191"/>
      <c r="F580" s="150"/>
      <c r="G580" s="191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 t="s">
        <v>130</v>
      </c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  <c r="AT580" s="187"/>
      <c r="AU580" s="187"/>
      <c r="AV580" s="187"/>
      <c r="AW580" s="187"/>
      <c r="AX580" s="187"/>
      <c r="AY580" s="187"/>
      <c r="AZ580" s="187"/>
      <c r="BA580" s="187"/>
      <c r="BB580" s="187"/>
      <c r="BC580" s="187"/>
      <c r="BD580" s="187"/>
      <c r="BE580" s="187"/>
      <c r="BF580" s="187"/>
      <c r="BG580" s="187"/>
      <c r="BH580" s="187"/>
    </row>
    <row r="581" spans="1:60" s="179" customFormat="1" ht="33.75" outlineLevel="1">
      <c r="A581" s="180">
        <v>55</v>
      </c>
      <c r="B581" s="181" t="s">
        <v>512</v>
      </c>
      <c r="C581" s="182" t="s">
        <v>513</v>
      </c>
      <c r="D581" s="183" t="s">
        <v>199</v>
      </c>
      <c r="E581" s="184">
        <v>18.67784</v>
      </c>
      <c r="F581" s="150"/>
      <c r="G581" s="186">
        <f>ROUND(E581*F581,2)</f>
        <v>0</v>
      </c>
      <c r="H581" s="186">
        <v>12.87</v>
      </c>
      <c r="I581" s="186">
        <f>ROUND(E581*H581,2)</f>
        <v>240.38</v>
      </c>
      <c r="J581" s="186">
        <v>84.43</v>
      </c>
      <c r="K581" s="186">
        <f>ROUND(E581*J581,2)</f>
        <v>1576.97</v>
      </c>
      <c r="L581" s="186">
        <v>15</v>
      </c>
      <c r="M581" s="186">
        <f>G581*(1+L581/100)</f>
        <v>0</v>
      </c>
      <c r="N581" s="186">
        <v>5.4000000000000001E-4</v>
      </c>
      <c r="O581" s="186">
        <f>ROUND(E581*N581,2)</f>
        <v>0.01</v>
      </c>
      <c r="P581" s="186">
        <v>0.18</v>
      </c>
      <c r="Q581" s="186">
        <f>ROUND(E581*P581,2)</f>
        <v>3.36</v>
      </c>
      <c r="R581" s="186" t="s">
        <v>476</v>
      </c>
      <c r="S581" s="186" t="s">
        <v>125</v>
      </c>
      <c r="T581" s="186" t="s">
        <v>125</v>
      </c>
      <c r="U581" s="186">
        <v>0.309</v>
      </c>
      <c r="V581" s="186">
        <f>ROUND(E581*U581,2)</f>
        <v>5.77</v>
      </c>
      <c r="W581" s="186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 t="s">
        <v>154</v>
      </c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  <c r="AT581" s="187"/>
      <c r="AU581" s="187"/>
      <c r="AV581" s="187"/>
      <c r="AW581" s="187"/>
      <c r="AX581" s="187"/>
      <c r="AY581" s="187"/>
      <c r="AZ581" s="187"/>
      <c r="BA581" s="187"/>
      <c r="BB581" s="187"/>
      <c r="BC581" s="187"/>
      <c r="BD581" s="187"/>
      <c r="BE581" s="187"/>
      <c r="BF581" s="187"/>
      <c r="BG581" s="187"/>
      <c r="BH581" s="187"/>
    </row>
    <row r="582" spans="1:60" s="179" customFormat="1" outlineLevel="1">
      <c r="A582" s="180"/>
      <c r="B582" s="181"/>
      <c r="C582" s="200" t="s">
        <v>514</v>
      </c>
      <c r="D582" s="200"/>
      <c r="E582" s="200"/>
      <c r="F582" s="150"/>
      <c r="G582" s="200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 t="s">
        <v>177</v>
      </c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  <c r="AT582" s="187"/>
      <c r="AU582" s="187"/>
      <c r="AV582" s="187"/>
      <c r="AW582" s="187"/>
      <c r="AX582" s="187"/>
      <c r="AY582" s="187"/>
      <c r="AZ582" s="187"/>
      <c r="BA582" s="187"/>
      <c r="BB582" s="187"/>
      <c r="BC582" s="187"/>
      <c r="BD582" s="187"/>
      <c r="BE582" s="187"/>
      <c r="BF582" s="187"/>
      <c r="BG582" s="187"/>
      <c r="BH582" s="187"/>
    </row>
    <row r="583" spans="1:60" s="179" customFormat="1" ht="22.5" outlineLevel="1">
      <c r="A583" s="180"/>
      <c r="B583" s="181"/>
      <c r="C583" s="201" t="s">
        <v>497</v>
      </c>
      <c r="D583" s="201"/>
      <c r="E583" s="201"/>
      <c r="F583" s="150"/>
      <c r="G583" s="201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 t="s">
        <v>129</v>
      </c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  <c r="AT583" s="187"/>
      <c r="AU583" s="187"/>
      <c r="AV583" s="187"/>
      <c r="AW583" s="187"/>
      <c r="AX583" s="187"/>
      <c r="AY583" s="187"/>
      <c r="AZ583" s="187"/>
      <c r="BA583" s="187"/>
      <c r="BB583" s="187"/>
      <c r="BC583" s="187"/>
      <c r="BD583" s="187"/>
      <c r="BE583" s="187"/>
      <c r="BF583" s="187"/>
      <c r="BG583" s="187"/>
      <c r="BH583" s="187"/>
    </row>
    <row r="584" spans="1:60" s="179" customFormat="1" outlineLevel="1">
      <c r="A584" s="180"/>
      <c r="B584" s="181"/>
      <c r="C584" s="188" t="s">
        <v>178</v>
      </c>
      <c r="D584" s="189"/>
      <c r="E584" s="190"/>
      <c r="F584" s="150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 t="s">
        <v>156</v>
      </c>
      <c r="AH584" s="187">
        <v>0</v>
      </c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7"/>
      <c r="AT584" s="187"/>
      <c r="AU584" s="187"/>
      <c r="AV584" s="187"/>
      <c r="AW584" s="187"/>
      <c r="AX584" s="187"/>
      <c r="AY584" s="187"/>
      <c r="AZ584" s="187"/>
      <c r="BA584" s="187"/>
      <c r="BB584" s="187"/>
      <c r="BC584" s="187"/>
      <c r="BD584" s="187"/>
      <c r="BE584" s="187"/>
      <c r="BF584" s="187"/>
      <c r="BG584" s="187"/>
      <c r="BH584" s="187"/>
    </row>
    <row r="585" spans="1:60" s="179" customFormat="1" outlineLevel="1">
      <c r="A585" s="180"/>
      <c r="B585" s="181"/>
      <c r="C585" s="188" t="s">
        <v>515</v>
      </c>
      <c r="D585" s="189"/>
      <c r="E585" s="190">
        <v>1.98536</v>
      </c>
      <c r="F585" s="150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 t="s">
        <v>156</v>
      </c>
      <c r="AH585" s="187">
        <v>0</v>
      </c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  <c r="AT585" s="187"/>
      <c r="AU585" s="187"/>
      <c r="AV585" s="187"/>
      <c r="AW585" s="187"/>
      <c r="AX585" s="187"/>
      <c r="AY585" s="187"/>
      <c r="AZ585" s="187"/>
      <c r="BA585" s="187"/>
      <c r="BB585" s="187"/>
      <c r="BC585" s="187"/>
      <c r="BD585" s="187"/>
      <c r="BE585" s="187"/>
      <c r="BF585" s="187"/>
      <c r="BG585" s="187"/>
      <c r="BH585" s="187"/>
    </row>
    <row r="586" spans="1:60" s="179" customFormat="1" outlineLevel="1">
      <c r="A586" s="180"/>
      <c r="B586" s="181"/>
      <c r="C586" s="188" t="s">
        <v>516</v>
      </c>
      <c r="D586" s="189"/>
      <c r="E586" s="190">
        <v>16.69248</v>
      </c>
      <c r="F586" s="150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 t="s">
        <v>156</v>
      </c>
      <c r="AH586" s="187">
        <v>0</v>
      </c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  <c r="AT586" s="187"/>
      <c r="AU586" s="187"/>
      <c r="AV586" s="187"/>
      <c r="AW586" s="187"/>
      <c r="AX586" s="187"/>
      <c r="AY586" s="187"/>
      <c r="AZ586" s="187"/>
      <c r="BA586" s="187"/>
      <c r="BB586" s="187"/>
      <c r="BC586" s="187"/>
      <c r="BD586" s="187"/>
      <c r="BE586" s="187"/>
      <c r="BF586" s="187"/>
      <c r="BG586" s="187"/>
      <c r="BH586" s="187"/>
    </row>
    <row r="587" spans="1:60" s="179" customFormat="1" outlineLevel="1">
      <c r="A587" s="180"/>
      <c r="B587" s="181"/>
      <c r="C587" s="191"/>
      <c r="D587" s="191"/>
      <c r="E587" s="191"/>
      <c r="F587" s="150"/>
      <c r="G587" s="191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 t="s">
        <v>130</v>
      </c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  <c r="AT587" s="187"/>
      <c r="AU587" s="187"/>
      <c r="AV587" s="187"/>
      <c r="AW587" s="187"/>
      <c r="AX587" s="187"/>
      <c r="AY587" s="187"/>
      <c r="AZ587" s="187"/>
      <c r="BA587" s="187"/>
      <c r="BB587" s="187"/>
      <c r="BC587" s="187"/>
      <c r="BD587" s="187"/>
      <c r="BE587" s="187"/>
      <c r="BF587" s="187"/>
      <c r="BG587" s="187"/>
      <c r="BH587" s="187"/>
    </row>
    <row r="588" spans="1:60" s="179" customFormat="1" ht="33.75" outlineLevel="1">
      <c r="A588" s="180">
        <v>56</v>
      </c>
      <c r="B588" s="181" t="s">
        <v>517</v>
      </c>
      <c r="C588" s="182" t="s">
        <v>518</v>
      </c>
      <c r="D588" s="183" t="s">
        <v>199</v>
      </c>
      <c r="E588" s="184">
        <v>2.1</v>
      </c>
      <c r="F588" s="150"/>
      <c r="G588" s="186">
        <f>ROUND(E588*F588,2)</f>
        <v>0</v>
      </c>
      <c r="H588" s="186">
        <v>12.87</v>
      </c>
      <c r="I588" s="186">
        <f>ROUND(E588*H588,2)</f>
        <v>27.03</v>
      </c>
      <c r="J588" s="186">
        <v>116.63</v>
      </c>
      <c r="K588" s="186">
        <f>ROUND(E588*J588,2)</f>
        <v>244.92</v>
      </c>
      <c r="L588" s="186">
        <v>15</v>
      </c>
      <c r="M588" s="186">
        <f>G588*(1+L588/100)</f>
        <v>0</v>
      </c>
      <c r="N588" s="186">
        <v>5.4000000000000001E-4</v>
      </c>
      <c r="O588" s="186">
        <f>ROUND(E588*N588,2)</f>
        <v>0</v>
      </c>
      <c r="P588" s="186">
        <v>0.27</v>
      </c>
      <c r="Q588" s="186">
        <f>ROUND(E588*P588,2)</f>
        <v>0.56999999999999995</v>
      </c>
      <c r="R588" s="186" t="s">
        <v>476</v>
      </c>
      <c r="S588" s="186" t="s">
        <v>125</v>
      </c>
      <c r="T588" s="186" t="s">
        <v>125</v>
      </c>
      <c r="U588" s="186">
        <v>0.43</v>
      </c>
      <c r="V588" s="186">
        <f>ROUND(E588*U588,2)</f>
        <v>0.9</v>
      </c>
      <c r="W588" s="186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 t="s">
        <v>154</v>
      </c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  <c r="AT588" s="187"/>
      <c r="AU588" s="187"/>
      <c r="AV588" s="187"/>
      <c r="AW588" s="187"/>
      <c r="AX588" s="187"/>
      <c r="AY588" s="187"/>
      <c r="AZ588" s="187"/>
      <c r="BA588" s="187"/>
      <c r="BB588" s="187"/>
      <c r="BC588" s="187"/>
      <c r="BD588" s="187"/>
      <c r="BE588" s="187"/>
      <c r="BF588" s="187"/>
      <c r="BG588" s="187"/>
      <c r="BH588" s="187"/>
    </row>
    <row r="589" spans="1:60" s="179" customFormat="1" outlineLevel="1">
      <c r="A589" s="180"/>
      <c r="B589" s="181"/>
      <c r="C589" s="200" t="s">
        <v>514</v>
      </c>
      <c r="D589" s="200"/>
      <c r="E589" s="200"/>
      <c r="F589" s="150"/>
      <c r="G589" s="200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 t="s">
        <v>177</v>
      </c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  <c r="AT589" s="187"/>
      <c r="AU589" s="187"/>
      <c r="AV589" s="187"/>
      <c r="AW589" s="187"/>
      <c r="AX589" s="187"/>
      <c r="AY589" s="187"/>
      <c r="AZ589" s="187"/>
      <c r="BA589" s="187"/>
      <c r="BB589" s="187"/>
      <c r="BC589" s="187"/>
      <c r="BD589" s="187"/>
      <c r="BE589" s="187"/>
      <c r="BF589" s="187"/>
      <c r="BG589" s="187"/>
      <c r="BH589" s="187"/>
    </row>
    <row r="590" spans="1:60" s="179" customFormat="1" ht="22.5" outlineLevel="1">
      <c r="A590" s="180"/>
      <c r="B590" s="181"/>
      <c r="C590" s="201" t="s">
        <v>497</v>
      </c>
      <c r="D590" s="201"/>
      <c r="E590" s="201"/>
      <c r="F590" s="150"/>
      <c r="G590" s="201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 t="s">
        <v>129</v>
      </c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  <c r="AT590" s="187"/>
      <c r="AU590" s="187"/>
      <c r="AV590" s="187"/>
      <c r="AW590" s="187"/>
      <c r="AX590" s="187"/>
      <c r="AY590" s="187"/>
      <c r="AZ590" s="187"/>
      <c r="BA590" s="187"/>
      <c r="BB590" s="187"/>
      <c r="BC590" s="187"/>
      <c r="BD590" s="187"/>
      <c r="BE590" s="187"/>
      <c r="BF590" s="187"/>
      <c r="BG590" s="187"/>
      <c r="BH590" s="187"/>
    </row>
    <row r="591" spans="1:60" s="179" customFormat="1" outlineLevel="1">
      <c r="A591" s="180"/>
      <c r="B591" s="181"/>
      <c r="C591" s="188" t="s">
        <v>178</v>
      </c>
      <c r="D591" s="189"/>
      <c r="E591" s="190"/>
      <c r="F591" s="150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 t="s">
        <v>156</v>
      </c>
      <c r="AH591" s="187">
        <v>0</v>
      </c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  <c r="AT591" s="187"/>
      <c r="AU591" s="187"/>
      <c r="AV591" s="187"/>
      <c r="AW591" s="187"/>
      <c r="AX591" s="187"/>
      <c r="AY591" s="187"/>
      <c r="AZ591" s="187"/>
      <c r="BA591" s="187"/>
      <c r="BB591" s="187"/>
      <c r="BC591" s="187"/>
      <c r="BD591" s="187"/>
      <c r="BE591" s="187"/>
      <c r="BF591" s="187"/>
      <c r="BG591" s="187"/>
      <c r="BH591" s="187"/>
    </row>
    <row r="592" spans="1:60" s="179" customFormat="1" outlineLevel="1">
      <c r="A592" s="180"/>
      <c r="B592" s="181"/>
      <c r="C592" s="188" t="s">
        <v>519</v>
      </c>
      <c r="D592" s="189"/>
      <c r="E592" s="190">
        <v>2.1</v>
      </c>
      <c r="F592" s="150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 t="s">
        <v>156</v>
      </c>
      <c r="AH592" s="187">
        <v>0</v>
      </c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  <c r="AT592" s="187"/>
      <c r="AU592" s="187"/>
      <c r="AV592" s="187"/>
      <c r="AW592" s="187"/>
      <c r="AX592" s="187"/>
      <c r="AY592" s="187"/>
      <c r="AZ592" s="187"/>
      <c r="BA592" s="187"/>
      <c r="BB592" s="187"/>
      <c r="BC592" s="187"/>
      <c r="BD592" s="187"/>
      <c r="BE592" s="187"/>
      <c r="BF592" s="187"/>
      <c r="BG592" s="187"/>
      <c r="BH592" s="187"/>
    </row>
    <row r="593" spans="1:60" s="179" customFormat="1" outlineLevel="1">
      <c r="A593" s="180"/>
      <c r="B593" s="181"/>
      <c r="C593" s="191"/>
      <c r="D593" s="191"/>
      <c r="E593" s="191"/>
      <c r="F593" s="150"/>
      <c r="G593" s="191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 t="s">
        <v>130</v>
      </c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  <c r="AT593" s="187"/>
      <c r="AU593" s="187"/>
      <c r="AV593" s="187"/>
      <c r="AW593" s="187"/>
      <c r="AX593" s="187"/>
      <c r="AY593" s="187"/>
      <c r="AZ593" s="187"/>
      <c r="BA593" s="187"/>
      <c r="BB593" s="187"/>
      <c r="BC593" s="187"/>
      <c r="BD593" s="187"/>
      <c r="BE593" s="187"/>
      <c r="BF593" s="187"/>
      <c r="BG593" s="187"/>
      <c r="BH593" s="187"/>
    </row>
    <row r="594" spans="1:60" s="179" customFormat="1" ht="33.75" outlineLevel="1">
      <c r="A594" s="180">
        <v>57</v>
      </c>
      <c r="B594" s="181" t="s">
        <v>520</v>
      </c>
      <c r="C594" s="182" t="s">
        <v>521</v>
      </c>
      <c r="D594" s="183" t="s">
        <v>228</v>
      </c>
      <c r="E594" s="184">
        <v>1.19</v>
      </c>
      <c r="F594" s="150"/>
      <c r="G594" s="186">
        <f>ROUND(E594*F594,2)</f>
        <v>0</v>
      </c>
      <c r="H594" s="186">
        <v>0</v>
      </c>
      <c r="I594" s="186">
        <f>ROUND(E594*H594,2)</f>
        <v>0</v>
      </c>
      <c r="J594" s="186">
        <v>172.5</v>
      </c>
      <c r="K594" s="186">
        <f>ROUND(E594*J594,2)</f>
        <v>205.28</v>
      </c>
      <c r="L594" s="186">
        <v>15</v>
      </c>
      <c r="M594" s="186">
        <f>G594*(1+L594/100)</f>
        <v>0</v>
      </c>
      <c r="N594" s="186">
        <v>0</v>
      </c>
      <c r="O594" s="186">
        <f>ROUND(E594*N594,2)</f>
        <v>0</v>
      </c>
      <c r="P594" s="186">
        <v>4.2000000000000003E-2</v>
      </c>
      <c r="Q594" s="186">
        <f>ROUND(E594*P594,2)</f>
        <v>0.05</v>
      </c>
      <c r="R594" s="186" t="s">
        <v>476</v>
      </c>
      <c r="S594" s="186" t="s">
        <v>125</v>
      </c>
      <c r="T594" s="186" t="s">
        <v>125</v>
      </c>
      <c r="U594" s="186">
        <v>0.71499999999999997</v>
      </c>
      <c r="V594" s="186">
        <f>ROUND(E594*U594,2)</f>
        <v>0.85</v>
      </c>
      <c r="W594" s="186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 t="s">
        <v>154</v>
      </c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  <c r="AT594" s="187"/>
      <c r="AU594" s="187"/>
      <c r="AV594" s="187"/>
      <c r="AW594" s="187"/>
      <c r="AX594" s="187"/>
      <c r="AY594" s="187"/>
      <c r="AZ594" s="187"/>
      <c r="BA594" s="187"/>
      <c r="BB594" s="187"/>
      <c r="BC594" s="187"/>
      <c r="BD594" s="187"/>
      <c r="BE594" s="187"/>
      <c r="BF594" s="187"/>
      <c r="BG594" s="187"/>
      <c r="BH594" s="187"/>
    </row>
    <row r="595" spans="1:60" s="179" customFormat="1" outlineLevel="1">
      <c r="A595" s="180"/>
      <c r="B595" s="181"/>
      <c r="C595" s="188" t="s">
        <v>178</v>
      </c>
      <c r="D595" s="189"/>
      <c r="E595" s="190"/>
      <c r="F595" s="150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 t="s">
        <v>156</v>
      </c>
      <c r="AH595" s="187">
        <v>0</v>
      </c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  <c r="AT595" s="187"/>
      <c r="AU595" s="187"/>
      <c r="AV595" s="187"/>
      <c r="AW595" s="187"/>
      <c r="AX595" s="187"/>
      <c r="AY595" s="187"/>
      <c r="AZ595" s="187"/>
      <c r="BA595" s="187"/>
      <c r="BB595" s="187"/>
      <c r="BC595" s="187"/>
      <c r="BD595" s="187"/>
      <c r="BE595" s="187"/>
      <c r="BF595" s="187"/>
      <c r="BG595" s="187"/>
      <c r="BH595" s="187"/>
    </row>
    <row r="596" spans="1:60" s="179" customFormat="1" outlineLevel="1">
      <c r="A596" s="180"/>
      <c r="B596" s="181"/>
      <c r="C596" s="188" t="s">
        <v>522</v>
      </c>
      <c r="D596" s="189"/>
      <c r="E596" s="190">
        <v>1.19</v>
      </c>
      <c r="F596" s="150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 t="s">
        <v>156</v>
      </c>
      <c r="AH596" s="187">
        <v>0</v>
      </c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  <c r="AT596" s="187"/>
      <c r="AU596" s="187"/>
      <c r="AV596" s="187"/>
      <c r="AW596" s="187"/>
      <c r="AX596" s="187"/>
      <c r="AY596" s="187"/>
      <c r="AZ596" s="187"/>
      <c r="BA596" s="187"/>
      <c r="BB596" s="187"/>
      <c r="BC596" s="187"/>
      <c r="BD596" s="187"/>
      <c r="BE596" s="187"/>
      <c r="BF596" s="187"/>
      <c r="BG596" s="187"/>
      <c r="BH596" s="187"/>
    </row>
    <row r="597" spans="1:60" s="179" customFormat="1" outlineLevel="1">
      <c r="A597" s="180"/>
      <c r="B597" s="181"/>
      <c r="C597" s="191"/>
      <c r="D597" s="191"/>
      <c r="E597" s="191"/>
      <c r="F597" s="150"/>
      <c r="G597" s="191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 t="s">
        <v>130</v>
      </c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  <c r="AT597" s="187"/>
      <c r="AU597" s="187"/>
      <c r="AV597" s="187"/>
      <c r="AW597" s="187"/>
      <c r="AX597" s="187"/>
      <c r="AY597" s="187"/>
      <c r="AZ597" s="187"/>
      <c r="BA597" s="187"/>
      <c r="BB597" s="187"/>
      <c r="BC597" s="187"/>
      <c r="BD597" s="187"/>
      <c r="BE597" s="187"/>
      <c r="BF597" s="187"/>
      <c r="BG597" s="187"/>
      <c r="BH597" s="187"/>
    </row>
    <row r="598" spans="1:60" s="179" customFormat="1" outlineLevel="1">
      <c r="A598" s="180">
        <v>58</v>
      </c>
      <c r="B598" s="181" t="s">
        <v>523</v>
      </c>
      <c r="C598" s="182" t="s">
        <v>524</v>
      </c>
      <c r="D598" s="183" t="s">
        <v>228</v>
      </c>
      <c r="E598" s="184">
        <v>139.61000000000001</v>
      </c>
      <c r="F598" s="150"/>
      <c r="G598" s="186">
        <f>ROUND(E598*F598,2)</f>
        <v>0</v>
      </c>
      <c r="H598" s="186">
        <v>0</v>
      </c>
      <c r="I598" s="186">
        <f>ROUND(E598*H598,2)</f>
        <v>0</v>
      </c>
      <c r="J598" s="186">
        <v>183.5</v>
      </c>
      <c r="K598" s="186">
        <f>ROUND(E598*J598,2)</f>
        <v>25618.44</v>
      </c>
      <c r="L598" s="186">
        <v>15</v>
      </c>
      <c r="M598" s="186">
        <f>G598*(1+L598/100)</f>
        <v>0</v>
      </c>
      <c r="N598" s="186">
        <v>0</v>
      </c>
      <c r="O598" s="186">
        <f>ROUND(E598*N598,2)</f>
        <v>0</v>
      </c>
      <c r="P598" s="186">
        <v>2.1999999999999999E-2</v>
      </c>
      <c r="Q598" s="186">
        <f>ROUND(E598*P598,2)</f>
        <v>3.07</v>
      </c>
      <c r="R598" s="186" t="s">
        <v>476</v>
      </c>
      <c r="S598" s="186" t="s">
        <v>125</v>
      </c>
      <c r="T598" s="186" t="s">
        <v>125</v>
      </c>
      <c r="U598" s="186">
        <v>0.76</v>
      </c>
      <c r="V598" s="186">
        <f>ROUND(E598*U598,2)</f>
        <v>106.1</v>
      </c>
      <c r="W598" s="186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 t="s">
        <v>386</v>
      </c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  <c r="AT598" s="187"/>
      <c r="AU598" s="187"/>
      <c r="AV598" s="187"/>
      <c r="AW598" s="187"/>
      <c r="AX598" s="187"/>
      <c r="AY598" s="187"/>
      <c r="AZ598" s="187"/>
      <c r="BA598" s="187"/>
      <c r="BB598" s="187"/>
      <c r="BC598" s="187"/>
      <c r="BD598" s="187"/>
      <c r="BE598" s="187"/>
      <c r="BF598" s="187"/>
      <c r="BG598" s="187"/>
      <c r="BH598" s="187"/>
    </row>
    <row r="599" spans="1:60" s="179" customFormat="1" outlineLevel="1">
      <c r="A599" s="180"/>
      <c r="B599" s="181"/>
      <c r="C599" s="200" t="s">
        <v>525</v>
      </c>
      <c r="D599" s="200"/>
      <c r="E599" s="200"/>
      <c r="F599" s="150"/>
      <c r="G599" s="200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 t="s">
        <v>177</v>
      </c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  <c r="AT599" s="187"/>
      <c r="AU599" s="187"/>
      <c r="AV599" s="187"/>
      <c r="AW599" s="187"/>
      <c r="AX599" s="187"/>
      <c r="AY599" s="187"/>
      <c r="AZ599" s="187"/>
      <c r="BA599" s="187"/>
      <c r="BB599" s="187"/>
      <c r="BC599" s="187"/>
      <c r="BD599" s="187"/>
      <c r="BE599" s="187"/>
      <c r="BF599" s="187"/>
      <c r="BG599" s="187"/>
      <c r="BH599" s="187"/>
    </row>
    <row r="600" spans="1:60" s="179" customFormat="1" outlineLevel="1">
      <c r="A600" s="180"/>
      <c r="B600" s="181"/>
      <c r="C600" s="188" t="s">
        <v>457</v>
      </c>
      <c r="D600" s="189"/>
      <c r="E600" s="190"/>
      <c r="F600" s="150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 t="s">
        <v>156</v>
      </c>
      <c r="AH600" s="187">
        <v>0</v>
      </c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  <c r="AT600" s="187"/>
      <c r="AU600" s="187"/>
      <c r="AV600" s="187"/>
      <c r="AW600" s="187"/>
      <c r="AX600" s="187"/>
      <c r="AY600" s="187"/>
      <c r="AZ600" s="187"/>
      <c r="BA600" s="187"/>
      <c r="BB600" s="187"/>
      <c r="BC600" s="187"/>
      <c r="BD600" s="187"/>
      <c r="BE600" s="187"/>
      <c r="BF600" s="187"/>
      <c r="BG600" s="187"/>
      <c r="BH600" s="187"/>
    </row>
    <row r="601" spans="1:60" s="179" customFormat="1" outlineLevel="1">
      <c r="A601" s="180"/>
      <c r="B601" s="181"/>
      <c r="C601" s="188" t="s">
        <v>191</v>
      </c>
      <c r="D601" s="189"/>
      <c r="E601" s="190"/>
      <c r="F601" s="150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 t="s">
        <v>156</v>
      </c>
      <c r="AH601" s="187">
        <v>0</v>
      </c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  <c r="AT601" s="187"/>
      <c r="AU601" s="187"/>
      <c r="AV601" s="187"/>
      <c r="AW601" s="187"/>
      <c r="AX601" s="187"/>
      <c r="AY601" s="187"/>
      <c r="AZ601" s="187"/>
      <c r="BA601" s="187"/>
      <c r="BB601" s="187"/>
      <c r="BC601" s="187"/>
      <c r="BD601" s="187"/>
      <c r="BE601" s="187"/>
      <c r="BF601" s="187"/>
      <c r="BG601" s="187"/>
      <c r="BH601" s="187"/>
    </row>
    <row r="602" spans="1:60" s="179" customFormat="1" outlineLevel="1">
      <c r="A602" s="180"/>
      <c r="B602" s="181"/>
      <c r="C602" s="188" t="s">
        <v>201</v>
      </c>
      <c r="D602" s="189"/>
      <c r="E602" s="190"/>
      <c r="F602" s="150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 t="s">
        <v>156</v>
      </c>
      <c r="AH602" s="187">
        <v>0</v>
      </c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  <c r="AT602" s="187"/>
      <c r="AU602" s="187"/>
      <c r="AV602" s="187"/>
      <c r="AW602" s="187"/>
      <c r="AX602" s="187"/>
      <c r="AY602" s="187"/>
      <c r="AZ602" s="187"/>
      <c r="BA602" s="187"/>
      <c r="BB602" s="187"/>
      <c r="BC602" s="187"/>
      <c r="BD602" s="187"/>
      <c r="BE602" s="187"/>
      <c r="BF602" s="187"/>
      <c r="BG602" s="187"/>
      <c r="BH602" s="187"/>
    </row>
    <row r="603" spans="1:60" s="179" customFormat="1" outlineLevel="1">
      <c r="A603" s="180"/>
      <c r="B603" s="181"/>
      <c r="C603" s="188" t="s">
        <v>526</v>
      </c>
      <c r="D603" s="189"/>
      <c r="E603" s="190">
        <v>6.21</v>
      </c>
      <c r="F603" s="150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 t="s">
        <v>156</v>
      </c>
      <c r="AH603" s="187">
        <v>0</v>
      </c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  <c r="AT603" s="187"/>
      <c r="AU603" s="187"/>
      <c r="AV603" s="187"/>
      <c r="AW603" s="187"/>
      <c r="AX603" s="187"/>
      <c r="AY603" s="187"/>
      <c r="AZ603" s="187"/>
      <c r="BA603" s="187"/>
      <c r="BB603" s="187"/>
      <c r="BC603" s="187"/>
      <c r="BD603" s="187"/>
      <c r="BE603" s="187"/>
      <c r="BF603" s="187"/>
      <c r="BG603" s="187"/>
      <c r="BH603" s="187"/>
    </row>
    <row r="604" spans="1:60" s="179" customFormat="1" outlineLevel="1">
      <c r="A604" s="180"/>
      <c r="B604" s="181"/>
      <c r="C604" s="188" t="s">
        <v>204</v>
      </c>
      <c r="D604" s="189"/>
      <c r="E604" s="190"/>
      <c r="F604" s="150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 t="s">
        <v>156</v>
      </c>
      <c r="AH604" s="187">
        <v>0</v>
      </c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  <c r="AT604" s="187"/>
      <c r="AU604" s="187"/>
      <c r="AV604" s="187"/>
      <c r="AW604" s="187"/>
      <c r="AX604" s="187"/>
      <c r="AY604" s="187"/>
      <c r="AZ604" s="187"/>
      <c r="BA604" s="187"/>
      <c r="BB604" s="187"/>
      <c r="BC604" s="187"/>
      <c r="BD604" s="187"/>
      <c r="BE604" s="187"/>
      <c r="BF604" s="187"/>
      <c r="BG604" s="187"/>
      <c r="BH604" s="187"/>
    </row>
    <row r="605" spans="1:60" s="179" customFormat="1" outlineLevel="1">
      <c r="A605" s="180"/>
      <c r="B605" s="181"/>
      <c r="C605" s="188" t="s">
        <v>527</v>
      </c>
      <c r="D605" s="189"/>
      <c r="E605" s="190">
        <v>12.351000000000001</v>
      </c>
      <c r="F605" s="150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 t="s">
        <v>156</v>
      </c>
      <c r="AH605" s="187">
        <v>0</v>
      </c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  <c r="AT605" s="187"/>
      <c r="AU605" s="187"/>
      <c r="AV605" s="187"/>
      <c r="AW605" s="187"/>
      <c r="AX605" s="187"/>
      <c r="AY605" s="187"/>
      <c r="AZ605" s="187"/>
      <c r="BA605" s="187"/>
      <c r="BB605" s="187"/>
      <c r="BC605" s="187"/>
      <c r="BD605" s="187"/>
      <c r="BE605" s="187"/>
      <c r="BF605" s="187"/>
      <c r="BG605" s="187"/>
      <c r="BH605" s="187"/>
    </row>
    <row r="606" spans="1:60" s="179" customFormat="1" outlineLevel="1">
      <c r="A606" s="180"/>
      <c r="B606" s="181"/>
      <c r="C606" s="188" t="s">
        <v>207</v>
      </c>
      <c r="D606" s="189"/>
      <c r="E606" s="190"/>
      <c r="F606" s="150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 t="s">
        <v>156</v>
      </c>
      <c r="AH606" s="187">
        <v>0</v>
      </c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  <c r="AT606" s="187"/>
      <c r="AU606" s="187"/>
      <c r="AV606" s="187"/>
      <c r="AW606" s="187"/>
      <c r="AX606" s="187"/>
      <c r="AY606" s="187"/>
      <c r="AZ606" s="187"/>
      <c r="BA606" s="187"/>
      <c r="BB606" s="187"/>
      <c r="BC606" s="187"/>
      <c r="BD606" s="187"/>
      <c r="BE606" s="187"/>
      <c r="BF606" s="187"/>
      <c r="BG606" s="187"/>
      <c r="BH606" s="187"/>
    </row>
    <row r="607" spans="1:60" s="179" customFormat="1" outlineLevel="1">
      <c r="A607" s="180"/>
      <c r="B607" s="181"/>
      <c r="C607" s="188" t="s">
        <v>528</v>
      </c>
      <c r="D607" s="189"/>
      <c r="E607" s="190">
        <v>5.3014999999999999</v>
      </c>
      <c r="F607" s="150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 t="s">
        <v>156</v>
      </c>
      <c r="AH607" s="187">
        <v>0</v>
      </c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7"/>
      <c r="AT607" s="187"/>
      <c r="AU607" s="187"/>
      <c r="AV607" s="187"/>
      <c r="AW607" s="187"/>
      <c r="AX607" s="187"/>
      <c r="AY607" s="187"/>
      <c r="AZ607" s="187"/>
      <c r="BA607" s="187"/>
      <c r="BB607" s="187"/>
      <c r="BC607" s="187"/>
      <c r="BD607" s="187"/>
      <c r="BE607" s="187"/>
      <c r="BF607" s="187"/>
      <c r="BG607" s="187"/>
      <c r="BH607" s="187"/>
    </row>
    <row r="608" spans="1:60" s="179" customFormat="1" outlineLevel="1">
      <c r="A608" s="180"/>
      <c r="B608" s="181"/>
      <c r="C608" s="188" t="s">
        <v>210</v>
      </c>
      <c r="D608" s="189"/>
      <c r="E608" s="190"/>
      <c r="F608" s="150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 t="s">
        <v>156</v>
      </c>
      <c r="AH608" s="187">
        <v>0</v>
      </c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  <c r="AT608" s="187"/>
      <c r="AU608" s="187"/>
      <c r="AV608" s="187"/>
      <c r="AW608" s="187"/>
      <c r="AX608" s="187"/>
      <c r="AY608" s="187"/>
      <c r="AZ608" s="187"/>
      <c r="BA608" s="187"/>
      <c r="BB608" s="187"/>
      <c r="BC608" s="187"/>
      <c r="BD608" s="187"/>
      <c r="BE608" s="187"/>
      <c r="BF608" s="187"/>
      <c r="BG608" s="187"/>
      <c r="BH608" s="187"/>
    </row>
    <row r="609" spans="1:60" s="179" customFormat="1" outlineLevel="1">
      <c r="A609" s="180"/>
      <c r="B609" s="181"/>
      <c r="C609" s="188" t="s">
        <v>529</v>
      </c>
      <c r="D609" s="189"/>
      <c r="E609" s="190">
        <v>8.9239999999999995</v>
      </c>
      <c r="F609" s="150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 t="s">
        <v>156</v>
      </c>
      <c r="AH609" s="187">
        <v>0</v>
      </c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  <c r="AT609" s="187"/>
      <c r="AU609" s="187"/>
      <c r="AV609" s="187"/>
      <c r="AW609" s="187"/>
      <c r="AX609" s="187"/>
      <c r="AY609" s="187"/>
      <c r="AZ609" s="187"/>
      <c r="BA609" s="187"/>
      <c r="BB609" s="187"/>
      <c r="BC609" s="187"/>
      <c r="BD609" s="187"/>
      <c r="BE609" s="187"/>
      <c r="BF609" s="187"/>
      <c r="BG609" s="187"/>
      <c r="BH609" s="187"/>
    </row>
    <row r="610" spans="1:60" s="179" customFormat="1" outlineLevel="1">
      <c r="A610" s="180"/>
      <c r="B610" s="181"/>
      <c r="C610" s="188" t="s">
        <v>212</v>
      </c>
      <c r="D610" s="189"/>
      <c r="E610" s="190"/>
      <c r="F610" s="150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 t="s">
        <v>156</v>
      </c>
      <c r="AH610" s="187">
        <v>0</v>
      </c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  <c r="AT610" s="187"/>
      <c r="AU610" s="187"/>
      <c r="AV610" s="187"/>
      <c r="AW610" s="187"/>
      <c r="AX610" s="187"/>
      <c r="AY610" s="187"/>
      <c r="AZ610" s="187"/>
      <c r="BA610" s="187"/>
      <c r="BB610" s="187"/>
      <c r="BC610" s="187"/>
      <c r="BD610" s="187"/>
      <c r="BE610" s="187"/>
      <c r="BF610" s="187"/>
      <c r="BG610" s="187"/>
      <c r="BH610" s="187"/>
    </row>
    <row r="611" spans="1:60" s="179" customFormat="1" outlineLevel="1">
      <c r="A611" s="180"/>
      <c r="B611" s="181"/>
      <c r="C611" s="188" t="s">
        <v>530</v>
      </c>
      <c r="D611" s="189"/>
      <c r="E611" s="190">
        <v>4.9104999999999999</v>
      </c>
      <c r="F611" s="150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 t="s">
        <v>156</v>
      </c>
      <c r="AH611" s="187">
        <v>0</v>
      </c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  <c r="AT611" s="187"/>
      <c r="AU611" s="187"/>
      <c r="AV611" s="187"/>
      <c r="AW611" s="187"/>
      <c r="AX611" s="187"/>
      <c r="AY611" s="187"/>
      <c r="AZ611" s="187"/>
      <c r="BA611" s="187"/>
      <c r="BB611" s="187"/>
      <c r="BC611" s="187"/>
      <c r="BD611" s="187"/>
      <c r="BE611" s="187"/>
      <c r="BF611" s="187"/>
      <c r="BG611" s="187"/>
      <c r="BH611" s="187"/>
    </row>
    <row r="612" spans="1:60" s="179" customFormat="1" outlineLevel="1">
      <c r="A612" s="180"/>
      <c r="B612" s="181"/>
      <c r="C612" s="188" t="s">
        <v>214</v>
      </c>
      <c r="D612" s="189"/>
      <c r="E612" s="190"/>
      <c r="F612" s="150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 t="s">
        <v>156</v>
      </c>
      <c r="AH612" s="187">
        <v>0</v>
      </c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7"/>
      <c r="AT612" s="187"/>
      <c r="AU612" s="187"/>
      <c r="AV612" s="187"/>
      <c r="AW612" s="187"/>
      <c r="AX612" s="187"/>
      <c r="AY612" s="187"/>
      <c r="AZ612" s="187"/>
      <c r="BA612" s="187"/>
      <c r="BB612" s="187"/>
      <c r="BC612" s="187"/>
      <c r="BD612" s="187"/>
      <c r="BE612" s="187"/>
      <c r="BF612" s="187"/>
      <c r="BG612" s="187"/>
      <c r="BH612" s="187"/>
    </row>
    <row r="613" spans="1:60" s="179" customFormat="1" outlineLevel="1">
      <c r="A613" s="180"/>
      <c r="B613" s="181"/>
      <c r="C613" s="188" t="s">
        <v>531</v>
      </c>
      <c r="D613" s="189"/>
      <c r="E613" s="190">
        <v>39.387500000000003</v>
      </c>
      <c r="F613" s="150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 t="s">
        <v>156</v>
      </c>
      <c r="AH613" s="187">
        <v>0</v>
      </c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  <c r="AT613" s="187"/>
      <c r="AU613" s="187"/>
      <c r="AV613" s="187"/>
      <c r="AW613" s="187"/>
      <c r="AX613" s="187"/>
      <c r="AY613" s="187"/>
      <c r="AZ613" s="187"/>
      <c r="BA613" s="187"/>
      <c r="BB613" s="187"/>
      <c r="BC613" s="187"/>
      <c r="BD613" s="187"/>
      <c r="BE613" s="187"/>
      <c r="BF613" s="187"/>
      <c r="BG613" s="187"/>
      <c r="BH613" s="187"/>
    </row>
    <row r="614" spans="1:60" s="179" customFormat="1" outlineLevel="1">
      <c r="A614" s="180"/>
      <c r="B614" s="181"/>
      <c r="C614" s="188" t="s">
        <v>217</v>
      </c>
      <c r="D614" s="189"/>
      <c r="E614" s="190"/>
      <c r="F614" s="150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 t="s">
        <v>156</v>
      </c>
      <c r="AH614" s="187">
        <v>0</v>
      </c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  <c r="AT614" s="187"/>
      <c r="AU614" s="187"/>
      <c r="AV614" s="187"/>
      <c r="AW614" s="187"/>
      <c r="AX614" s="187"/>
      <c r="AY614" s="187"/>
      <c r="AZ614" s="187"/>
      <c r="BA614" s="187"/>
      <c r="BB614" s="187"/>
      <c r="BC614" s="187"/>
      <c r="BD614" s="187"/>
      <c r="BE614" s="187"/>
      <c r="BF614" s="187"/>
      <c r="BG614" s="187"/>
      <c r="BH614" s="187"/>
    </row>
    <row r="615" spans="1:60" s="179" customFormat="1" outlineLevel="1">
      <c r="A615" s="180"/>
      <c r="B615" s="181"/>
      <c r="C615" s="188" t="s">
        <v>532</v>
      </c>
      <c r="D615" s="189"/>
      <c r="E615" s="190">
        <v>51.75</v>
      </c>
      <c r="F615" s="150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 t="s">
        <v>156</v>
      </c>
      <c r="AH615" s="187">
        <v>0</v>
      </c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  <c r="AT615" s="187"/>
      <c r="AU615" s="187"/>
      <c r="AV615" s="187"/>
      <c r="AW615" s="187"/>
      <c r="AX615" s="187"/>
      <c r="AY615" s="187"/>
      <c r="AZ615" s="187"/>
      <c r="BA615" s="187"/>
      <c r="BB615" s="187"/>
      <c r="BC615" s="187"/>
      <c r="BD615" s="187"/>
      <c r="BE615" s="187"/>
      <c r="BF615" s="187"/>
      <c r="BG615" s="187"/>
      <c r="BH615" s="187"/>
    </row>
    <row r="616" spans="1:60" s="179" customFormat="1" outlineLevel="1">
      <c r="A616" s="180"/>
      <c r="B616" s="181"/>
      <c r="C616" s="188" t="s">
        <v>219</v>
      </c>
      <c r="D616" s="189"/>
      <c r="E616" s="190"/>
      <c r="F616" s="150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 t="s">
        <v>156</v>
      </c>
      <c r="AH616" s="187">
        <v>0</v>
      </c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  <c r="AT616" s="187"/>
      <c r="AU616" s="187"/>
      <c r="AV616" s="187"/>
      <c r="AW616" s="187"/>
      <c r="AX616" s="187"/>
      <c r="AY616" s="187"/>
      <c r="AZ616" s="187"/>
      <c r="BA616" s="187"/>
      <c r="BB616" s="187"/>
      <c r="BC616" s="187"/>
      <c r="BD616" s="187"/>
      <c r="BE616" s="187"/>
      <c r="BF616" s="187"/>
      <c r="BG616" s="187"/>
      <c r="BH616" s="187"/>
    </row>
    <row r="617" spans="1:60" s="179" customFormat="1" outlineLevel="1">
      <c r="A617" s="180"/>
      <c r="B617" s="181"/>
      <c r="C617" s="188" t="s">
        <v>533</v>
      </c>
      <c r="D617" s="189"/>
      <c r="E617" s="190">
        <v>6.7504999999999997</v>
      </c>
      <c r="F617" s="150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 t="s">
        <v>156</v>
      </c>
      <c r="AH617" s="187">
        <v>0</v>
      </c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  <c r="AT617" s="187"/>
      <c r="AU617" s="187"/>
      <c r="AV617" s="187"/>
      <c r="AW617" s="187"/>
      <c r="AX617" s="187"/>
      <c r="AY617" s="187"/>
      <c r="AZ617" s="187"/>
      <c r="BA617" s="187"/>
      <c r="BB617" s="187"/>
      <c r="BC617" s="187"/>
      <c r="BD617" s="187"/>
      <c r="BE617" s="187"/>
      <c r="BF617" s="187"/>
      <c r="BG617" s="187"/>
      <c r="BH617" s="187"/>
    </row>
    <row r="618" spans="1:60" s="179" customFormat="1" outlineLevel="1">
      <c r="A618" s="180"/>
      <c r="B618" s="181"/>
      <c r="C618" s="188" t="s">
        <v>257</v>
      </c>
      <c r="D618" s="189"/>
      <c r="E618" s="190"/>
      <c r="F618" s="150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 t="s">
        <v>156</v>
      </c>
      <c r="AH618" s="187">
        <v>0</v>
      </c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  <c r="AZ618" s="187"/>
      <c r="BA618" s="187"/>
      <c r="BB618" s="187"/>
      <c r="BC618" s="187"/>
      <c r="BD618" s="187"/>
      <c r="BE618" s="187"/>
      <c r="BF618" s="187"/>
      <c r="BG618" s="187"/>
      <c r="BH618" s="187"/>
    </row>
    <row r="619" spans="1:60" s="179" customFormat="1" outlineLevel="1">
      <c r="A619" s="180"/>
      <c r="B619" s="181"/>
      <c r="C619" s="188" t="s">
        <v>534</v>
      </c>
      <c r="D619" s="189"/>
      <c r="E619" s="190">
        <v>4.0250000000000004</v>
      </c>
      <c r="F619" s="150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 t="s">
        <v>156</v>
      </c>
      <c r="AH619" s="187">
        <v>0</v>
      </c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/>
      <c r="BB619" s="187"/>
      <c r="BC619" s="187"/>
      <c r="BD619" s="187"/>
      <c r="BE619" s="187"/>
      <c r="BF619" s="187"/>
      <c r="BG619" s="187"/>
      <c r="BH619" s="187"/>
    </row>
    <row r="620" spans="1:60" s="179" customFormat="1" outlineLevel="1">
      <c r="A620" s="180"/>
      <c r="B620" s="181"/>
      <c r="C620" s="191"/>
      <c r="D620" s="191"/>
      <c r="E620" s="191"/>
      <c r="F620" s="150"/>
      <c r="G620" s="191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 t="s">
        <v>130</v>
      </c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  <c r="AZ620" s="187"/>
      <c r="BA620" s="187"/>
      <c r="BB620" s="187"/>
      <c r="BC620" s="187"/>
      <c r="BD620" s="187"/>
      <c r="BE620" s="187"/>
      <c r="BF620" s="187"/>
      <c r="BG620" s="187"/>
      <c r="BH620" s="187"/>
    </row>
    <row r="621" spans="1:60" s="179" customFormat="1" outlineLevel="1">
      <c r="A621" s="180">
        <v>59</v>
      </c>
      <c r="B621" s="181" t="s">
        <v>535</v>
      </c>
      <c r="C621" s="182" t="s">
        <v>536</v>
      </c>
      <c r="D621" s="183" t="s">
        <v>228</v>
      </c>
      <c r="E621" s="184">
        <v>35.408499999999997</v>
      </c>
      <c r="F621" s="150"/>
      <c r="G621" s="186">
        <f>ROUND(E621*F621,2)</f>
        <v>0</v>
      </c>
      <c r="H621" s="186">
        <v>0</v>
      </c>
      <c r="I621" s="186">
        <f>ROUND(E621*H621,2)</f>
        <v>0</v>
      </c>
      <c r="J621" s="186">
        <v>224.5</v>
      </c>
      <c r="K621" s="186">
        <f>ROUND(E621*J621,2)</f>
        <v>7949.21</v>
      </c>
      <c r="L621" s="186">
        <v>15</v>
      </c>
      <c r="M621" s="186">
        <f>G621*(1+L621/100)</f>
        <v>0</v>
      </c>
      <c r="N621" s="186">
        <v>0</v>
      </c>
      <c r="O621" s="186">
        <f>ROUND(E621*N621,2)</f>
        <v>0</v>
      </c>
      <c r="P621" s="186">
        <v>3.3000000000000002E-2</v>
      </c>
      <c r="Q621" s="186">
        <f>ROUND(E621*P621,2)</f>
        <v>1.17</v>
      </c>
      <c r="R621" s="186" t="s">
        <v>476</v>
      </c>
      <c r="S621" s="186" t="s">
        <v>125</v>
      </c>
      <c r="T621" s="186" t="s">
        <v>125</v>
      </c>
      <c r="U621" s="186">
        <v>0.92900000000000005</v>
      </c>
      <c r="V621" s="186">
        <f>ROUND(E621*U621,2)</f>
        <v>32.89</v>
      </c>
      <c r="W621" s="186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 t="s">
        <v>154</v>
      </c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/>
      <c r="BB621" s="187"/>
      <c r="BC621" s="187"/>
      <c r="BD621" s="187"/>
      <c r="BE621" s="187"/>
      <c r="BF621" s="187"/>
      <c r="BG621" s="187"/>
      <c r="BH621" s="187"/>
    </row>
    <row r="622" spans="1:60" s="179" customFormat="1" outlineLevel="1">
      <c r="A622" s="180"/>
      <c r="B622" s="181"/>
      <c r="C622" s="200" t="s">
        <v>525</v>
      </c>
      <c r="D622" s="200"/>
      <c r="E622" s="200"/>
      <c r="F622" s="150"/>
      <c r="G622" s="200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 t="s">
        <v>177</v>
      </c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7"/>
      <c r="BD622" s="187"/>
      <c r="BE622" s="187"/>
      <c r="BF622" s="187"/>
      <c r="BG622" s="187"/>
      <c r="BH622" s="187"/>
    </row>
    <row r="623" spans="1:60" s="179" customFormat="1" outlineLevel="1">
      <c r="A623" s="180"/>
      <c r="B623" s="181"/>
      <c r="C623" s="188" t="s">
        <v>467</v>
      </c>
      <c r="D623" s="189"/>
      <c r="E623" s="190"/>
      <c r="F623" s="150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 t="s">
        <v>156</v>
      </c>
      <c r="AH623" s="187">
        <v>0</v>
      </c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  <c r="AZ623" s="187"/>
      <c r="BA623" s="187"/>
      <c r="BB623" s="187"/>
      <c r="BC623" s="187"/>
      <c r="BD623" s="187"/>
      <c r="BE623" s="187"/>
      <c r="BF623" s="187"/>
      <c r="BG623" s="187"/>
      <c r="BH623" s="187"/>
    </row>
    <row r="624" spans="1:60" s="179" customFormat="1" outlineLevel="1">
      <c r="A624" s="180"/>
      <c r="B624" s="181"/>
      <c r="C624" s="188" t="s">
        <v>261</v>
      </c>
      <c r="D624" s="189"/>
      <c r="E624" s="190"/>
      <c r="F624" s="150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 t="s">
        <v>156</v>
      </c>
      <c r="AH624" s="187">
        <v>0</v>
      </c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  <c r="AZ624" s="187"/>
      <c r="BA624" s="187"/>
      <c r="BB624" s="187"/>
      <c r="BC624" s="187"/>
      <c r="BD624" s="187"/>
      <c r="BE624" s="187"/>
      <c r="BF624" s="187"/>
      <c r="BG624" s="187"/>
      <c r="BH624" s="187"/>
    </row>
    <row r="625" spans="1:60" s="179" customFormat="1" outlineLevel="1">
      <c r="A625" s="180"/>
      <c r="B625" s="181"/>
      <c r="C625" s="188" t="s">
        <v>537</v>
      </c>
      <c r="D625" s="189"/>
      <c r="E625" s="190">
        <v>2.2999999999999998</v>
      </c>
      <c r="F625" s="150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 t="s">
        <v>156</v>
      </c>
      <c r="AH625" s="187">
        <v>0</v>
      </c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/>
      <c r="BB625" s="187"/>
      <c r="BC625" s="187"/>
      <c r="BD625" s="187"/>
      <c r="BE625" s="187"/>
      <c r="BF625" s="187"/>
      <c r="BG625" s="187"/>
      <c r="BH625" s="187"/>
    </row>
    <row r="626" spans="1:60" s="179" customFormat="1" outlineLevel="1">
      <c r="A626" s="180"/>
      <c r="B626" s="181"/>
      <c r="C626" s="188" t="s">
        <v>265</v>
      </c>
      <c r="D626" s="189"/>
      <c r="E626" s="190"/>
      <c r="F626" s="150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 t="s">
        <v>156</v>
      </c>
      <c r="AH626" s="187">
        <v>0</v>
      </c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  <c r="AZ626" s="187"/>
      <c r="BA626" s="187"/>
      <c r="BB626" s="187"/>
      <c r="BC626" s="187"/>
      <c r="BD626" s="187"/>
      <c r="BE626" s="187"/>
      <c r="BF626" s="187"/>
      <c r="BG626" s="187"/>
      <c r="BH626" s="187"/>
    </row>
    <row r="627" spans="1:60" s="179" customFormat="1" outlineLevel="1">
      <c r="A627" s="180"/>
      <c r="B627" s="181"/>
      <c r="C627" s="188" t="s">
        <v>538</v>
      </c>
      <c r="D627" s="189"/>
      <c r="E627" s="190">
        <v>3.45</v>
      </c>
      <c r="F627" s="150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 t="s">
        <v>156</v>
      </c>
      <c r="AH627" s="187">
        <v>0</v>
      </c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7"/>
      <c r="AT627" s="187"/>
      <c r="AU627" s="187"/>
      <c r="AV627" s="187"/>
      <c r="AW627" s="187"/>
      <c r="AX627" s="187"/>
      <c r="AY627" s="187"/>
      <c r="AZ627" s="187"/>
      <c r="BA627" s="187"/>
      <c r="BB627" s="187"/>
      <c r="BC627" s="187"/>
      <c r="BD627" s="187"/>
      <c r="BE627" s="187"/>
      <c r="BF627" s="187"/>
      <c r="BG627" s="187"/>
      <c r="BH627" s="187"/>
    </row>
    <row r="628" spans="1:60" s="179" customFormat="1" outlineLevel="1">
      <c r="A628" s="180"/>
      <c r="B628" s="181"/>
      <c r="C628" s="188" t="s">
        <v>293</v>
      </c>
      <c r="D628" s="189"/>
      <c r="E628" s="190"/>
      <c r="F628" s="150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 t="s">
        <v>156</v>
      </c>
      <c r="AH628" s="187">
        <v>0</v>
      </c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7"/>
      <c r="AT628" s="187"/>
      <c r="AU628" s="187"/>
      <c r="AV628" s="187"/>
      <c r="AW628" s="187"/>
      <c r="AX628" s="187"/>
      <c r="AY628" s="187"/>
      <c r="AZ628" s="187"/>
      <c r="BA628" s="187"/>
      <c r="BB628" s="187"/>
      <c r="BC628" s="187"/>
      <c r="BD628" s="187"/>
      <c r="BE628" s="187"/>
      <c r="BF628" s="187"/>
      <c r="BG628" s="187"/>
      <c r="BH628" s="187"/>
    </row>
    <row r="629" spans="1:60" s="179" customFormat="1" outlineLevel="1">
      <c r="A629" s="180"/>
      <c r="B629" s="181"/>
      <c r="C629" s="188" t="s">
        <v>537</v>
      </c>
      <c r="D629" s="189"/>
      <c r="E629" s="190">
        <v>2.2999999999999998</v>
      </c>
      <c r="F629" s="150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 t="s">
        <v>156</v>
      </c>
      <c r="AH629" s="187">
        <v>0</v>
      </c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7"/>
      <c r="AT629" s="187"/>
      <c r="AU629" s="187"/>
      <c r="AV629" s="187"/>
      <c r="AW629" s="187"/>
      <c r="AX629" s="187"/>
      <c r="AY629" s="187"/>
      <c r="AZ629" s="187"/>
      <c r="BA629" s="187"/>
      <c r="BB629" s="187"/>
      <c r="BC629" s="187"/>
      <c r="BD629" s="187"/>
      <c r="BE629" s="187"/>
      <c r="BF629" s="187"/>
      <c r="BG629" s="187"/>
      <c r="BH629" s="187"/>
    </row>
    <row r="630" spans="1:60" s="179" customFormat="1" outlineLevel="1">
      <c r="A630" s="180"/>
      <c r="B630" s="181"/>
      <c r="C630" s="188" t="s">
        <v>296</v>
      </c>
      <c r="D630" s="189"/>
      <c r="E630" s="190"/>
      <c r="F630" s="150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 t="s">
        <v>156</v>
      </c>
      <c r="AH630" s="187">
        <v>0</v>
      </c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87"/>
      <c r="AT630" s="187"/>
      <c r="AU630" s="187"/>
      <c r="AV630" s="187"/>
      <c r="AW630" s="187"/>
      <c r="AX630" s="187"/>
      <c r="AY630" s="187"/>
      <c r="AZ630" s="187"/>
      <c r="BA630" s="187"/>
      <c r="BB630" s="187"/>
      <c r="BC630" s="187"/>
      <c r="BD630" s="187"/>
      <c r="BE630" s="187"/>
      <c r="BF630" s="187"/>
      <c r="BG630" s="187"/>
      <c r="BH630" s="187"/>
    </row>
    <row r="631" spans="1:60" s="179" customFormat="1" outlineLevel="1">
      <c r="A631" s="180"/>
      <c r="B631" s="181"/>
      <c r="C631" s="188" t="s">
        <v>539</v>
      </c>
      <c r="D631" s="189"/>
      <c r="E631" s="190">
        <v>5.75</v>
      </c>
      <c r="F631" s="150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 t="s">
        <v>156</v>
      </c>
      <c r="AH631" s="187">
        <v>0</v>
      </c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87"/>
      <c r="AT631" s="187"/>
      <c r="AU631" s="187"/>
      <c r="AV631" s="187"/>
      <c r="AW631" s="187"/>
      <c r="AX631" s="187"/>
      <c r="AY631" s="187"/>
      <c r="AZ631" s="187"/>
      <c r="BA631" s="187"/>
      <c r="BB631" s="187"/>
      <c r="BC631" s="187"/>
      <c r="BD631" s="187"/>
      <c r="BE631" s="187"/>
      <c r="BF631" s="187"/>
      <c r="BG631" s="187"/>
      <c r="BH631" s="187"/>
    </row>
    <row r="632" spans="1:60" s="179" customFormat="1" outlineLevel="1">
      <c r="A632" s="180"/>
      <c r="B632" s="181"/>
      <c r="C632" s="188" t="s">
        <v>298</v>
      </c>
      <c r="D632" s="189"/>
      <c r="E632" s="190"/>
      <c r="F632" s="150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 t="s">
        <v>156</v>
      </c>
      <c r="AH632" s="187">
        <v>0</v>
      </c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87"/>
      <c r="AT632" s="187"/>
      <c r="AU632" s="187"/>
      <c r="AV632" s="187"/>
      <c r="AW632" s="187"/>
      <c r="AX632" s="187"/>
      <c r="AY632" s="187"/>
      <c r="AZ632" s="187"/>
      <c r="BA632" s="187"/>
      <c r="BB632" s="187"/>
      <c r="BC632" s="187"/>
      <c r="BD632" s="187"/>
      <c r="BE632" s="187"/>
      <c r="BF632" s="187"/>
      <c r="BG632" s="187"/>
      <c r="BH632" s="187"/>
    </row>
    <row r="633" spans="1:60" s="179" customFormat="1" outlineLevel="1">
      <c r="A633" s="180"/>
      <c r="B633" s="181"/>
      <c r="C633" s="188" t="s">
        <v>538</v>
      </c>
      <c r="D633" s="189"/>
      <c r="E633" s="190">
        <v>3.45</v>
      </c>
      <c r="F633" s="150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 t="s">
        <v>156</v>
      </c>
      <c r="AH633" s="187">
        <v>0</v>
      </c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7"/>
      <c r="AT633" s="187"/>
      <c r="AU633" s="187"/>
      <c r="AV633" s="187"/>
      <c r="AW633" s="187"/>
      <c r="AX633" s="187"/>
      <c r="AY633" s="187"/>
      <c r="AZ633" s="187"/>
      <c r="BA633" s="187"/>
      <c r="BB633" s="187"/>
      <c r="BC633" s="187"/>
      <c r="BD633" s="187"/>
      <c r="BE633" s="187"/>
      <c r="BF633" s="187"/>
      <c r="BG633" s="187"/>
      <c r="BH633" s="187"/>
    </row>
    <row r="634" spans="1:60" s="179" customFormat="1" outlineLevel="1">
      <c r="A634" s="180"/>
      <c r="B634" s="181"/>
      <c r="C634" s="188" t="s">
        <v>299</v>
      </c>
      <c r="D634" s="189"/>
      <c r="E634" s="190"/>
      <c r="F634" s="150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 t="s">
        <v>156</v>
      </c>
      <c r="AH634" s="187">
        <v>0</v>
      </c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7"/>
      <c r="AT634" s="187"/>
      <c r="AU634" s="187"/>
      <c r="AV634" s="187"/>
      <c r="AW634" s="187"/>
      <c r="AX634" s="187"/>
      <c r="AY634" s="187"/>
      <c r="AZ634" s="187"/>
      <c r="BA634" s="187"/>
      <c r="BB634" s="187"/>
      <c r="BC634" s="187"/>
      <c r="BD634" s="187"/>
      <c r="BE634" s="187"/>
      <c r="BF634" s="187"/>
      <c r="BG634" s="187"/>
      <c r="BH634" s="187"/>
    </row>
    <row r="635" spans="1:60" s="179" customFormat="1" outlineLevel="1">
      <c r="A635" s="180"/>
      <c r="B635" s="181"/>
      <c r="C635" s="188" t="s">
        <v>538</v>
      </c>
      <c r="D635" s="189"/>
      <c r="E635" s="190">
        <v>3.45</v>
      </c>
      <c r="F635" s="150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 t="s">
        <v>156</v>
      </c>
      <c r="AH635" s="187">
        <v>0</v>
      </c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7"/>
      <c r="AT635" s="187"/>
      <c r="AU635" s="187"/>
      <c r="AV635" s="187"/>
      <c r="AW635" s="187"/>
      <c r="AX635" s="187"/>
      <c r="AY635" s="187"/>
      <c r="AZ635" s="187"/>
      <c r="BA635" s="187"/>
      <c r="BB635" s="187"/>
      <c r="BC635" s="187"/>
      <c r="BD635" s="187"/>
      <c r="BE635" s="187"/>
      <c r="BF635" s="187"/>
      <c r="BG635" s="187"/>
      <c r="BH635" s="187"/>
    </row>
    <row r="636" spans="1:60" s="179" customFormat="1" outlineLevel="1">
      <c r="A636" s="180"/>
      <c r="B636" s="181"/>
      <c r="C636" s="188" t="s">
        <v>471</v>
      </c>
      <c r="D636" s="189"/>
      <c r="E636" s="190"/>
      <c r="F636" s="150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 t="s">
        <v>156</v>
      </c>
      <c r="AH636" s="187">
        <v>0</v>
      </c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7"/>
      <c r="AT636" s="187"/>
      <c r="AU636" s="187"/>
      <c r="AV636" s="187"/>
      <c r="AW636" s="187"/>
      <c r="AX636" s="187"/>
      <c r="AY636" s="187"/>
      <c r="AZ636" s="187"/>
      <c r="BA636" s="187"/>
      <c r="BB636" s="187"/>
      <c r="BC636" s="187"/>
      <c r="BD636" s="187"/>
      <c r="BE636" s="187"/>
      <c r="BF636" s="187"/>
      <c r="BG636" s="187"/>
      <c r="BH636" s="187"/>
    </row>
    <row r="637" spans="1:60" s="179" customFormat="1" outlineLevel="1">
      <c r="A637" s="180"/>
      <c r="B637" s="181"/>
      <c r="C637" s="188" t="s">
        <v>201</v>
      </c>
      <c r="D637" s="189"/>
      <c r="E637" s="190"/>
      <c r="F637" s="150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 t="s">
        <v>156</v>
      </c>
      <c r="AH637" s="187">
        <v>0</v>
      </c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7"/>
      <c r="AT637" s="187"/>
      <c r="AU637" s="187"/>
      <c r="AV637" s="187"/>
      <c r="AW637" s="187"/>
      <c r="AX637" s="187"/>
      <c r="AY637" s="187"/>
      <c r="AZ637" s="187"/>
      <c r="BA637" s="187"/>
      <c r="BB637" s="187"/>
      <c r="BC637" s="187"/>
      <c r="BD637" s="187"/>
      <c r="BE637" s="187"/>
      <c r="BF637" s="187"/>
      <c r="BG637" s="187"/>
      <c r="BH637" s="187"/>
    </row>
    <row r="638" spans="1:60" s="179" customFormat="1" outlineLevel="1">
      <c r="A638" s="180"/>
      <c r="B638" s="181"/>
      <c r="C638" s="188" t="s">
        <v>540</v>
      </c>
      <c r="D638" s="189"/>
      <c r="E638" s="190">
        <v>4.9219999999999997</v>
      </c>
      <c r="F638" s="150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 t="s">
        <v>156</v>
      </c>
      <c r="AH638" s="187">
        <v>0</v>
      </c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7"/>
      <c r="AT638" s="187"/>
      <c r="AU638" s="187"/>
      <c r="AV638" s="187"/>
      <c r="AW638" s="187"/>
      <c r="AX638" s="187"/>
      <c r="AY638" s="187"/>
      <c r="AZ638" s="187"/>
      <c r="BA638" s="187"/>
      <c r="BB638" s="187"/>
      <c r="BC638" s="187"/>
      <c r="BD638" s="187"/>
      <c r="BE638" s="187"/>
      <c r="BF638" s="187"/>
      <c r="BG638" s="187"/>
      <c r="BH638" s="187"/>
    </row>
    <row r="639" spans="1:60" s="179" customFormat="1" outlineLevel="1">
      <c r="A639" s="180"/>
      <c r="B639" s="181"/>
      <c r="C639" s="188" t="s">
        <v>224</v>
      </c>
      <c r="D639" s="189"/>
      <c r="E639" s="190"/>
      <c r="F639" s="150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 t="s">
        <v>156</v>
      </c>
      <c r="AH639" s="187">
        <v>0</v>
      </c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7"/>
      <c r="AT639" s="187"/>
      <c r="AU639" s="187"/>
      <c r="AV639" s="187"/>
      <c r="AW639" s="187"/>
      <c r="AX639" s="187"/>
      <c r="AY639" s="187"/>
      <c r="AZ639" s="187"/>
      <c r="BA639" s="187"/>
      <c r="BB639" s="187"/>
      <c r="BC639" s="187"/>
      <c r="BD639" s="187"/>
      <c r="BE639" s="187"/>
      <c r="BF639" s="187"/>
      <c r="BG639" s="187"/>
      <c r="BH639" s="187"/>
    </row>
    <row r="640" spans="1:60" s="179" customFormat="1" outlineLevel="1">
      <c r="A640" s="180"/>
      <c r="B640" s="181"/>
      <c r="C640" s="188" t="s">
        <v>541</v>
      </c>
      <c r="D640" s="189"/>
      <c r="E640" s="190">
        <v>9.7865000000000002</v>
      </c>
      <c r="F640" s="150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 t="s">
        <v>156</v>
      </c>
      <c r="AH640" s="187">
        <v>0</v>
      </c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7"/>
      <c r="AT640" s="187"/>
      <c r="AU640" s="187"/>
      <c r="AV640" s="187"/>
      <c r="AW640" s="187"/>
      <c r="AX640" s="187"/>
      <c r="AY640" s="187"/>
      <c r="AZ640" s="187"/>
      <c r="BA640" s="187"/>
      <c r="BB640" s="187"/>
      <c r="BC640" s="187"/>
      <c r="BD640" s="187"/>
      <c r="BE640" s="187"/>
      <c r="BF640" s="187"/>
      <c r="BG640" s="187"/>
      <c r="BH640" s="187"/>
    </row>
    <row r="641" spans="1:60" s="179" customFormat="1" outlineLevel="1">
      <c r="A641" s="180"/>
      <c r="B641" s="181"/>
      <c r="C641" s="191"/>
      <c r="D641" s="191"/>
      <c r="E641" s="191"/>
      <c r="F641" s="150"/>
      <c r="G641" s="191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 t="s">
        <v>130</v>
      </c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7"/>
      <c r="AT641" s="187"/>
      <c r="AU641" s="187"/>
      <c r="AV641" s="187"/>
      <c r="AW641" s="187"/>
      <c r="AX641" s="187"/>
      <c r="AY641" s="187"/>
      <c r="AZ641" s="187"/>
      <c r="BA641" s="187"/>
      <c r="BB641" s="187"/>
      <c r="BC641" s="187"/>
      <c r="BD641" s="187"/>
      <c r="BE641" s="187"/>
      <c r="BF641" s="187"/>
      <c r="BG641" s="187"/>
      <c r="BH641" s="187"/>
    </row>
    <row r="642" spans="1:60" s="179" customFormat="1" ht="22.5" outlineLevel="1">
      <c r="A642" s="180">
        <v>60</v>
      </c>
      <c r="B642" s="181" t="s">
        <v>542</v>
      </c>
      <c r="C642" s="182" t="s">
        <v>543</v>
      </c>
      <c r="D642" s="183" t="s">
        <v>199</v>
      </c>
      <c r="E642" s="184">
        <v>12.2128</v>
      </c>
      <c r="F642" s="150"/>
      <c r="G642" s="186">
        <f>ROUND(E642*F642,2)</f>
        <v>0</v>
      </c>
      <c r="H642" s="186">
        <v>0</v>
      </c>
      <c r="I642" s="186">
        <f>ROUND(E642*H642,2)</f>
        <v>0</v>
      </c>
      <c r="J642" s="186">
        <v>62.8</v>
      </c>
      <c r="K642" s="186">
        <f>ROUND(E642*J642,2)</f>
        <v>766.96</v>
      </c>
      <c r="L642" s="186">
        <v>15</v>
      </c>
      <c r="M642" s="186">
        <f>G642*(1+L642/100)</f>
        <v>0</v>
      </c>
      <c r="N642" s="186">
        <v>0</v>
      </c>
      <c r="O642" s="186">
        <f>ROUND(E642*N642,2)</f>
        <v>0</v>
      </c>
      <c r="P642" s="186">
        <v>4.5999999999999999E-2</v>
      </c>
      <c r="Q642" s="186">
        <f>ROUND(E642*P642,2)</f>
        <v>0.56000000000000005</v>
      </c>
      <c r="R642" s="186" t="s">
        <v>476</v>
      </c>
      <c r="S642" s="186" t="s">
        <v>125</v>
      </c>
      <c r="T642" s="186" t="s">
        <v>125</v>
      </c>
      <c r="U642" s="186">
        <v>0.26</v>
      </c>
      <c r="V642" s="186">
        <f>ROUND(E642*U642,2)</f>
        <v>3.18</v>
      </c>
      <c r="W642" s="186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 t="s">
        <v>154</v>
      </c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7"/>
      <c r="AT642" s="187"/>
      <c r="AU642" s="187"/>
      <c r="AV642" s="187"/>
      <c r="AW642" s="187"/>
      <c r="AX642" s="187"/>
      <c r="AY642" s="187"/>
      <c r="AZ642" s="187"/>
      <c r="BA642" s="187"/>
      <c r="BB642" s="187"/>
      <c r="BC642" s="187"/>
      <c r="BD642" s="187"/>
      <c r="BE642" s="187"/>
      <c r="BF642" s="187"/>
      <c r="BG642" s="187"/>
      <c r="BH642" s="187"/>
    </row>
    <row r="643" spans="1:60" s="179" customFormat="1" outlineLevel="1">
      <c r="A643" s="180"/>
      <c r="B643" s="181"/>
      <c r="C643" s="188" t="s">
        <v>372</v>
      </c>
      <c r="D643" s="189"/>
      <c r="E643" s="190"/>
      <c r="F643" s="150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 t="s">
        <v>156</v>
      </c>
      <c r="AH643" s="187">
        <v>0</v>
      </c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7"/>
      <c r="AT643" s="187"/>
      <c r="AU643" s="187"/>
      <c r="AV643" s="187"/>
      <c r="AW643" s="187"/>
      <c r="AX643" s="187"/>
      <c r="AY643" s="187"/>
      <c r="AZ643" s="187"/>
      <c r="BA643" s="187"/>
      <c r="BB643" s="187"/>
      <c r="BC643" s="187"/>
      <c r="BD643" s="187"/>
      <c r="BE643" s="187"/>
      <c r="BF643" s="187"/>
      <c r="BG643" s="187"/>
      <c r="BH643" s="187"/>
    </row>
    <row r="644" spans="1:60" s="179" customFormat="1" outlineLevel="1">
      <c r="A644" s="180"/>
      <c r="B644" s="181"/>
      <c r="C644" s="188" t="s">
        <v>373</v>
      </c>
      <c r="D644" s="189"/>
      <c r="E644" s="190">
        <v>93.732799999999997</v>
      </c>
      <c r="F644" s="150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 t="s">
        <v>156</v>
      </c>
      <c r="AH644" s="187">
        <v>0</v>
      </c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7"/>
      <c r="AT644" s="187"/>
      <c r="AU644" s="187"/>
      <c r="AV644" s="187"/>
      <c r="AW644" s="187"/>
      <c r="AX644" s="187"/>
      <c r="AY644" s="187"/>
      <c r="AZ644" s="187"/>
      <c r="BA644" s="187"/>
      <c r="BB644" s="187"/>
      <c r="BC644" s="187"/>
      <c r="BD644" s="187"/>
      <c r="BE644" s="187"/>
      <c r="BF644" s="187"/>
      <c r="BG644" s="187"/>
      <c r="BH644" s="187"/>
    </row>
    <row r="645" spans="1:60" s="179" customFormat="1" outlineLevel="1">
      <c r="A645" s="180"/>
      <c r="B645" s="181"/>
      <c r="C645" s="188" t="s">
        <v>544</v>
      </c>
      <c r="D645" s="189"/>
      <c r="E645" s="190"/>
      <c r="F645" s="150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 t="s">
        <v>156</v>
      </c>
      <c r="AH645" s="187">
        <v>0</v>
      </c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7"/>
      <c r="AT645" s="187"/>
      <c r="AU645" s="187"/>
      <c r="AV645" s="187"/>
      <c r="AW645" s="187"/>
      <c r="AX645" s="187"/>
      <c r="AY645" s="187"/>
      <c r="AZ645" s="187"/>
      <c r="BA645" s="187"/>
      <c r="BB645" s="187"/>
      <c r="BC645" s="187"/>
      <c r="BD645" s="187"/>
      <c r="BE645" s="187"/>
      <c r="BF645" s="187"/>
      <c r="BG645" s="187"/>
      <c r="BH645" s="187"/>
    </row>
    <row r="646" spans="1:60" s="179" customFormat="1" outlineLevel="1">
      <c r="A646" s="180"/>
      <c r="B646" s="181"/>
      <c r="C646" s="188" t="s">
        <v>545</v>
      </c>
      <c r="D646" s="189"/>
      <c r="E646" s="190">
        <v>-36.64</v>
      </c>
      <c r="F646" s="150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 t="s">
        <v>156</v>
      </c>
      <c r="AH646" s="187">
        <v>0</v>
      </c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7"/>
      <c r="AT646" s="187"/>
      <c r="AU646" s="187"/>
      <c r="AV646" s="187"/>
      <c r="AW646" s="187"/>
      <c r="AX646" s="187"/>
      <c r="AY646" s="187"/>
      <c r="AZ646" s="187"/>
      <c r="BA646" s="187"/>
      <c r="BB646" s="187"/>
      <c r="BC646" s="187"/>
      <c r="BD646" s="187"/>
      <c r="BE646" s="187"/>
      <c r="BF646" s="187"/>
      <c r="BG646" s="187"/>
      <c r="BH646" s="187"/>
    </row>
    <row r="647" spans="1:60" s="179" customFormat="1" outlineLevel="1">
      <c r="A647" s="180"/>
      <c r="B647" s="181"/>
      <c r="C647" s="188" t="s">
        <v>546</v>
      </c>
      <c r="D647" s="189"/>
      <c r="E647" s="190">
        <v>-30.52</v>
      </c>
      <c r="F647" s="150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 t="s">
        <v>156</v>
      </c>
      <c r="AH647" s="187">
        <v>0</v>
      </c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7"/>
      <c r="AT647" s="187"/>
      <c r="AU647" s="187"/>
      <c r="AV647" s="187"/>
      <c r="AW647" s="187"/>
      <c r="AX647" s="187"/>
      <c r="AY647" s="187"/>
      <c r="AZ647" s="187"/>
      <c r="BA647" s="187"/>
      <c r="BB647" s="187"/>
      <c r="BC647" s="187"/>
      <c r="BD647" s="187"/>
      <c r="BE647" s="187"/>
      <c r="BF647" s="187"/>
      <c r="BG647" s="187"/>
      <c r="BH647" s="187"/>
    </row>
    <row r="648" spans="1:60" s="179" customFormat="1" outlineLevel="1">
      <c r="A648" s="180"/>
      <c r="B648" s="181"/>
      <c r="C648" s="188" t="s">
        <v>547</v>
      </c>
      <c r="D648" s="189"/>
      <c r="E648" s="190">
        <v>-14.36</v>
      </c>
      <c r="F648" s="150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 t="s">
        <v>156</v>
      </c>
      <c r="AH648" s="187">
        <v>0</v>
      </c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7"/>
      <c r="AT648" s="187"/>
      <c r="AU648" s="187"/>
      <c r="AV648" s="187"/>
      <c r="AW648" s="187"/>
      <c r="AX648" s="187"/>
      <c r="AY648" s="187"/>
      <c r="AZ648" s="187"/>
      <c r="BA648" s="187"/>
      <c r="BB648" s="187"/>
      <c r="BC648" s="187"/>
      <c r="BD648" s="187"/>
      <c r="BE648" s="187"/>
      <c r="BF648" s="187"/>
      <c r="BG648" s="187"/>
      <c r="BH648" s="187"/>
    </row>
    <row r="649" spans="1:60" s="179" customFormat="1" outlineLevel="1">
      <c r="A649" s="180"/>
      <c r="B649" s="181"/>
      <c r="C649" s="191"/>
      <c r="D649" s="191"/>
      <c r="E649" s="191"/>
      <c r="F649" s="150"/>
      <c r="G649" s="191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 t="s">
        <v>130</v>
      </c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7"/>
      <c r="AT649" s="187"/>
      <c r="AU649" s="187"/>
      <c r="AV649" s="187"/>
      <c r="AW649" s="187"/>
      <c r="AX649" s="187"/>
      <c r="AY649" s="187"/>
      <c r="AZ649" s="187"/>
      <c r="BA649" s="187"/>
      <c r="BB649" s="187"/>
      <c r="BC649" s="187"/>
      <c r="BD649" s="187"/>
      <c r="BE649" s="187"/>
      <c r="BF649" s="187"/>
      <c r="BG649" s="187"/>
      <c r="BH649" s="187"/>
    </row>
    <row r="650" spans="1:60" s="179" customFormat="1" outlineLevel="1">
      <c r="A650" s="180">
        <v>61</v>
      </c>
      <c r="B650" s="181" t="s">
        <v>548</v>
      </c>
      <c r="C650" s="182" t="s">
        <v>549</v>
      </c>
      <c r="D650" s="183" t="s">
        <v>199</v>
      </c>
      <c r="E650" s="184">
        <v>465.9</v>
      </c>
      <c r="F650" s="150"/>
      <c r="G650" s="186">
        <f>ROUND(E650*F650,2)</f>
        <v>0</v>
      </c>
      <c r="H650" s="186">
        <v>0</v>
      </c>
      <c r="I650" s="186">
        <f>ROUND(E650*H650,2)</f>
        <v>0</v>
      </c>
      <c r="J650" s="186">
        <v>57.9</v>
      </c>
      <c r="K650" s="186">
        <f>ROUND(E650*J650,2)</f>
        <v>26975.61</v>
      </c>
      <c r="L650" s="186">
        <v>15</v>
      </c>
      <c r="M650" s="186">
        <f>G650*(1+L650/100)</f>
        <v>0</v>
      </c>
      <c r="N650" s="186">
        <v>0</v>
      </c>
      <c r="O650" s="186">
        <f>ROUND(E650*N650,2)</f>
        <v>0</v>
      </c>
      <c r="P650" s="186">
        <v>2.5000000000000001E-2</v>
      </c>
      <c r="Q650" s="186">
        <f>ROUND(E650*P650,2)</f>
        <v>11.65</v>
      </c>
      <c r="R650" s="186" t="s">
        <v>550</v>
      </c>
      <c r="S650" s="186" t="s">
        <v>125</v>
      </c>
      <c r="T650" s="186" t="s">
        <v>125</v>
      </c>
      <c r="U650" s="186">
        <v>0.2</v>
      </c>
      <c r="V650" s="186">
        <f>ROUND(E650*U650,2)</f>
        <v>93.18</v>
      </c>
      <c r="W650" s="186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 t="s">
        <v>154</v>
      </c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7"/>
      <c r="AT650" s="187"/>
      <c r="AU650" s="187"/>
      <c r="AV650" s="187"/>
      <c r="AW650" s="187"/>
      <c r="AX650" s="187"/>
      <c r="AY650" s="187"/>
      <c r="AZ650" s="187"/>
      <c r="BA650" s="187"/>
      <c r="BB650" s="187"/>
      <c r="BC650" s="187"/>
      <c r="BD650" s="187"/>
      <c r="BE650" s="187"/>
      <c r="BF650" s="187"/>
      <c r="BG650" s="187"/>
      <c r="BH650" s="187"/>
    </row>
    <row r="651" spans="1:60" s="179" customFormat="1" outlineLevel="1">
      <c r="A651" s="180"/>
      <c r="B651" s="181"/>
      <c r="C651" s="188" t="s">
        <v>406</v>
      </c>
      <c r="D651" s="189"/>
      <c r="E651" s="190"/>
      <c r="F651" s="150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 t="s">
        <v>156</v>
      </c>
      <c r="AH651" s="187">
        <v>0</v>
      </c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7"/>
      <c r="AT651" s="187"/>
      <c r="AU651" s="187"/>
      <c r="AV651" s="187"/>
      <c r="AW651" s="187"/>
      <c r="AX651" s="187"/>
      <c r="AY651" s="187"/>
      <c r="AZ651" s="187"/>
      <c r="BA651" s="187"/>
      <c r="BB651" s="187"/>
      <c r="BC651" s="187"/>
      <c r="BD651" s="187"/>
      <c r="BE651" s="187"/>
      <c r="BF651" s="187"/>
      <c r="BG651" s="187"/>
      <c r="BH651" s="187"/>
    </row>
    <row r="652" spans="1:60" s="179" customFormat="1" outlineLevel="1">
      <c r="A652" s="180"/>
      <c r="B652" s="181"/>
      <c r="C652" s="188" t="s">
        <v>191</v>
      </c>
      <c r="D652" s="189"/>
      <c r="E652" s="190"/>
      <c r="F652" s="150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 t="s">
        <v>156</v>
      </c>
      <c r="AH652" s="187">
        <v>0</v>
      </c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7"/>
      <c r="AT652" s="187"/>
      <c r="AU652" s="187"/>
      <c r="AV652" s="187"/>
      <c r="AW652" s="187"/>
      <c r="AX652" s="187"/>
      <c r="AY652" s="187"/>
      <c r="AZ652" s="187"/>
      <c r="BA652" s="187"/>
      <c r="BB652" s="187"/>
      <c r="BC652" s="187"/>
      <c r="BD652" s="187"/>
      <c r="BE652" s="187"/>
      <c r="BF652" s="187"/>
      <c r="BG652" s="187"/>
      <c r="BH652" s="187"/>
    </row>
    <row r="653" spans="1:60" s="179" customFormat="1" outlineLevel="1">
      <c r="A653" s="180"/>
      <c r="B653" s="181"/>
      <c r="C653" s="188" t="s">
        <v>551</v>
      </c>
      <c r="D653" s="189"/>
      <c r="E653" s="190">
        <v>465.9</v>
      </c>
      <c r="F653" s="150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 t="s">
        <v>156</v>
      </c>
      <c r="AH653" s="187">
        <v>0</v>
      </c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7"/>
      <c r="AT653" s="187"/>
      <c r="AU653" s="187"/>
      <c r="AV653" s="187"/>
      <c r="AW653" s="187"/>
      <c r="AX653" s="187"/>
      <c r="AY653" s="187"/>
      <c r="AZ653" s="187"/>
      <c r="BA653" s="187"/>
      <c r="BB653" s="187"/>
      <c r="BC653" s="187"/>
      <c r="BD653" s="187"/>
      <c r="BE653" s="187"/>
      <c r="BF653" s="187"/>
      <c r="BG653" s="187"/>
      <c r="BH653" s="187"/>
    </row>
    <row r="654" spans="1:60" s="179" customFormat="1" outlineLevel="1">
      <c r="A654" s="180"/>
      <c r="B654" s="181"/>
      <c r="C654" s="191"/>
      <c r="D654" s="191"/>
      <c r="E654" s="191"/>
      <c r="F654" s="150"/>
      <c r="G654" s="191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 t="s">
        <v>130</v>
      </c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7"/>
      <c r="AT654" s="187"/>
      <c r="AU654" s="187"/>
      <c r="AV654" s="187"/>
      <c r="AW654" s="187"/>
      <c r="AX654" s="187"/>
      <c r="AY654" s="187"/>
      <c r="AZ654" s="187"/>
      <c r="BA654" s="187"/>
      <c r="BB654" s="187"/>
      <c r="BC654" s="187"/>
      <c r="BD654" s="187"/>
      <c r="BE654" s="187"/>
      <c r="BF654" s="187"/>
      <c r="BG654" s="187"/>
      <c r="BH654" s="187"/>
    </row>
    <row r="655" spans="1:60" s="179" customFormat="1" ht="22.5" outlineLevel="1">
      <c r="A655" s="180">
        <v>62</v>
      </c>
      <c r="B655" s="181" t="s">
        <v>552</v>
      </c>
      <c r="C655" s="182" t="s">
        <v>553</v>
      </c>
      <c r="D655" s="183" t="s">
        <v>199</v>
      </c>
      <c r="E655" s="184">
        <v>698.85</v>
      </c>
      <c r="F655" s="150"/>
      <c r="G655" s="186">
        <f>ROUND(E655*F655,2)</f>
        <v>0</v>
      </c>
      <c r="H655" s="186">
        <v>0</v>
      </c>
      <c r="I655" s="186">
        <f>ROUND(E655*H655,2)</f>
        <v>0</v>
      </c>
      <c r="J655" s="186">
        <v>73.8</v>
      </c>
      <c r="K655" s="186">
        <f>ROUND(E655*J655,2)</f>
        <v>51575.13</v>
      </c>
      <c r="L655" s="186">
        <v>15</v>
      </c>
      <c r="M655" s="186">
        <f>G655*(1+L655/100)</f>
        <v>0</v>
      </c>
      <c r="N655" s="186">
        <v>0</v>
      </c>
      <c r="O655" s="186">
        <f>ROUND(E655*N655,2)</f>
        <v>0</v>
      </c>
      <c r="P655" s="186">
        <v>1E-3</v>
      </c>
      <c r="Q655" s="186">
        <f>ROUND(E655*P655,2)</f>
        <v>0.7</v>
      </c>
      <c r="R655" s="186" t="s">
        <v>550</v>
      </c>
      <c r="S655" s="186" t="s">
        <v>125</v>
      </c>
      <c r="T655" s="186" t="s">
        <v>125</v>
      </c>
      <c r="U655" s="186">
        <v>0.255</v>
      </c>
      <c r="V655" s="186">
        <f>ROUND(E655*U655,2)</f>
        <v>178.21</v>
      </c>
      <c r="W655" s="186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 t="s">
        <v>154</v>
      </c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7"/>
      <c r="AT655" s="187"/>
      <c r="AU655" s="187"/>
      <c r="AV655" s="187"/>
      <c r="AW655" s="187"/>
      <c r="AX655" s="187"/>
      <c r="AY655" s="187"/>
      <c r="AZ655" s="187"/>
      <c r="BA655" s="187"/>
      <c r="BB655" s="187"/>
      <c r="BC655" s="187"/>
      <c r="BD655" s="187"/>
      <c r="BE655" s="187"/>
      <c r="BF655" s="187"/>
      <c r="BG655" s="187"/>
      <c r="BH655" s="187"/>
    </row>
    <row r="656" spans="1:60" s="179" customFormat="1" outlineLevel="1">
      <c r="A656" s="180"/>
      <c r="B656" s="181"/>
      <c r="C656" s="188" t="s">
        <v>406</v>
      </c>
      <c r="D656" s="189"/>
      <c r="E656" s="190"/>
      <c r="F656" s="150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 t="s">
        <v>156</v>
      </c>
      <c r="AH656" s="187">
        <v>0</v>
      </c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7"/>
      <c r="AT656" s="187"/>
      <c r="AU656" s="187"/>
      <c r="AV656" s="187"/>
      <c r="AW656" s="187"/>
      <c r="AX656" s="187"/>
      <c r="AY656" s="187"/>
      <c r="AZ656" s="187"/>
      <c r="BA656" s="187"/>
      <c r="BB656" s="187"/>
      <c r="BC656" s="187"/>
      <c r="BD656" s="187"/>
      <c r="BE656" s="187"/>
      <c r="BF656" s="187"/>
      <c r="BG656" s="187"/>
      <c r="BH656" s="187"/>
    </row>
    <row r="657" spans="1:60" s="179" customFormat="1" outlineLevel="1">
      <c r="A657" s="180"/>
      <c r="B657" s="181"/>
      <c r="C657" s="188" t="s">
        <v>191</v>
      </c>
      <c r="D657" s="189"/>
      <c r="E657" s="190"/>
      <c r="F657" s="150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 t="s">
        <v>156</v>
      </c>
      <c r="AH657" s="187">
        <v>0</v>
      </c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7"/>
      <c r="AT657" s="187"/>
      <c r="AU657" s="187"/>
      <c r="AV657" s="187"/>
      <c r="AW657" s="187"/>
      <c r="AX657" s="187"/>
      <c r="AY657" s="187"/>
      <c r="AZ657" s="187"/>
      <c r="BA657" s="187"/>
      <c r="BB657" s="187"/>
      <c r="BC657" s="187"/>
      <c r="BD657" s="187"/>
      <c r="BE657" s="187"/>
      <c r="BF657" s="187"/>
      <c r="BG657" s="187"/>
      <c r="BH657" s="187"/>
    </row>
    <row r="658" spans="1:60" s="179" customFormat="1" outlineLevel="1">
      <c r="A658" s="180"/>
      <c r="B658" s="181"/>
      <c r="C658" s="188" t="s">
        <v>554</v>
      </c>
      <c r="D658" s="189"/>
      <c r="E658" s="190">
        <v>698.85</v>
      </c>
      <c r="F658" s="150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 t="s">
        <v>156</v>
      </c>
      <c r="AH658" s="187">
        <v>0</v>
      </c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7"/>
      <c r="AT658" s="187"/>
      <c r="AU658" s="187"/>
      <c r="AV658" s="187"/>
      <c r="AW658" s="187"/>
      <c r="AX658" s="187"/>
      <c r="AY658" s="187"/>
      <c r="AZ658" s="187"/>
      <c r="BA658" s="187"/>
      <c r="BB658" s="187"/>
      <c r="BC658" s="187"/>
      <c r="BD658" s="187"/>
      <c r="BE658" s="187"/>
      <c r="BF658" s="187"/>
      <c r="BG658" s="187"/>
      <c r="BH658" s="187"/>
    </row>
    <row r="659" spans="1:60" s="179" customFormat="1" outlineLevel="1">
      <c r="A659" s="180"/>
      <c r="B659" s="181"/>
      <c r="C659" s="191"/>
      <c r="D659" s="191"/>
      <c r="E659" s="191"/>
      <c r="F659" s="150"/>
      <c r="G659" s="191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 t="s">
        <v>130</v>
      </c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7"/>
      <c r="AT659" s="187"/>
      <c r="AU659" s="187"/>
      <c r="AV659" s="187"/>
      <c r="AW659" s="187"/>
      <c r="AX659" s="187"/>
      <c r="AY659" s="187"/>
      <c r="AZ659" s="187"/>
      <c r="BA659" s="187"/>
      <c r="BB659" s="187"/>
      <c r="BC659" s="187"/>
      <c r="BD659" s="187"/>
      <c r="BE659" s="187"/>
      <c r="BF659" s="187"/>
      <c r="BG659" s="187"/>
      <c r="BH659" s="187"/>
    </row>
    <row r="660" spans="1:60" s="179" customFormat="1" outlineLevel="1">
      <c r="A660" s="180">
        <v>63</v>
      </c>
      <c r="B660" s="181" t="s">
        <v>555</v>
      </c>
      <c r="C660" s="182" t="s">
        <v>556</v>
      </c>
      <c r="D660" s="183" t="s">
        <v>124</v>
      </c>
      <c r="E660" s="184">
        <v>1</v>
      </c>
      <c r="F660" s="150"/>
      <c r="G660" s="186">
        <f>ROUND(E660*F660,2)</f>
        <v>0</v>
      </c>
      <c r="H660" s="186">
        <v>0</v>
      </c>
      <c r="I660" s="186">
        <f>ROUND(E660*H660,2)</f>
        <v>0</v>
      </c>
      <c r="J660" s="186">
        <v>3701.42</v>
      </c>
      <c r="K660" s="186">
        <f>ROUND(E660*J660,2)</f>
        <v>3701.42</v>
      </c>
      <c r="L660" s="186">
        <v>15</v>
      </c>
      <c r="M660" s="186">
        <f>G660*(1+L660/100)</f>
        <v>0</v>
      </c>
      <c r="N660" s="186">
        <v>0</v>
      </c>
      <c r="O660" s="186">
        <f>ROUND(E660*N660,2)</f>
        <v>0</v>
      </c>
      <c r="P660" s="186">
        <v>0</v>
      </c>
      <c r="Q660" s="186">
        <f>ROUND(E660*P660,2)</f>
        <v>0</v>
      </c>
      <c r="R660" s="186"/>
      <c r="S660" s="186" t="s">
        <v>153</v>
      </c>
      <c r="T660" s="186" t="s">
        <v>126</v>
      </c>
      <c r="U660" s="186">
        <v>0</v>
      </c>
      <c r="V660" s="186">
        <f>ROUND(E660*U660,2)</f>
        <v>0</v>
      </c>
      <c r="W660" s="186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 t="s">
        <v>154</v>
      </c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7"/>
      <c r="AT660" s="187"/>
      <c r="AU660" s="187"/>
      <c r="AV660" s="187"/>
      <c r="AW660" s="187"/>
      <c r="AX660" s="187"/>
      <c r="AY660" s="187"/>
      <c r="AZ660" s="187"/>
      <c r="BA660" s="187"/>
      <c r="BB660" s="187"/>
      <c r="BC660" s="187"/>
      <c r="BD660" s="187"/>
      <c r="BE660" s="187"/>
      <c r="BF660" s="187"/>
      <c r="BG660" s="187"/>
      <c r="BH660" s="187"/>
    </row>
    <row r="661" spans="1:60" s="179" customFormat="1" ht="12.6" customHeight="1" outlineLevel="1">
      <c r="A661" s="180"/>
      <c r="B661" s="181"/>
      <c r="C661" s="201" t="s">
        <v>557</v>
      </c>
      <c r="D661" s="201"/>
      <c r="E661" s="201"/>
      <c r="F661" s="150"/>
      <c r="G661" s="201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 t="s">
        <v>129</v>
      </c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87"/>
      <c r="AT661" s="187"/>
      <c r="AU661" s="187"/>
      <c r="AV661" s="187"/>
      <c r="AW661" s="187"/>
      <c r="AX661" s="187"/>
      <c r="AY661" s="187"/>
      <c r="AZ661" s="187"/>
      <c r="BA661" s="187"/>
      <c r="BB661" s="187"/>
      <c r="BC661" s="187"/>
      <c r="BD661" s="187"/>
      <c r="BE661" s="187"/>
      <c r="BF661" s="187"/>
      <c r="BG661" s="187"/>
      <c r="BH661" s="187"/>
    </row>
    <row r="662" spans="1:60" s="179" customFormat="1" outlineLevel="1">
      <c r="A662" s="180"/>
      <c r="B662" s="181"/>
      <c r="C662" s="188" t="s">
        <v>178</v>
      </c>
      <c r="D662" s="189"/>
      <c r="E662" s="190"/>
      <c r="F662" s="150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 t="s">
        <v>156</v>
      </c>
      <c r="AH662" s="187">
        <v>0</v>
      </c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87"/>
      <c r="AT662" s="187"/>
      <c r="AU662" s="187"/>
      <c r="AV662" s="187"/>
      <c r="AW662" s="187"/>
      <c r="AX662" s="187"/>
      <c r="AY662" s="187"/>
      <c r="AZ662" s="187"/>
      <c r="BA662" s="187"/>
      <c r="BB662" s="187"/>
      <c r="BC662" s="187"/>
      <c r="BD662" s="187"/>
      <c r="BE662" s="187"/>
      <c r="BF662" s="187"/>
      <c r="BG662" s="187"/>
      <c r="BH662" s="187"/>
    </row>
    <row r="663" spans="1:60" s="179" customFormat="1" outlineLevel="1">
      <c r="A663" s="180"/>
      <c r="B663" s="181"/>
      <c r="C663" s="188" t="s">
        <v>179</v>
      </c>
      <c r="D663" s="189"/>
      <c r="E663" s="190">
        <v>1</v>
      </c>
      <c r="F663" s="150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 t="s">
        <v>156</v>
      </c>
      <c r="AH663" s="187">
        <v>0</v>
      </c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7"/>
      <c r="AT663" s="187"/>
      <c r="AU663" s="187"/>
      <c r="AV663" s="187"/>
      <c r="AW663" s="187"/>
      <c r="AX663" s="187"/>
      <c r="AY663" s="187"/>
      <c r="AZ663" s="187"/>
      <c r="BA663" s="187"/>
      <c r="BB663" s="187"/>
      <c r="BC663" s="187"/>
      <c r="BD663" s="187"/>
      <c r="BE663" s="187"/>
      <c r="BF663" s="187"/>
      <c r="BG663" s="187"/>
      <c r="BH663" s="187"/>
    </row>
    <row r="664" spans="1:60" s="179" customFormat="1" outlineLevel="1">
      <c r="A664" s="180"/>
      <c r="B664" s="181"/>
      <c r="C664" s="191"/>
      <c r="D664" s="191"/>
      <c r="E664" s="191"/>
      <c r="F664" s="150"/>
      <c r="G664" s="191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 t="s">
        <v>130</v>
      </c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7"/>
      <c r="AT664" s="187"/>
      <c r="AU664" s="187"/>
      <c r="AV664" s="187"/>
      <c r="AW664" s="187"/>
      <c r="AX664" s="187"/>
      <c r="AY664" s="187"/>
      <c r="AZ664" s="187"/>
      <c r="BA664" s="187"/>
      <c r="BB664" s="187"/>
      <c r="BC664" s="187"/>
      <c r="BD664" s="187"/>
      <c r="BE664" s="187"/>
      <c r="BF664" s="187"/>
      <c r="BG664" s="187"/>
      <c r="BH664" s="187"/>
    </row>
    <row r="665" spans="1:60" s="179" customFormat="1" outlineLevel="1">
      <c r="A665" s="180">
        <v>64</v>
      </c>
      <c r="B665" s="181" t="s">
        <v>558</v>
      </c>
      <c r="C665" s="182" t="s">
        <v>559</v>
      </c>
      <c r="D665" s="183" t="s">
        <v>199</v>
      </c>
      <c r="E665" s="184">
        <v>769.33363999999995</v>
      </c>
      <c r="F665" s="150"/>
      <c r="G665" s="186">
        <f>ROUND(E665*F665,2)</f>
        <v>0</v>
      </c>
      <c r="H665" s="186">
        <v>0</v>
      </c>
      <c r="I665" s="186">
        <f>ROUND(E665*H665,2)</f>
        <v>0</v>
      </c>
      <c r="J665" s="186">
        <v>71.3</v>
      </c>
      <c r="K665" s="186">
        <f>ROUND(E665*J665,2)</f>
        <v>54853.49</v>
      </c>
      <c r="L665" s="186">
        <v>15</v>
      </c>
      <c r="M665" s="186">
        <f>G665*(1+L665/100)</f>
        <v>0</v>
      </c>
      <c r="N665" s="186">
        <v>0</v>
      </c>
      <c r="O665" s="186">
        <f>ROUND(E665*N665,2)</f>
        <v>0</v>
      </c>
      <c r="P665" s="186">
        <v>0.02</v>
      </c>
      <c r="Q665" s="186">
        <f>ROUND(E665*P665,2)</f>
        <v>15.39</v>
      </c>
      <c r="R665" s="186"/>
      <c r="S665" s="186" t="s">
        <v>153</v>
      </c>
      <c r="T665" s="186" t="s">
        <v>126</v>
      </c>
      <c r="U665" s="186">
        <v>0</v>
      </c>
      <c r="V665" s="186">
        <f>ROUND(E665*U665,2)</f>
        <v>0</v>
      </c>
      <c r="W665" s="186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 t="s">
        <v>154</v>
      </c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/>
      <c r="BB665" s="187"/>
      <c r="BC665" s="187"/>
      <c r="BD665" s="187"/>
      <c r="BE665" s="187"/>
      <c r="BF665" s="187"/>
      <c r="BG665" s="187"/>
      <c r="BH665" s="187"/>
    </row>
    <row r="666" spans="1:60" s="179" customFormat="1" outlineLevel="1">
      <c r="A666" s="180"/>
      <c r="B666" s="181"/>
      <c r="C666" s="188" t="s">
        <v>191</v>
      </c>
      <c r="D666" s="189"/>
      <c r="E666" s="190"/>
      <c r="F666" s="150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 t="s">
        <v>156</v>
      </c>
      <c r="AH666" s="187">
        <v>0</v>
      </c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7"/>
      <c r="AT666" s="187"/>
      <c r="AU666" s="187"/>
      <c r="AV666" s="187"/>
      <c r="AW666" s="187"/>
      <c r="AX666" s="187"/>
      <c r="AY666" s="187"/>
      <c r="AZ666" s="187"/>
      <c r="BA666" s="187"/>
      <c r="BB666" s="187"/>
      <c r="BC666" s="187"/>
      <c r="BD666" s="187"/>
      <c r="BE666" s="187"/>
      <c r="BF666" s="187"/>
      <c r="BG666" s="187"/>
      <c r="BH666" s="187"/>
    </row>
    <row r="667" spans="1:60" s="179" customFormat="1" outlineLevel="1">
      <c r="A667" s="180"/>
      <c r="B667" s="181"/>
      <c r="C667" s="188" t="s">
        <v>560</v>
      </c>
      <c r="D667" s="189"/>
      <c r="E667" s="190"/>
      <c r="F667" s="150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 t="s">
        <v>156</v>
      </c>
      <c r="AH667" s="187">
        <v>0</v>
      </c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7"/>
      <c r="AT667" s="187"/>
      <c r="AU667" s="187"/>
      <c r="AV667" s="187"/>
      <c r="AW667" s="187"/>
      <c r="AX667" s="187"/>
      <c r="AY667" s="187"/>
      <c r="AZ667" s="187"/>
      <c r="BA667" s="187"/>
      <c r="BB667" s="187"/>
      <c r="BC667" s="187"/>
      <c r="BD667" s="187"/>
      <c r="BE667" s="187"/>
      <c r="BF667" s="187"/>
      <c r="BG667" s="187"/>
      <c r="BH667" s="187"/>
    </row>
    <row r="668" spans="1:60" s="179" customFormat="1" outlineLevel="1">
      <c r="A668" s="180"/>
      <c r="B668" s="181"/>
      <c r="C668" s="188" t="s">
        <v>561</v>
      </c>
      <c r="D668" s="189"/>
      <c r="E668" s="190">
        <v>56.484000000000002</v>
      </c>
      <c r="F668" s="150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 t="s">
        <v>156</v>
      </c>
      <c r="AH668" s="187">
        <v>0</v>
      </c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7"/>
      <c r="AT668" s="187"/>
      <c r="AU668" s="187"/>
      <c r="AV668" s="187"/>
      <c r="AW668" s="187"/>
      <c r="AX668" s="187"/>
      <c r="AY668" s="187"/>
      <c r="AZ668" s="187"/>
      <c r="BA668" s="187"/>
      <c r="BB668" s="187"/>
      <c r="BC668" s="187"/>
      <c r="BD668" s="187"/>
      <c r="BE668" s="187"/>
      <c r="BF668" s="187"/>
      <c r="BG668" s="187"/>
      <c r="BH668" s="187"/>
    </row>
    <row r="669" spans="1:60" s="179" customFormat="1" outlineLevel="1">
      <c r="A669" s="180"/>
      <c r="B669" s="181"/>
      <c r="C669" s="188" t="s">
        <v>562</v>
      </c>
      <c r="D669" s="189"/>
      <c r="E669" s="190">
        <v>-19.7136</v>
      </c>
      <c r="F669" s="150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 t="s">
        <v>156</v>
      </c>
      <c r="AH669" s="187">
        <v>0</v>
      </c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7"/>
      <c r="AT669" s="187"/>
      <c r="AU669" s="187"/>
      <c r="AV669" s="187"/>
      <c r="AW669" s="187"/>
      <c r="AX669" s="187"/>
      <c r="AY669" s="187"/>
      <c r="AZ669" s="187"/>
      <c r="BA669" s="187"/>
      <c r="BB669" s="187"/>
      <c r="BC669" s="187"/>
      <c r="BD669" s="187"/>
      <c r="BE669" s="187"/>
      <c r="BF669" s="187"/>
      <c r="BG669" s="187"/>
      <c r="BH669" s="187"/>
    </row>
    <row r="670" spans="1:60" s="179" customFormat="1" outlineLevel="1">
      <c r="A670" s="180"/>
      <c r="B670" s="181"/>
      <c r="C670" s="188" t="s">
        <v>563</v>
      </c>
      <c r="D670" s="189"/>
      <c r="E670" s="190"/>
      <c r="F670" s="150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 t="s">
        <v>156</v>
      </c>
      <c r="AH670" s="187">
        <v>0</v>
      </c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7"/>
      <c r="AT670" s="187"/>
      <c r="AU670" s="187"/>
      <c r="AV670" s="187"/>
      <c r="AW670" s="187"/>
      <c r="AX670" s="187"/>
      <c r="AY670" s="187"/>
      <c r="AZ670" s="187"/>
      <c r="BA670" s="187"/>
      <c r="BB670" s="187"/>
      <c r="BC670" s="187"/>
      <c r="BD670" s="187"/>
      <c r="BE670" s="187"/>
      <c r="BF670" s="187"/>
      <c r="BG670" s="187"/>
      <c r="BH670" s="187"/>
    </row>
    <row r="671" spans="1:60" s="179" customFormat="1" outlineLevel="1">
      <c r="A671" s="180"/>
      <c r="B671" s="181"/>
      <c r="C671" s="188" t="s">
        <v>564</v>
      </c>
      <c r="D671" s="189"/>
      <c r="E671" s="190">
        <v>297.86399999999998</v>
      </c>
      <c r="F671" s="150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 t="s">
        <v>156</v>
      </c>
      <c r="AH671" s="187">
        <v>0</v>
      </c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7"/>
      <c r="AT671" s="187"/>
      <c r="AU671" s="187"/>
      <c r="AV671" s="187"/>
      <c r="AW671" s="187"/>
      <c r="AX671" s="187"/>
      <c r="AY671" s="187"/>
      <c r="AZ671" s="187"/>
      <c r="BA671" s="187"/>
      <c r="BB671" s="187"/>
      <c r="BC671" s="187"/>
      <c r="BD671" s="187"/>
      <c r="BE671" s="187"/>
      <c r="BF671" s="187"/>
      <c r="BG671" s="187"/>
      <c r="BH671" s="187"/>
    </row>
    <row r="672" spans="1:60" s="179" customFormat="1" ht="33.75" outlineLevel="1">
      <c r="A672" s="180"/>
      <c r="B672" s="181"/>
      <c r="C672" s="188" t="s">
        <v>565</v>
      </c>
      <c r="D672" s="189"/>
      <c r="E672" s="190">
        <v>-74.516800000000003</v>
      </c>
      <c r="F672" s="150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 t="s">
        <v>156</v>
      </c>
      <c r="AH672" s="187">
        <v>0</v>
      </c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7"/>
      <c r="AT672" s="187"/>
      <c r="AU672" s="187"/>
      <c r="AV672" s="187"/>
      <c r="AW672" s="187"/>
      <c r="AX672" s="187"/>
      <c r="AY672" s="187"/>
      <c r="AZ672" s="187"/>
      <c r="BA672" s="187"/>
      <c r="BB672" s="187"/>
      <c r="BC672" s="187"/>
      <c r="BD672" s="187"/>
      <c r="BE672" s="187"/>
      <c r="BF672" s="187"/>
      <c r="BG672" s="187"/>
      <c r="BH672" s="187"/>
    </row>
    <row r="673" spans="1:60" s="179" customFormat="1" outlineLevel="1">
      <c r="A673" s="180"/>
      <c r="B673" s="181"/>
      <c r="C673" s="188" t="s">
        <v>566</v>
      </c>
      <c r="D673" s="189"/>
      <c r="E673" s="190"/>
      <c r="F673" s="150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 t="s">
        <v>156</v>
      </c>
      <c r="AH673" s="187">
        <v>0</v>
      </c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7"/>
      <c r="AT673" s="187"/>
      <c r="AU673" s="187"/>
      <c r="AV673" s="187"/>
      <c r="AW673" s="187"/>
      <c r="AX673" s="187"/>
      <c r="AY673" s="187"/>
      <c r="AZ673" s="187"/>
      <c r="BA673" s="187"/>
      <c r="BB673" s="187"/>
      <c r="BC673" s="187"/>
      <c r="BD673" s="187"/>
      <c r="BE673" s="187"/>
      <c r="BF673" s="187"/>
      <c r="BG673" s="187"/>
      <c r="BH673" s="187"/>
    </row>
    <row r="674" spans="1:60" s="179" customFormat="1" outlineLevel="1">
      <c r="A674" s="180"/>
      <c r="B674" s="181"/>
      <c r="C674" s="188" t="s">
        <v>567</v>
      </c>
      <c r="D674" s="189"/>
      <c r="E674" s="190">
        <v>36.612000000000002</v>
      </c>
      <c r="F674" s="150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 t="s">
        <v>156</v>
      </c>
      <c r="AH674" s="187">
        <v>0</v>
      </c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7"/>
      <c r="AT674" s="187"/>
      <c r="AU674" s="187"/>
      <c r="AV674" s="187"/>
      <c r="AW674" s="187"/>
      <c r="AX674" s="187"/>
      <c r="AY674" s="187"/>
      <c r="AZ674" s="187"/>
      <c r="BA674" s="187"/>
      <c r="BB674" s="187"/>
      <c r="BC674" s="187"/>
      <c r="BD674" s="187"/>
      <c r="BE674" s="187"/>
      <c r="BF674" s="187"/>
      <c r="BG674" s="187"/>
      <c r="BH674" s="187"/>
    </row>
    <row r="675" spans="1:60" s="179" customFormat="1" outlineLevel="1">
      <c r="A675" s="180"/>
      <c r="B675" s="181"/>
      <c r="C675" s="188" t="s">
        <v>568</v>
      </c>
      <c r="D675" s="189"/>
      <c r="E675" s="190">
        <v>-4.5781999999999998</v>
      </c>
      <c r="F675" s="150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 t="s">
        <v>156</v>
      </c>
      <c r="AH675" s="187">
        <v>0</v>
      </c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  <c r="AT675" s="187"/>
      <c r="AU675" s="187"/>
      <c r="AV675" s="187"/>
      <c r="AW675" s="187"/>
      <c r="AX675" s="187"/>
      <c r="AY675" s="187"/>
      <c r="AZ675" s="187"/>
      <c r="BA675" s="187"/>
      <c r="BB675" s="187"/>
      <c r="BC675" s="187"/>
      <c r="BD675" s="187"/>
      <c r="BE675" s="187"/>
      <c r="BF675" s="187"/>
      <c r="BG675" s="187"/>
      <c r="BH675" s="187"/>
    </row>
    <row r="676" spans="1:60" s="179" customFormat="1" outlineLevel="1">
      <c r="A676" s="180"/>
      <c r="B676" s="181"/>
      <c r="C676" s="188" t="s">
        <v>569</v>
      </c>
      <c r="D676" s="189"/>
      <c r="E676" s="190"/>
      <c r="F676" s="150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 t="s">
        <v>156</v>
      </c>
      <c r="AH676" s="187">
        <v>0</v>
      </c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  <c r="AT676" s="187"/>
      <c r="AU676" s="187"/>
      <c r="AV676" s="187"/>
      <c r="AW676" s="187"/>
      <c r="AX676" s="187"/>
      <c r="AY676" s="187"/>
      <c r="AZ676" s="187"/>
      <c r="BA676" s="187"/>
      <c r="BB676" s="187"/>
      <c r="BC676" s="187"/>
      <c r="BD676" s="187"/>
      <c r="BE676" s="187"/>
      <c r="BF676" s="187"/>
      <c r="BG676" s="187"/>
      <c r="BH676" s="187"/>
    </row>
    <row r="677" spans="1:60" s="179" customFormat="1" outlineLevel="1">
      <c r="A677" s="180"/>
      <c r="B677" s="181"/>
      <c r="C677" s="188" t="s">
        <v>570</v>
      </c>
      <c r="D677" s="189"/>
      <c r="E677" s="190">
        <v>13.959</v>
      </c>
      <c r="F677" s="150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7"/>
      <c r="Y677" s="187"/>
      <c r="Z677" s="187"/>
      <c r="AA677" s="187"/>
      <c r="AB677" s="187"/>
      <c r="AC677" s="187"/>
      <c r="AD677" s="187"/>
      <c r="AE677" s="187"/>
      <c r="AF677" s="187"/>
      <c r="AG677" s="187" t="s">
        <v>156</v>
      </c>
      <c r="AH677" s="187">
        <v>0</v>
      </c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7"/>
      <c r="AT677" s="187"/>
      <c r="AU677" s="187"/>
      <c r="AV677" s="187"/>
      <c r="AW677" s="187"/>
      <c r="AX677" s="187"/>
      <c r="AY677" s="187"/>
      <c r="AZ677" s="187"/>
      <c r="BA677" s="187"/>
      <c r="BB677" s="187"/>
      <c r="BC677" s="187"/>
      <c r="BD677" s="187"/>
      <c r="BE677" s="187"/>
      <c r="BF677" s="187"/>
      <c r="BG677" s="187"/>
      <c r="BH677" s="187"/>
    </row>
    <row r="678" spans="1:60" s="179" customFormat="1" outlineLevel="1">
      <c r="A678" s="180"/>
      <c r="B678" s="181"/>
      <c r="C678" s="188" t="s">
        <v>571</v>
      </c>
      <c r="D678" s="189"/>
      <c r="E678" s="190">
        <v>-2.1215999999999999</v>
      </c>
      <c r="F678" s="150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7"/>
      <c r="Y678" s="187"/>
      <c r="Z678" s="187"/>
      <c r="AA678" s="187"/>
      <c r="AB678" s="187"/>
      <c r="AC678" s="187"/>
      <c r="AD678" s="187"/>
      <c r="AE678" s="187"/>
      <c r="AF678" s="187"/>
      <c r="AG678" s="187" t="s">
        <v>156</v>
      </c>
      <c r="AH678" s="187">
        <v>0</v>
      </c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7"/>
      <c r="AT678" s="187"/>
      <c r="AU678" s="187"/>
      <c r="AV678" s="187"/>
      <c r="AW678" s="187"/>
      <c r="AX678" s="187"/>
      <c r="AY678" s="187"/>
      <c r="AZ678" s="187"/>
      <c r="BA678" s="187"/>
      <c r="BB678" s="187"/>
      <c r="BC678" s="187"/>
      <c r="BD678" s="187"/>
      <c r="BE678" s="187"/>
      <c r="BF678" s="187"/>
      <c r="BG678" s="187"/>
      <c r="BH678" s="187"/>
    </row>
    <row r="679" spans="1:60" s="179" customFormat="1" outlineLevel="1">
      <c r="A679" s="180"/>
      <c r="B679" s="181"/>
      <c r="C679" s="188" t="s">
        <v>572</v>
      </c>
      <c r="D679" s="189"/>
      <c r="E679" s="190"/>
      <c r="F679" s="150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7"/>
      <c r="Y679" s="187"/>
      <c r="Z679" s="187"/>
      <c r="AA679" s="187"/>
      <c r="AB679" s="187"/>
      <c r="AC679" s="187"/>
      <c r="AD679" s="187"/>
      <c r="AE679" s="187"/>
      <c r="AF679" s="187"/>
      <c r="AG679" s="187" t="s">
        <v>156</v>
      </c>
      <c r="AH679" s="187">
        <v>0</v>
      </c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87"/>
      <c r="AT679" s="187"/>
      <c r="AU679" s="187"/>
      <c r="AV679" s="187"/>
      <c r="AW679" s="187"/>
      <c r="AX679" s="187"/>
      <c r="AY679" s="187"/>
      <c r="AZ679" s="187"/>
      <c r="BA679" s="187"/>
      <c r="BB679" s="187"/>
      <c r="BC679" s="187"/>
      <c r="BD679" s="187"/>
      <c r="BE679" s="187"/>
      <c r="BF679" s="187"/>
      <c r="BG679" s="187"/>
      <c r="BH679" s="187"/>
    </row>
    <row r="680" spans="1:60" s="179" customFormat="1" outlineLevel="1">
      <c r="A680" s="180"/>
      <c r="B680" s="181"/>
      <c r="C680" s="188" t="s">
        <v>573</v>
      </c>
      <c r="D680" s="189"/>
      <c r="E680" s="190">
        <v>41.917499999999997</v>
      </c>
      <c r="F680" s="150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 t="s">
        <v>156</v>
      </c>
      <c r="AH680" s="187">
        <v>0</v>
      </c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87"/>
      <c r="AT680" s="187"/>
      <c r="AU680" s="187"/>
      <c r="AV680" s="187"/>
      <c r="AW680" s="187"/>
      <c r="AX680" s="187"/>
      <c r="AY680" s="187"/>
      <c r="AZ680" s="187"/>
      <c r="BA680" s="187"/>
      <c r="BB680" s="187"/>
      <c r="BC680" s="187"/>
      <c r="BD680" s="187"/>
      <c r="BE680" s="187"/>
      <c r="BF680" s="187"/>
      <c r="BG680" s="187"/>
      <c r="BH680" s="187"/>
    </row>
    <row r="681" spans="1:60" s="179" customFormat="1" outlineLevel="1">
      <c r="A681" s="180"/>
      <c r="B681" s="181"/>
      <c r="C681" s="188" t="s">
        <v>574</v>
      </c>
      <c r="D681" s="189"/>
      <c r="E681" s="190">
        <v>-6.9516</v>
      </c>
      <c r="F681" s="150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7"/>
      <c r="Y681" s="187"/>
      <c r="Z681" s="187"/>
      <c r="AA681" s="187"/>
      <c r="AB681" s="187"/>
      <c r="AC681" s="187"/>
      <c r="AD681" s="187"/>
      <c r="AE681" s="187"/>
      <c r="AF681" s="187"/>
      <c r="AG681" s="187" t="s">
        <v>156</v>
      </c>
      <c r="AH681" s="187">
        <v>0</v>
      </c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87"/>
      <c r="AT681" s="187"/>
      <c r="AU681" s="187"/>
      <c r="AV681" s="187"/>
      <c r="AW681" s="187"/>
      <c r="AX681" s="187"/>
      <c r="AY681" s="187"/>
      <c r="AZ681" s="187"/>
      <c r="BA681" s="187"/>
      <c r="BB681" s="187"/>
      <c r="BC681" s="187"/>
      <c r="BD681" s="187"/>
      <c r="BE681" s="187"/>
      <c r="BF681" s="187"/>
      <c r="BG681" s="187"/>
      <c r="BH681" s="187"/>
    </row>
    <row r="682" spans="1:60" s="179" customFormat="1" outlineLevel="1">
      <c r="A682" s="180"/>
      <c r="B682" s="181"/>
      <c r="C682" s="188" t="s">
        <v>575</v>
      </c>
      <c r="D682" s="189"/>
      <c r="E682" s="190">
        <v>-1.71</v>
      </c>
      <c r="F682" s="150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7"/>
      <c r="Y682" s="187"/>
      <c r="Z682" s="187"/>
      <c r="AA682" s="187"/>
      <c r="AB682" s="187"/>
      <c r="AC682" s="187"/>
      <c r="AD682" s="187"/>
      <c r="AE682" s="187"/>
      <c r="AF682" s="187"/>
      <c r="AG682" s="187" t="s">
        <v>156</v>
      </c>
      <c r="AH682" s="187">
        <v>0</v>
      </c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87"/>
      <c r="AT682" s="187"/>
      <c r="AU682" s="187"/>
      <c r="AV682" s="187"/>
      <c r="AW682" s="187"/>
      <c r="AX682" s="187"/>
      <c r="AY682" s="187"/>
      <c r="AZ682" s="187"/>
      <c r="BA682" s="187"/>
      <c r="BB682" s="187"/>
      <c r="BC682" s="187"/>
      <c r="BD682" s="187"/>
      <c r="BE682" s="187"/>
      <c r="BF682" s="187"/>
      <c r="BG682" s="187"/>
      <c r="BH682" s="187"/>
    </row>
    <row r="683" spans="1:60" s="179" customFormat="1" outlineLevel="1">
      <c r="A683" s="180"/>
      <c r="B683" s="181"/>
      <c r="C683" s="188" t="s">
        <v>576</v>
      </c>
      <c r="D683" s="189"/>
      <c r="E683" s="190"/>
      <c r="F683" s="150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7"/>
      <c r="Y683" s="187"/>
      <c r="Z683" s="187"/>
      <c r="AA683" s="187"/>
      <c r="AB683" s="187"/>
      <c r="AC683" s="187"/>
      <c r="AD683" s="187"/>
      <c r="AE683" s="187"/>
      <c r="AF683" s="187"/>
      <c r="AG683" s="187" t="s">
        <v>156</v>
      </c>
      <c r="AH683" s="187">
        <v>0</v>
      </c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187"/>
      <c r="AT683" s="187"/>
      <c r="AU683" s="187"/>
      <c r="AV683" s="187"/>
      <c r="AW683" s="187"/>
      <c r="AX683" s="187"/>
      <c r="AY683" s="187"/>
      <c r="AZ683" s="187"/>
      <c r="BA683" s="187"/>
      <c r="BB683" s="187"/>
      <c r="BC683" s="187"/>
      <c r="BD683" s="187"/>
      <c r="BE683" s="187"/>
      <c r="BF683" s="187"/>
      <c r="BG683" s="187"/>
      <c r="BH683" s="187"/>
    </row>
    <row r="684" spans="1:60" s="179" customFormat="1" outlineLevel="1">
      <c r="A684" s="180"/>
      <c r="B684" s="181"/>
      <c r="C684" s="188" t="s">
        <v>577</v>
      </c>
      <c r="D684" s="189"/>
      <c r="E684" s="190">
        <v>266.65199999999999</v>
      </c>
      <c r="F684" s="150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7"/>
      <c r="Y684" s="187"/>
      <c r="Z684" s="187"/>
      <c r="AA684" s="187"/>
      <c r="AB684" s="187"/>
      <c r="AC684" s="187"/>
      <c r="AD684" s="187"/>
      <c r="AE684" s="187"/>
      <c r="AF684" s="187"/>
      <c r="AG684" s="187" t="s">
        <v>156</v>
      </c>
      <c r="AH684" s="187">
        <v>0</v>
      </c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187"/>
      <c r="AT684" s="187"/>
      <c r="AU684" s="187"/>
      <c r="AV684" s="187"/>
      <c r="AW684" s="187"/>
      <c r="AX684" s="187"/>
      <c r="AY684" s="187"/>
      <c r="AZ684" s="187"/>
      <c r="BA684" s="187"/>
      <c r="BB684" s="187"/>
      <c r="BC684" s="187"/>
      <c r="BD684" s="187"/>
      <c r="BE684" s="187"/>
      <c r="BF684" s="187"/>
      <c r="BG684" s="187"/>
      <c r="BH684" s="187"/>
    </row>
    <row r="685" spans="1:60" s="179" customFormat="1" outlineLevel="1">
      <c r="A685" s="180"/>
      <c r="B685" s="181"/>
      <c r="C685" s="188" t="s">
        <v>578</v>
      </c>
      <c r="D685" s="189"/>
      <c r="E685" s="190">
        <v>-54.191200000000002</v>
      </c>
      <c r="F685" s="150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7"/>
      <c r="Y685" s="187"/>
      <c r="Z685" s="187"/>
      <c r="AA685" s="187"/>
      <c r="AB685" s="187"/>
      <c r="AC685" s="187"/>
      <c r="AD685" s="187"/>
      <c r="AE685" s="187"/>
      <c r="AF685" s="187"/>
      <c r="AG685" s="187" t="s">
        <v>156</v>
      </c>
      <c r="AH685" s="187">
        <v>0</v>
      </c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187"/>
      <c r="AT685" s="187"/>
      <c r="AU685" s="187"/>
      <c r="AV685" s="187"/>
      <c r="AW685" s="187"/>
      <c r="AX685" s="187"/>
      <c r="AY685" s="187"/>
      <c r="AZ685" s="187"/>
      <c r="BA685" s="187"/>
      <c r="BB685" s="187"/>
      <c r="BC685" s="187"/>
      <c r="BD685" s="187"/>
      <c r="BE685" s="187"/>
      <c r="BF685" s="187"/>
      <c r="BG685" s="187"/>
      <c r="BH685" s="187"/>
    </row>
    <row r="686" spans="1:60" s="179" customFormat="1" outlineLevel="1">
      <c r="A686" s="180"/>
      <c r="B686" s="181"/>
      <c r="C686" s="188" t="s">
        <v>579</v>
      </c>
      <c r="D686" s="189"/>
      <c r="E686" s="190"/>
      <c r="F686" s="150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 t="s">
        <v>156</v>
      </c>
      <c r="AH686" s="187">
        <v>0</v>
      </c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7"/>
      <c r="AT686" s="187"/>
      <c r="AU686" s="187"/>
      <c r="AV686" s="187"/>
      <c r="AW686" s="187"/>
      <c r="AX686" s="187"/>
      <c r="AY686" s="187"/>
      <c r="AZ686" s="187"/>
      <c r="BA686" s="187"/>
      <c r="BB686" s="187"/>
      <c r="BC686" s="187"/>
      <c r="BD686" s="187"/>
      <c r="BE686" s="187"/>
      <c r="BF686" s="187"/>
      <c r="BG686" s="187"/>
      <c r="BH686" s="187"/>
    </row>
    <row r="687" spans="1:60" s="179" customFormat="1" outlineLevel="1">
      <c r="A687" s="180"/>
      <c r="B687" s="181"/>
      <c r="C687" s="188" t="s">
        <v>567</v>
      </c>
      <c r="D687" s="189"/>
      <c r="E687" s="190">
        <v>36.612000000000002</v>
      </c>
      <c r="F687" s="150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 t="s">
        <v>156</v>
      </c>
      <c r="AH687" s="187">
        <v>0</v>
      </c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7"/>
      <c r="AT687" s="187"/>
      <c r="AU687" s="187"/>
      <c r="AV687" s="187"/>
      <c r="AW687" s="187"/>
      <c r="AX687" s="187"/>
      <c r="AY687" s="187"/>
      <c r="AZ687" s="187"/>
      <c r="BA687" s="187"/>
      <c r="BB687" s="187"/>
      <c r="BC687" s="187"/>
      <c r="BD687" s="187"/>
      <c r="BE687" s="187"/>
      <c r="BF687" s="187"/>
      <c r="BG687" s="187"/>
      <c r="BH687" s="187"/>
    </row>
    <row r="688" spans="1:60" s="179" customFormat="1" outlineLevel="1">
      <c r="A688" s="180"/>
      <c r="B688" s="181"/>
      <c r="C688" s="188" t="s">
        <v>580</v>
      </c>
      <c r="D688" s="189"/>
      <c r="E688" s="190">
        <v>-4.5632000000000001</v>
      </c>
      <c r="F688" s="150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 t="s">
        <v>156</v>
      </c>
      <c r="AH688" s="187">
        <v>0</v>
      </c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7"/>
      <c r="AT688" s="187"/>
      <c r="AU688" s="187"/>
      <c r="AV688" s="187"/>
      <c r="AW688" s="187"/>
      <c r="AX688" s="187"/>
      <c r="AY688" s="187"/>
      <c r="AZ688" s="187"/>
      <c r="BA688" s="187"/>
      <c r="BB688" s="187"/>
      <c r="BC688" s="187"/>
      <c r="BD688" s="187"/>
      <c r="BE688" s="187"/>
      <c r="BF688" s="187"/>
      <c r="BG688" s="187"/>
      <c r="BH688" s="187"/>
    </row>
    <row r="689" spans="1:60" s="179" customFormat="1" outlineLevel="1">
      <c r="A689" s="180"/>
      <c r="B689" s="181"/>
      <c r="C689" s="188" t="s">
        <v>581</v>
      </c>
      <c r="D689" s="189"/>
      <c r="E689" s="190"/>
      <c r="F689" s="150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 t="s">
        <v>156</v>
      </c>
      <c r="AH689" s="187">
        <v>0</v>
      </c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7"/>
      <c r="AT689" s="187"/>
      <c r="AU689" s="187"/>
      <c r="AV689" s="187"/>
      <c r="AW689" s="187"/>
      <c r="AX689" s="187"/>
      <c r="AY689" s="187"/>
      <c r="AZ689" s="187"/>
      <c r="BA689" s="187"/>
      <c r="BB689" s="187"/>
      <c r="BC689" s="187"/>
      <c r="BD689" s="187"/>
      <c r="BE689" s="187"/>
      <c r="BF689" s="187"/>
      <c r="BG689" s="187"/>
      <c r="BH689" s="187"/>
    </row>
    <row r="690" spans="1:60" s="179" customFormat="1" outlineLevel="1">
      <c r="A690" s="180"/>
      <c r="B690" s="181"/>
      <c r="C690" s="188" t="s">
        <v>582</v>
      </c>
      <c r="D690" s="189"/>
      <c r="E690" s="190"/>
      <c r="F690" s="150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 t="s">
        <v>156</v>
      </c>
      <c r="AH690" s="187">
        <v>0</v>
      </c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7"/>
      <c r="AT690" s="187"/>
      <c r="AU690" s="187"/>
      <c r="AV690" s="187"/>
      <c r="AW690" s="187"/>
      <c r="AX690" s="187"/>
      <c r="AY690" s="187"/>
      <c r="AZ690" s="187"/>
      <c r="BA690" s="187"/>
      <c r="BB690" s="187"/>
      <c r="BC690" s="187"/>
      <c r="BD690" s="187"/>
      <c r="BE690" s="187"/>
      <c r="BF690" s="187"/>
      <c r="BG690" s="187"/>
      <c r="BH690" s="187"/>
    </row>
    <row r="691" spans="1:60" s="179" customFormat="1" outlineLevel="1">
      <c r="A691" s="180"/>
      <c r="B691" s="181"/>
      <c r="C691" s="188" t="s">
        <v>583</v>
      </c>
      <c r="D691" s="189"/>
      <c r="E691" s="190">
        <v>9.0180000000000007</v>
      </c>
      <c r="F691" s="150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 t="s">
        <v>156</v>
      </c>
      <c r="AH691" s="187">
        <v>0</v>
      </c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87"/>
      <c r="AT691" s="187"/>
      <c r="AU691" s="187"/>
      <c r="AV691" s="187"/>
      <c r="AW691" s="187"/>
      <c r="AX691" s="187"/>
      <c r="AY691" s="187"/>
      <c r="AZ691" s="187"/>
      <c r="BA691" s="187"/>
      <c r="BB691" s="187"/>
      <c r="BC691" s="187"/>
      <c r="BD691" s="187"/>
      <c r="BE691" s="187"/>
      <c r="BF691" s="187"/>
      <c r="BG691" s="187"/>
      <c r="BH691" s="187"/>
    </row>
    <row r="692" spans="1:60" s="179" customFormat="1" outlineLevel="1">
      <c r="A692" s="180"/>
      <c r="B692" s="181"/>
      <c r="C692" s="188" t="s">
        <v>584</v>
      </c>
      <c r="D692" s="189"/>
      <c r="E692" s="190">
        <v>-1.125</v>
      </c>
      <c r="F692" s="150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 t="s">
        <v>156</v>
      </c>
      <c r="AH692" s="187">
        <v>0</v>
      </c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7"/>
      <c r="AT692" s="187"/>
      <c r="AU692" s="187"/>
      <c r="AV692" s="187"/>
      <c r="AW692" s="187"/>
      <c r="AX692" s="187"/>
      <c r="AY692" s="187"/>
      <c r="AZ692" s="187"/>
      <c r="BA692" s="187"/>
      <c r="BB692" s="187"/>
      <c r="BC692" s="187"/>
      <c r="BD692" s="187"/>
      <c r="BE692" s="187"/>
      <c r="BF692" s="187"/>
      <c r="BG692" s="187"/>
      <c r="BH692" s="187"/>
    </row>
    <row r="693" spans="1:60" s="179" customFormat="1" outlineLevel="1">
      <c r="A693" s="180"/>
      <c r="B693" s="181"/>
      <c r="C693" s="188" t="s">
        <v>585</v>
      </c>
      <c r="D693" s="189"/>
      <c r="E693" s="190"/>
      <c r="F693" s="150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 t="s">
        <v>156</v>
      </c>
      <c r="AH693" s="187">
        <v>0</v>
      </c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7"/>
      <c r="AT693" s="187"/>
      <c r="AU693" s="187"/>
      <c r="AV693" s="187"/>
      <c r="AW693" s="187"/>
      <c r="AX693" s="187"/>
      <c r="AY693" s="187"/>
      <c r="AZ693" s="187"/>
      <c r="BA693" s="187"/>
      <c r="BB693" s="187"/>
      <c r="BC693" s="187"/>
      <c r="BD693" s="187"/>
      <c r="BE693" s="187"/>
      <c r="BF693" s="187"/>
      <c r="BG693" s="187"/>
      <c r="BH693" s="187"/>
    </row>
    <row r="694" spans="1:60" s="179" customFormat="1" outlineLevel="1">
      <c r="A694" s="180"/>
      <c r="B694" s="181"/>
      <c r="C694" s="188" t="s">
        <v>586</v>
      </c>
      <c r="D694" s="189"/>
      <c r="E694" s="190">
        <v>20.439</v>
      </c>
      <c r="F694" s="150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 t="s">
        <v>156</v>
      </c>
      <c r="AH694" s="187">
        <v>0</v>
      </c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7"/>
      <c r="AT694" s="187"/>
      <c r="AU694" s="187"/>
      <c r="AV694" s="187"/>
      <c r="AW694" s="187"/>
      <c r="AX694" s="187"/>
      <c r="AY694" s="187"/>
      <c r="AZ694" s="187"/>
      <c r="BA694" s="187"/>
      <c r="BB694" s="187"/>
      <c r="BC694" s="187"/>
      <c r="BD694" s="187"/>
      <c r="BE694" s="187"/>
      <c r="BF694" s="187"/>
      <c r="BG694" s="187"/>
      <c r="BH694" s="187"/>
    </row>
    <row r="695" spans="1:60" s="179" customFormat="1" outlineLevel="1">
      <c r="A695" s="180"/>
      <c r="B695" s="181"/>
      <c r="C695" s="188" t="s">
        <v>587</v>
      </c>
      <c r="D695" s="189"/>
      <c r="E695" s="190">
        <v>-5.4119999999999999</v>
      </c>
      <c r="F695" s="150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 t="s">
        <v>156</v>
      </c>
      <c r="AH695" s="187">
        <v>0</v>
      </c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7"/>
      <c r="AT695" s="187"/>
      <c r="AU695" s="187"/>
      <c r="AV695" s="187"/>
      <c r="AW695" s="187"/>
      <c r="AX695" s="187"/>
      <c r="AY695" s="187"/>
      <c r="AZ695" s="187"/>
      <c r="BA695" s="187"/>
      <c r="BB695" s="187"/>
      <c r="BC695" s="187"/>
      <c r="BD695" s="187"/>
      <c r="BE695" s="187"/>
      <c r="BF695" s="187"/>
      <c r="BG695" s="187"/>
      <c r="BH695" s="187"/>
    </row>
    <row r="696" spans="1:60" s="179" customFormat="1" outlineLevel="1">
      <c r="A696" s="180"/>
      <c r="B696" s="181"/>
      <c r="C696" s="188" t="s">
        <v>588</v>
      </c>
      <c r="D696" s="189"/>
      <c r="E696" s="190"/>
      <c r="F696" s="150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 t="s">
        <v>156</v>
      </c>
      <c r="AH696" s="187">
        <v>0</v>
      </c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87"/>
      <c r="AT696" s="187"/>
      <c r="AU696" s="187"/>
      <c r="AV696" s="187"/>
      <c r="AW696" s="187"/>
      <c r="AX696" s="187"/>
      <c r="AY696" s="187"/>
      <c r="AZ696" s="187"/>
      <c r="BA696" s="187"/>
      <c r="BB696" s="187"/>
      <c r="BC696" s="187"/>
      <c r="BD696" s="187"/>
      <c r="BE696" s="187"/>
      <c r="BF696" s="187"/>
      <c r="BG696" s="187"/>
      <c r="BH696" s="187"/>
    </row>
    <row r="697" spans="1:60" s="179" customFormat="1" outlineLevel="1">
      <c r="A697" s="180"/>
      <c r="B697" s="181"/>
      <c r="C697" s="188" t="s">
        <v>589</v>
      </c>
      <c r="D697" s="189"/>
      <c r="E697" s="190">
        <v>10.179</v>
      </c>
      <c r="F697" s="150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 t="s">
        <v>156</v>
      </c>
      <c r="AH697" s="187">
        <v>0</v>
      </c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87"/>
      <c r="AT697" s="187"/>
      <c r="AU697" s="187"/>
      <c r="AV697" s="187"/>
      <c r="AW697" s="187"/>
      <c r="AX697" s="187"/>
      <c r="AY697" s="187"/>
      <c r="AZ697" s="187"/>
      <c r="BA697" s="187"/>
      <c r="BB697" s="187"/>
      <c r="BC697" s="187"/>
      <c r="BD697" s="187"/>
      <c r="BE697" s="187"/>
      <c r="BF697" s="187"/>
      <c r="BG697" s="187"/>
      <c r="BH697" s="187"/>
    </row>
    <row r="698" spans="1:60" s="179" customFormat="1" outlineLevel="1">
      <c r="A698" s="180"/>
      <c r="B698" s="181"/>
      <c r="C698" s="188" t="s">
        <v>590</v>
      </c>
      <c r="D698" s="189"/>
      <c r="E698" s="190">
        <v>-4.0149999999999997</v>
      </c>
      <c r="F698" s="150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 t="s">
        <v>156</v>
      </c>
      <c r="AH698" s="187">
        <v>0</v>
      </c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87"/>
      <c r="AT698" s="187"/>
      <c r="AU698" s="187"/>
      <c r="AV698" s="187"/>
      <c r="AW698" s="187"/>
      <c r="AX698" s="187"/>
      <c r="AY698" s="187"/>
      <c r="AZ698" s="187"/>
      <c r="BA698" s="187"/>
      <c r="BB698" s="187"/>
      <c r="BC698" s="187"/>
      <c r="BD698" s="187"/>
      <c r="BE698" s="187"/>
      <c r="BF698" s="187"/>
      <c r="BG698" s="187"/>
      <c r="BH698" s="187"/>
    </row>
    <row r="699" spans="1:60" s="179" customFormat="1" outlineLevel="1">
      <c r="A699" s="180"/>
      <c r="B699" s="181"/>
      <c r="C699" s="188" t="s">
        <v>591</v>
      </c>
      <c r="D699" s="189"/>
      <c r="E699" s="190"/>
      <c r="F699" s="150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7"/>
      <c r="Y699" s="187"/>
      <c r="Z699" s="187"/>
      <c r="AA699" s="187"/>
      <c r="AB699" s="187"/>
      <c r="AC699" s="187"/>
      <c r="AD699" s="187"/>
      <c r="AE699" s="187"/>
      <c r="AF699" s="187"/>
      <c r="AG699" s="187" t="s">
        <v>156</v>
      </c>
      <c r="AH699" s="187">
        <v>0</v>
      </c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  <c r="AS699" s="187"/>
      <c r="AT699" s="187"/>
      <c r="AU699" s="187"/>
      <c r="AV699" s="187"/>
      <c r="AW699" s="187"/>
      <c r="AX699" s="187"/>
      <c r="AY699" s="187"/>
      <c r="AZ699" s="187"/>
      <c r="BA699" s="187"/>
      <c r="BB699" s="187"/>
      <c r="BC699" s="187"/>
      <c r="BD699" s="187"/>
      <c r="BE699" s="187"/>
      <c r="BF699" s="187"/>
      <c r="BG699" s="187"/>
      <c r="BH699" s="187"/>
    </row>
    <row r="700" spans="1:60" s="179" customFormat="1" outlineLevel="1">
      <c r="A700" s="180"/>
      <c r="B700" s="181"/>
      <c r="C700" s="188" t="s">
        <v>592</v>
      </c>
      <c r="D700" s="189"/>
      <c r="E700" s="190">
        <v>10.206</v>
      </c>
      <c r="F700" s="150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 t="s">
        <v>156</v>
      </c>
      <c r="AH700" s="187">
        <v>0</v>
      </c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  <c r="AS700" s="187"/>
      <c r="AT700" s="187"/>
      <c r="AU700" s="187"/>
      <c r="AV700" s="187"/>
      <c r="AW700" s="187"/>
      <c r="AX700" s="187"/>
      <c r="AY700" s="187"/>
      <c r="AZ700" s="187"/>
      <c r="BA700" s="187"/>
      <c r="BB700" s="187"/>
      <c r="BC700" s="187"/>
      <c r="BD700" s="187"/>
      <c r="BE700" s="187"/>
      <c r="BF700" s="187"/>
      <c r="BG700" s="187"/>
      <c r="BH700" s="187"/>
    </row>
    <row r="701" spans="1:60" s="179" customFormat="1" outlineLevel="1">
      <c r="A701" s="180"/>
      <c r="B701" s="181"/>
      <c r="C701" s="188" t="s">
        <v>590</v>
      </c>
      <c r="D701" s="189"/>
      <c r="E701" s="190">
        <v>-4.0149999999999997</v>
      </c>
      <c r="F701" s="150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7"/>
      <c r="Y701" s="187"/>
      <c r="Z701" s="187"/>
      <c r="AA701" s="187"/>
      <c r="AB701" s="187"/>
      <c r="AC701" s="187"/>
      <c r="AD701" s="187"/>
      <c r="AE701" s="187"/>
      <c r="AF701" s="187"/>
      <c r="AG701" s="187" t="s">
        <v>156</v>
      </c>
      <c r="AH701" s="187">
        <v>0</v>
      </c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  <c r="AS701" s="187"/>
      <c r="AT701" s="187"/>
      <c r="AU701" s="187"/>
      <c r="AV701" s="187"/>
      <c r="AW701" s="187"/>
      <c r="AX701" s="187"/>
      <c r="AY701" s="187"/>
      <c r="AZ701" s="187"/>
      <c r="BA701" s="187"/>
      <c r="BB701" s="187"/>
      <c r="BC701" s="187"/>
      <c r="BD701" s="187"/>
      <c r="BE701" s="187"/>
      <c r="BF701" s="187"/>
      <c r="BG701" s="187"/>
      <c r="BH701" s="187"/>
    </row>
    <row r="702" spans="1:60" s="179" customFormat="1" outlineLevel="1">
      <c r="A702" s="180"/>
      <c r="B702" s="181"/>
      <c r="C702" s="188" t="s">
        <v>593</v>
      </c>
      <c r="D702" s="189"/>
      <c r="E702" s="190"/>
      <c r="F702" s="150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7"/>
      <c r="Y702" s="187"/>
      <c r="Z702" s="187"/>
      <c r="AA702" s="187"/>
      <c r="AB702" s="187"/>
      <c r="AC702" s="187"/>
      <c r="AD702" s="187"/>
      <c r="AE702" s="187"/>
      <c r="AF702" s="187"/>
      <c r="AG702" s="187" t="s">
        <v>156</v>
      </c>
      <c r="AH702" s="187">
        <v>0</v>
      </c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  <c r="AS702" s="187"/>
      <c r="AT702" s="187"/>
      <c r="AU702" s="187"/>
      <c r="AV702" s="187"/>
      <c r="AW702" s="187"/>
      <c r="AX702" s="187"/>
      <c r="AY702" s="187"/>
      <c r="AZ702" s="187"/>
      <c r="BA702" s="187"/>
      <c r="BB702" s="187"/>
      <c r="BC702" s="187"/>
      <c r="BD702" s="187"/>
      <c r="BE702" s="187"/>
      <c r="BF702" s="187"/>
      <c r="BG702" s="187"/>
      <c r="BH702" s="187"/>
    </row>
    <row r="703" spans="1:60" s="179" customFormat="1" outlineLevel="1">
      <c r="A703" s="180"/>
      <c r="B703" s="181"/>
      <c r="C703" s="188" t="s">
        <v>594</v>
      </c>
      <c r="D703" s="189"/>
      <c r="E703" s="190">
        <v>33.668999999999997</v>
      </c>
      <c r="F703" s="150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 t="s">
        <v>156</v>
      </c>
      <c r="AH703" s="187">
        <v>0</v>
      </c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7"/>
      <c r="AT703" s="187"/>
      <c r="AU703" s="187"/>
      <c r="AV703" s="187"/>
      <c r="AW703" s="187"/>
      <c r="AX703" s="187"/>
      <c r="AY703" s="187"/>
      <c r="AZ703" s="187"/>
      <c r="BA703" s="187"/>
      <c r="BB703" s="187"/>
      <c r="BC703" s="187"/>
      <c r="BD703" s="187"/>
      <c r="BE703" s="187"/>
      <c r="BF703" s="187"/>
      <c r="BG703" s="187"/>
      <c r="BH703" s="187"/>
    </row>
    <row r="704" spans="1:60" s="179" customFormat="1" outlineLevel="1">
      <c r="A704" s="180"/>
      <c r="B704" s="181"/>
      <c r="C704" s="188" t="s">
        <v>595</v>
      </c>
      <c r="D704" s="189"/>
      <c r="E704" s="190">
        <v>-6.43</v>
      </c>
      <c r="F704" s="150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 t="s">
        <v>156</v>
      </c>
      <c r="AH704" s="187">
        <v>0</v>
      </c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7"/>
      <c r="AT704" s="187"/>
      <c r="AU704" s="187"/>
      <c r="AV704" s="187"/>
      <c r="AW704" s="187"/>
      <c r="AX704" s="187"/>
      <c r="AY704" s="187"/>
      <c r="AZ704" s="187"/>
      <c r="BA704" s="187"/>
      <c r="BB704" s="187"/>
      <c r="BC704" s="187"/>
      <c r="BD704" s="187"/>
      <c r="BE704" s="187"/>
      <c r="BF704" s="187"/>
      <c r="BG704" s="187"/>
      <c r="BH704" s="187"/>
    </row>
    <row r="705" spans="1:60" s="179" customFormat="1" outlineLevel="1">
      <c r="A705" s="180"/>
      <c r="B705" s="181"/>
      <c r="C705" s="188" t="s">
        <v>596</v>
      </c>
      <c r="D705" s="189"/>
      <c r="E705" s="190"/>
      <c r="F705" s="150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 t="s">
        <v>156</v>
      </c>
      <c r="AH705" s="187">
        <v>0</v>
      </c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7"/>
      <c r="AT705" s="187"/>
      <c r="AU705" s="187"/>
      <c r="AV705" s="187"/>
      <c r="AW705" s="187"/>
      <c r="AX705" s="187"/>
      <c r="AY705" s="187"/>
      <c r="AZ705" s="187"/>
      <c r="BA705" s="187"/>
      <c r="BB705" s="187"/>
      <c r="BC705" s="187"/>
      <c r="BD705" s="187"/>
      <c r="BE705" s="187"/>
      <c r="BF705" s="187"/>
      <c r="BG705" s="187"/>
      <c r="BH705" s="187"/>
    </row>
    <row r="706" spans="1:60" s="179" customFormat="1" outlineLevel="1">
      <c r="A706" s="180"/>
      <c r="B706" s="181"/>
      <c r="C706" s="188" t="s">
        <v>597</v>
      </c>
      <c r="D706" s="189"/>
      <c r="E706" s="190">
        <v>66.635999999999996</v>
      </c>
      <c r="F706" s="150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 t="s">
        <v>156</v>
      </c>
      <c r="AH706" s="187">
        <v>0</v>
      </c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7"/>
      <c r="AT706" s="187"/>
      <c r="AU706" s="187"/>
      <c r="AV706" s="187"/>
      <c r="AW706" s="187"/>
      <c r="AX706" s="187"/>
      <c r="AY706" s="187"/>
      <c r="AZ706" s="187"/>
      <c r="BA706" s="187"/>
      <c r="BB706" s="187"/>
      <c r="BC706" s="187"/>
      <c r="BD706" s="187"/>
      <c r="BE706" s="187"/>
      <c r="BF706" s="187"/>
      <c r="BG706" s="187"/>
      <c r="BH706" s="187"/>
    </row>
    <row r="707" spans="1:60" s="179" customFormat="1" outlineLevel="1">
      <c r="A707" s="180"/>
      <c r="B707" s="181"/>
      <c r="C707" s="188" t="s">
        <v>598</v>
      </c>
      <c r="D707" s="189"/>
      <c r="E707" s="190">
        <v>-13.1106</v>
      </c>
      <c r="F707" s="150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 t="s">
        <v>156</v>
      </c>
      <c r="AH707" s="187">
        <v>0</v>
      </c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7"/>
      <c r="AT707" s="187"/>
      <c r="AU707" s="187"/>
      <c r="AV707" s="187"/>
      <c r="AW707" s="187"/>
      <c r="AX707" s="187"/>
      <c r="AY707" s="187"/>
      <c r="AZ707" s="187"/>
      <c r="BA707" s="187"/>
      <c r="BB707" s="187"/>
      <c r="BC707" s="187"/>
      <c r="BD707" s="187"/>
      <c r="BE707" s="187"/>
      <c r="BF707" s="187"/>
      <c r="BG707" s="187"/>
      <c r="BH707" s="187"/>
    </row>
    <row r="708" spans="1:60" s="179" customFormat="1" outlineLevel="1">
      <c r="A708" s="180"/>
      <c r="B708" s="181"/>
      <c r="C708" s="188" t="s">
        <v>599</v>
      </c>
      <c r="D708" s="189"/>
      <c r="E708" s="190"/>
      <c r="F708" s="150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 t="s">
        <v>156</v>
      </c>
      <c r="AH708" s="187">
        <v>0</v>
      </c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7"/>
      <c r="AT708" s="187"/>
      <c r="AU708" s="187"/>
      <c r="AV708" s="187"/>
      <c r="AW708" s="187"/>
      <c r="AX708" s="187"/>
      <c r="AY708" s="187"/>
      <c r="AZ708" s="187"/>
      <c r="BA708" s="187"/>
      <c r="BB708" s="187"/>
      <c r="BC708" s="187"/>
      <c r="BD708" s="187"/>
      <c r="BE708" s="187"/>
      <c r="BF708" s="187"/>
      <c r="BG708" s="187"/>
      <c r="BH708" s="187"/>
    </row>
    <row r="709" spans="1:60" s="179" customFormat="1" outlineLevel="1">
      <c r="A709" s="180"/>
      <c r="B709" s="181"/>
      <c r="C709" s="188" t="s">
        <v>600</v>
      </c>
      <c r="D709" s="189"/>
      <c r="E709" s="190">
        <v>2.8079999999999998</v>
      </c>
      <c r="F709" s="150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 t="s">
        <v>156</v>
      </c>
      <c r="AH709" s="187">
        <v>0</v>
      </c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7"/>
      <c r="AT709" s="187"/>
      <c r="AU709" s="187"/>
      <c r="AV709" s="187"/>
      <c r="AW709" s="187"/>
      <c r="AX709" s="187"/>
      <c r="AY709" s="187"/>
      <c r="AZ709" s="187"/>
      <c r="BA709" s="187"/>
      <c r="BB709" s="187"/>
      <c r="BC709" s="187"/>
      <c r="BD709" s="187"/>
      <c r="BE709" s="187"/>
      <c r="BF709" s="187"/>
      <c r="BG709" s="187"/>
      <c r="BH709" s="187"/>
    </row>
    <row r="710" spans="1:60" s="179" customFormat="1" outlineLevel="1">
      <c r="A710" s="180"/>
      <c r="B710" s="181"/>
      <c r="C710" s="188" t="s">
        <v>601</v>
      </c>
      <c r="D710" s="189"/>
      <c r="E710" s="190"/>
      <c r="F710" s="150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 t="s">
        <v>156</v>
      </c>
      <c r="AH710" s="187">
        <v>0</v>
      </c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7"/>
      <c r="AT710" s="187"/>
      <c r="AU710" s="187"/>
      <c r="AV710" s="187"/>
      <c r="AW710" s="187"/>
      <c r="AX710" s="187"/>
      <c r="AY710" s="187"/>
      <c r="AZ710" s="187"/>
      <c r="BA710" s="187"/>
      <c r="BB710" s="187"/>
      <c r="BC710" s="187"/>
      <c r="BD710" s="187"/>
      <c r="BE710" s="187"/>
      <c r="BF710" s="187"/>
      <c r="BG710" s="187"/>
      <c r="BH710" s="187"/>
    </row>
    <row r="711" spans="1:60" s="179" customFormat="1" outlineLevel="1">
      <c r="A711" s="180"/>
      <c r="B711" s="181"/>
      <c r="C711" s="188" t="s">
        <v>602</v>
      </c>
      <c r="D711" s="189"/>
      <c r="E711" s="190">
        <v>2.4300000000000002</v>
      </c>
      <c r="F711" s="150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 t="s">
        <v>156</v>
      </c>
      <c r="AH711" s="187">
        <v>0</v>
      </c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7"/>
      <c r="AT711" s="187"/>
      <c r="AU711" s="187"/>
      <c r="AV711" s="187"/>
      <c r="AW711" s="187"/>
      <c r="AX711" s="187"/>
      <c r="AY711" s="187"/>
      <c r="AZ711" s="187"/>
      <c r="BA711" s="187"/>
      <c r="BB711" s="187"/>
      <c r="BC711" s="187"/>
      <c r="BD711" s="187"/>
      <c r="BE711" s="187"/>
      <c r="BF711" s="187"/>
      <c r="BG711" s="187"/>
      <c r="BH711" s="187"/>
    </row>
    <row r="712" spans="1:60" s="179" customFormat="1" outlineLevel="1">
      <c r="A712" s="180"/>
      <c r="B712" s="181"/>
      <c r="C712" s="188" t="s">
        <v>603</v>
      </c>
      <c r="D712" s="189"/>
      <c r="E712" s="190">
        <v>-1.8720000000000001</v>
      </c>
      <c r="F712" s="150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 t="s">
        <v>156</v>
      </c>
      <c r="AH712" s="187">
        <v>0</v>
      </c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7"/>
      <c r="AT712" s="187"/>
      <c r="AU712" s="187"/>
      <c r="AV712" s="187"/>
      <c r="AW712" s="187"/>
      <c r="AX712" s="187"/>
      <c r="AY712" s="187"/>
      <c r="AZ712" s="187"/>
      <c r="BA712" s="187"/>
      <c r="BB712" s="187"/>
      <c r="BC712" s="187"/>
      <c r="BD712" s="187"/>
      <c r="BE712" s="187"/>
      <c r="BF712" s="187"/>
      <c r="BG712" s="187"/>
      <c r="BH712" s="187"/>
    </row>
    <row r="713" spans="1:60" s="179" customFormat="1" outlineLevel="1">
      <c r="A713" s="180"/>
      <c r="B713" s="181"/>
      <c r="C713" s="188" t="s">
        <v>604</v>
      </c>
      <c r="D713" s="189"/>
      <c r="E713" s="190"/>
      <c r="F713" s="150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 t="s">
        <v>156</v>
      </c>
      <c r="AH713" s="187">
        <v>0</v>
      </c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87"/>
      <c r="AT713" s="187"/>
      <c r="AU713" s="187"/>
      <c r="AV713" s="187"/>
      <c r="AW713" s="187"/>
      <c r="AX713" s="187"/>
      <c r="AY713" s="187"/>
      <c r="AZ713" s="187"/>
      <c r="BA713" s="187"/>
      <c r="BB713" s="187"/>
      <c r="BC713" s="187"/>
      <c r="BD713" s="187"/>
      <c r="BE713" s="187"/>
      <c r="BF713" s="187"/>
      <c r="BG713" s="187"/>
      <c r="BH713" s="187"/>
    </row>
    <row r="714" spans="1:60" s="179" customFormat="1" outlineLevel="1">
      <c r="A714" s="180"/>
      <c r="B714" s="181"/>
      <c r="C714" s="188" t="s">
        <v>605</v>
      </c>
      <c r="D714" s="189"/>
      <c r="E714" s="190">
        <v>4.266</v>
      </c>
      <c r="F714" s="150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 t="s">
        <v>156</v>
      </c>
      <c r="AH714" s="187">
        <v>0</v>
      </c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87"/>
      <c r="AT714" s="187"/>
      <c r="AU714" s="187"/>
      <c r="AV714" s="187"/>
      <c r="AW714" s="187"/>
      <c r="AX714" s="187"/>
      <c r="AY714" s="187"/>
      <c r="AZ714" s="187"/>
      <c r="BA714" s="187"/>
      <c r="BB714" s="187"/>
      <c r="BC714" s="187"/>
      <c r="BD714" s="187"/>
      <c r="BE714" s="187"/>
      <c r="BF714" s="187"/>
      <c r="BG714" s="187"/>
      <c r="BH714" s="187"/>
    </row>
    <row r="715" spans="1:60" s="179" customFormat="1" outlineLevel="1">
      <c r="A715" s="180"/>
      <c r="B715" s="181"/>
      <c r="C715" s="188" t="s">
        <v>606</v>
      </c>
      <c r="D715" s="189"/>
      <c r="E715" s="190"/>
      <c r="F715" s="150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 t="s">
        <v>156</v>
      </c>
      <c r="AH715" s="187">
        <v>0</v>
      </c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87"/>
      <c r="AT715" s="187"/>
      <c r="AU715" s="187"/>
      <c r="AV715" s="187"/>
      <c r="AW715" s="187"/>
      <c r="AX715" s="187"/>
      <c r="AY715" s="187"/>
      <c r="AZ715" s="187"/>
      <c r="BA715" s="187"/>
      <c r="BB715" s="187"/>
      <c r="BC715" s="187"/>
      <c r="BD715" s="187"/>
      <c r="BE715" s="187"/>
      <c r="BF715" s="187"/>
      <c r="BG715" s="187"/>
      <c r="BH715" s="187"/>
    </row>
    <row r="716" spans="1:60" s="179" customFormat="1" outlineLevel="1">
      <c r="A716" s="180"/>
      <c r="B716" s="181"/>
      <c r="C716" s="188" t="s">
        <v>607</v>
      </c>
      <c r="D716" s="189"/>
      <c r="E716" s="190">
        <v>32.777999999999999</v>
      </c>
      <c r="F716" s="150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7"/>
      <c r="Y716" s="187"/>
      <c r="Z716" s="187"/>
      <c r="AA716" s="187"/>
      <c r="AB716" s="187"/>
      <c r="AC716" s="187"/>
      <c r="AD716" s="187"/>
      <c r="AE716" s="187"/>
      <c r="AF716" s="187"/>
      <c r="AG716" s="187" t="s">
        <v>156</v>
      </c>
      <c r="AH716" s="187">
        <v>0</v>
      </c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  <c r="AS716" s="187"/>
      <c r="AT716" s="187"/>
      <c r="AU716" s="187"/>
      <c r="AV716" s="187"/>
      <c r="AW716" s="187"/>
      <c r="AX716" s="187"/>
      <c r="AY716" s="187"/>
      <c r="AZ716" s="187"/>
      <c r="BA716" s="187"/>
      <c r="BB716" s="187"/>
      <c r="BC716" s="187"/>
      <c r="BD716" s="187"/>
      <c r="BE716" s="187"/>
      <c r="BF716" s="187"/>
      <c r="BG716" s="187"/>
      <c r="BH716" s="187"/>
    </row>
    <row r="717" spans="1:60" s="179" customFormat="1" outlineLevel="1">
      <c r="A717" s="180"/>
      <c r="B717" s="181"/>
      <c r="C717" s="188" t="s">
        <v>608</v>
      </c>
      <c r="D717" s="189"/>
      <c r="E717" s="190">
        <v>-8.8800000000000008</v>
      </c>
      <c r="F717" s="150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 t="s">
        <v>156</v>
      </c>
      <c r="AH717" s="187">
        <v>0</v>
      </c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7"/>
      <c r="AT717" s="187"/>
      <c r="AU717" s="187"/>
      <c r="AV717" s="187"/>
      <c r="AW717" s="187"/>
      <c r="AX717" s="187"/>
      <c r="AY717" s="187"/>
      <c r="AZ717" s="187"/>
      <c r="BA717" s="187"/>
      <c r="BB717" s="187"/>
      <c r="BC717" s="187"/>
      <c r="BD717" s="187"/>
      <c r="BE717" s="187"/>
      <c r="BF717" s="187"/>
      <c r="BG717" s="187"/>
      <c r="BH717" s="187"/>
    </row>
    <row r="718" spans="1:60" s="179" customFormat="1" outlineLevel="1">
      <c r="A718" s="180"/>
      <c r="B718" s="181"/>
      <c r="C718" s="188" t="s">
        <v>609</v>
      </c>
      <c r="D718" s="189"/>
      <c r="E718" s="190"/>
      <c r="F718" s="150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 t="s">
        <v>156</v>
      </c>
      <c r="AH718" s="187">
        <v>0</v>
      </c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7"/>
      <c r="AT718" s="187"/>
      <c r="AU718" s="187"/>
      <c r="AV718" s="187"/>
      <c r="AW718" s="187"/>
      <c r="AX718" s="187"/>
      <c r="AY718" s="187"/>
      <c r="AZ718" s="187"/>
      <c r="BA718" s="187"/>
      <c r="BB718" s="187"/>
      <c r="BC718" s="187"/>
      <c r="BD718" s="187"/>
      <c r="BE718" s="187"/>
      <c r="BF718" s="187"/>
      <c r="BG718" s="187"/>
      <c r="BH718" s="187"/>
    </row>
    <row r="719" spans="1:60" s="179" customFormat="1" outlineLevel="1">
      <c r="A719" s="180"/>
      <c r="B719" s="181"/>
      <c r="C719" s="188" t="s">
        <v>610</v>
      </c>
      <c r="D719" s="189"/>
      <c r="E719" s="190">
        <v>3.375</v>
      </c>
      <c r="F719" s="150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 t="s">
        <v>156</v>
      </c>
      <c r="AH719" s="187">
        <v>0</v>
      </c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7"/>
      <c r="AT719" s="187"/>
      <c r="AU719" s="187"/>
      <c r="AV719" s="187"/>
      <c r="AW719" s="187"/>
      <c r="AX719" s="187"/>
      <c r="AY719" s="187"/>
      <c r="AZ719" s="187"/>
      <c r="BA719" s="187"/>
      <c r="BB719" s="187"/>
      <c r="BC719" s="187"/>
      <c r="BD719" s="187"/>
      <c r="BE719" s="187"/>
      <c r="BF719" s="187"/>
      <c r="BG719" s="187"/>
      <c r="BH719" s="187"/>
    </row>
    <row r="720" spans="1:60" s="179" customFormat="1" outlineLevel="1">
      <c r="A720" s="180"/>
      <c r="B720" s="181"/>
      <c r="C720" s="188" t="s">
        <v>611</v>
      </c>
      <c r="D720" s="189"/>
      <c r="E720" s="190"/>
      <c r="F720" s="150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 t="s">
        <v>156</v>
      </c>
      <c r="AH720" s="187">
        <v>0</v>
      </c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7"/>
      <c r="AT720" s="187"/>
      <c r="AU720" s="187"/>
      <c r="AV720" s="187"/>
      <c r="AW720" s="187"/>
      <c r="AX720" s="187"/>
      <c r="AY720" s="187"/>
      <c r="AZ720" s="187"/>
      <c r="BA720" s="187"/>
      <c r="BB720" s="187"/>
      <c r="BC720" s="187"/>
      <c r="BD720" s="187"/>
      <c r="BE720" s="187"/>
      <c r="BF720" s="187"/>
      <c r="BG720" s="187"/>
      <c r="BH720" s="187"/>
    </row>
    <row r="721" spans="1:60" s="179" customFormat="1" outlineLevel="1">
      <c r="A721" s="180"/>
      <c r="B721" s="181"/>
      <c r="C721" s="188" t="s">
        <v>612</v>
      </c>
      <c r="D721" s="189"/>
      <c r="E721" s="190">
        <v>36.63494</v>
      </c>
      <c r="F721" s="150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 t="s">
        <v>156</v>
      </c>
      <c r="AH721" s="187">
        <v>0</v>
      </c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7"/>
      <c r="AT721" s="187"/>
      <c r="AU721" s="187"/>
      <c r="AV721" s="187"/>
      <c r="AW721" s="187"/>
      <c r="AX721" s="187"/>
      <c r="AY721" s="187"/>
      <c r="AZ721" s="187"/>
      <c r="BA721" s="187"/>
      <c r="BB721" s="187"/>
      <c r="BC721" s="187"/>
      <c r="BD721" s="187"/>
      <c r="BE721" s="187"/>
      <c r="BF721" s="187"/>
      <c r="BG721" s="187"/>
      <c r="BH721" s="187"/>
    </row>
    <row r="722" spans="1:60" s="179" customFormat="1" outlineLevel="1">
      <c r="A722" s="180"/>
      <c r="B722" s="181"/>
      <c r="C722" s="191"/>
      <c r="D722" s="191"/>
      <c r="E722" s="191"/>
      <c r="F722" s="150"/>
      <c r="G722" s="191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 t="s">
        <v>130</v>
      </c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7"/>
      <c r="AT722" s="187"/>
      <c r="AU722" s="187"/>
      <c r="AV722" s="187"/>
      <c r="AW722" s="187"/>
      <c r="AX722" s="187"/>
      <c r="AY722" s="187"/>
      <c r="AZ722" s="187"/>
      <c r="BA722" s="187"/>
      <c r="BB722" s="187"/>
      <c r="BC722" s="187"/>
      <c r="BD722" s="187"/>
      <c r="BE722" s="187"/>
      <c r="BF722" s="187"/>
      <c r="BG722" s="187"/>
      <c r="BH722" s="187"/>
    </row>
    <row r="723" spans="1:60" s="179" customFormat="1" outlineLevel="1">
      <c r="A723" s="180">
        <v>65</v>
      </c>
      <c r="B723" s="181" t="s">
        <v>613</v>
      </c>
      <c r="C723" s="182" t="s">
        <v>614</v>
      </c>
      <c r="D723" s="183" t="s">
        <v>199</v>
      </c>
      <c r="E723" s="184">
        <v>93.3</v>
      </c>
      <c r="F723" s="150"/>
      <c r="G723" s="186">
        <f>ROUND(E723*F723,2)</f>
        <v>0</v>
      </c>
      <c r="H723" s="186">
        <v>0</v>
      </c>
      <c r="I723" s="186">
        <f>ROUND(E723*H723,2)</f>
        <v>0</v>
      </c>
      <c r="J723" s="186">
        <v>88</v>
      </c>
      <c r="K723" s="186">
        <f>ROUND(E723*J723,2)</f>
        <v>8210.4</v>
      </c>
      <c r="L723" s="186">
        <v>15</v>
      </c>
      <c r="M723" s="186">
        <f>G723*(1+L723/100)</f>
        <v>0</v>
      </c>
      <c r="N723" s="186">
        <v>0</v>
      </c>
      <c r="O723" s="186">
        <f>ROUND(E723*N723,2)</f>
        <v>0</v>
      </c>
      <c r="P723" s="186">
        <v>0.02</v>
      </c>
      <c r="Q723" s="186">
        <f>ROUND(E723*P723,2)</f>
        <v>1.87</v>
      </c>
      <c r="R723" s="186"/>
      <c r="S723" s="186" t="s">
        <v>153</v>
      </c>
      <c r="T723" s="186" t="s">
        <v>126</v>
      </c>
      <c r="U723" s="186">
        <v>0</v>
      </c>
      <c r="V723" s="186">
        <f>ROUND(E723*U723,2)</f>
        <v>0</v>
      </c>
      <c r="W723" s="186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 t="s">
        <v>154</v>
      </c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7"/>
      <c r="AT723" s="187"/>
      <c r="AU723" s="187"/>
      <c r="AV723" s="187"/>
      <c r="AW723" s="187"/>
      <c r="AX723" s="187"/>
      <c r="AY723" s="187"/>
      <c r="AZ723" s="187"/>
      <c r="BA723" s="187"/>
      <c r="BB723" s="187"/>
      <c r="BC723" s="187"/>
      <c r="BD723" s="187"/>
      <c r="BE723" s="187"/>
      <c r="BF723" s="187"/>
      <c r="BG723" s="187"/>
      <c r="BH723" s="187"/>
    </row>
    <row r="724" spans="1:60" s="179" customFormat="1" outlineLevel="1">
      <c r="A724" s="180"/>
      <c r="B724" s="181"/>
      <c r="C724" s="188" t="s">
        <v>191</v>
      </c>
      <c r="D724" s="189"/>
      <c r="E724" s="190"/>
      <c r="F724" s="150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 t="s">
        <v>156</v>
      </c>
      <c r="AH724" s="187">
        <v>0</v>
      </c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7"/>
      <c r="AT724" s="187"/>
      <c r="AU724" s="187"/>
      <c r="AV724" s="187"/>
      <c r="AW724" s="187"/>
      <c r="AX724" s="187"/>
      <c r="AY724" s="187"/>
      <c r="AZ724" s="187"/>
      <c r="BA724" s="187"/>
      <c r="BB724" s="187"/>
      <c r="BC724" s="187"/>
      <c r="BD724" s="187"/>
      <c r="BE724" s="187"/>
      <c r="BF724" s="187"/>
      <c r="BG724" s="187"/>
      <c r="BH724" s="187"/>
    </row>
    <row r="725" spans="1:60" s="179" customFormat="1" outlineLevel="1">
      <c r="A725" s="180"/>
      <c r="B725" s="181"/>
      <c r="C725" s="188" t="s">
        <v>303</v>
      </c>
      <c r="D725" s="189"/>
      <c r="E725" s="190"/>
      <c r="F725" s="150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 t="s">
        <v>156</v>
      </c>
      <c r="AH725" s="187">
        <v>0</v>
      </c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7"/>
      <c r="AT725" s="187"/>
      <c r="AU725" s="187"/>
      <c r="AV725" s="187"/>
      <c r="AW725" s="187"/>
      <c r="AX725" s="187"/>
      <c r="AY725" s="187"/>
      <c r="AZ725" s="187"/>
      <c r="BA725" s="187"/>
      <c r="BB725" s="187"/>
      <c r="BC725" s="187"/>
      <c r="BD725" s="187"/>
      <c r="BE725" s="187"/>
      <c r="BF725" s="187"/>
      <c r="BG725" s="187"/>
      <c r="BH725" s="187"/>
    </row>
    <row r="726" spans="1:60" s="179" customFormat="1" outlineLevel="1">
      <c r="A726" s="180"/>
      <c r="B726" s="181"/>
      <c r="C726" s="188" t="s">
        <v>304</v>
      </c>
      <c r="D726" s="189"/>
      <c r="E726" s="190">
        <v>93.3</v>
      </c>
      <c r="F726" s="150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 t="s">
        <v>156</v>
      </c>
      <c r="AH726" s="187">
        <v>0</v>
      </c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7"/>
      <c r="AT726" s="187"/>
      <c r="AU726" s="187"/>
      <c r="AV726" s="187"/>
      <c r="AW726" s="187"/>
      <c r="AX726" s="187"/>
      <c r="AY726" s="187"/>
      <c r="AZ726" s="187"/>
      <c r="BA726" s="187"/>
      <c r="BB726" s="187"/>
      <c r="BC726" s="187"/>
      <c r="BD726" s="187"/>
      <c r="BE726" s="187"/>
      <c r="BF726" s="187"/>
      <c r="BG726" s="187"/>
      <c r="BH726" s="187"/>
    </row>
    <row r="727" spans="1:60" s="179" customFormat="1" outlineLevel="1">
      <c r="A727" s="180"/>
      <c r="B727" s="181"/>
      <c r="C727" s="191"/>
      <c r="D727" s="191"/>
      <c r="E727" s="191"/>
      <c r="F727" s="150"/>
      <c r="G727" s="191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 t="s">
        <v>130</v>
      </c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7"/>
      <c r="AT727" s="187"/>
      <c r="AU727" s="187"/>
      <c r="AV727" s="187"/>
      <c r="AW727" s="187"/>
      <c r="AX727" s="187"/>
      <c r="AY727" s="187"/>
      <c r="AZ727" s="187"/>
      <c r="BA727" s="187"/>
      <c r="BB727" s="187"/>
      <c r="BC727" s="187"/>
      <c r="BD727" s="187"/>
      <c r="BE727" s="187"/>
      <c r="BF727" s="187"/>
      <c r="BG727" s="187"/>
      <c r="BH727" s="187"/>
    </row>
    <row r="728" spans="1:60" s="179" customFormat="1" outlineLevel="1">
      <c r="A728" s="180">
        <v>66</v>
      </c>
      <c r="B728" s="181" t="s">
        <v>615</v>
      </c>
      <c r="C728" s="182" t="s">
        <v>616</v>
      </c>
      <c r="D728" s="183" t="s">
        <v>385</v>
      </c>
      <c r="E728" s="184">
        <v>21.715199999999999</v>
      </c>
      <c r="F728" s="150"/>
      <c r="G728" s="186">
        <f>ROUND(E728*F728,2)</f>
        <v>0</v>
      </c>
      <c r="H728" s="186">
        <v>0</v>
      </c>
      <c r="I728" s="186">
        <f>ROUND(E728*H728,2)</f>
        <v>0</v>
      </c>
      <c r="J728" s="186">
        <v>250</v>
      </c>
      <c r="K728" s="186">
        <f>ROUND(E728*J728,2)</f>
        <v>5428.8</v>
      </c>
      <c r="L728" s="186">
        <v>15</v>
      </c>
      <c r="M728" s="186">
        <f>G728*(1+L728/100)</f>
        <v>0</v>
      </c>
      <c r="N728" s="186">
        <v>0</v>
      </c>
      <c r="O728" s="186">
        <f>ROUND(E728*N728,2)</f>
        <v>0</v>
      </c>
      <c r="P728" s="186">
        <v>0</v>
      </c>
      <c r="Q728" s="186">
        <f>ROUND(E728*P728,2)</f>
        <v>0</v>
      </c>
      <c r="R728" s="186"/>
      <c r="S728" s="186" t="s">
        <v>153</v>
      </c>
      <c r="T728" s="186" t="s">
        <v>126</v>
      </c>
      <c r="U728" s="186">
        <v>0</v>
      </c>
      <c r="V728" s="186">
        <f>ROUND(E728*U728,2)</f>
        <v>0</v>
      </c>
      <c r="W728" s="186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 t="s">
        <v>154</v>
      </c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7"/>
      <c r="AT728" s="187"/>
      <c r="AU728" s="187"/>
      <c r="AV728" s="187"/>
      <c r="AW728" s="187"/>
      <c r="AX728" s="187"/>
      <c r="AY728" s="187"/>
      <c r="AZ728" s="187"/>
      <c r="BA728" s="187"/>
      <c r="BB728" s="187"/>
      <c r="BC728" s="187"/>
      <c r="BD728" s="187"/>
      <c r="BE728" s="187"/>
      <c r="BF728" s="187"/>
      <c r="BG728" s="187"/>
      <c r="BH728" s="187"/>
    </row>
    <row r="729" spans="1:60" s="179" customFormat="1" outlineLevel="1">
      <c r="A729" s="180"/>
      <c r="B729" s="181"/>
      <c r="C729" s="188" t="s">
        <v>178</v>
      </c>
      <c r="D729" s="189"/>
      <c r="E729" s="190"/>
      <c r="F729" s="150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 t="s">
        <v>156</v>
      </c>
      <c r="AH729" s="187">
        <v>0</v>
      </c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7"/>
      <c r="AT729" s="187"/>
      <c r="AU729" s="187"/>
      <c r="AV729" s="187"/>
      <c r="AW729" s="187"/>
      <c r="AX729" s="187"/>
      <c r="AY729" s="187"/>
      <c r="AZ729" s="187"/>
      <c r="BA729" s="187"/>
      <c r="BB729" s="187"/>
      <c r="BC729" s="187"/>
      <c r="BD729" s="187"/>
      <c r="BE729" s="187"/>
      <c r="BF729" s="187"/>
      <c r="BG729" s="187"/>
      <c r="BH729" s="187"/>
    </row>
    <row r="730" spans="1:60" s="179" customFormat="1" outlineLevel="1">
      <c r="A730" s="180"/>
      <c r="B730" s="181"/>
      <c r="C730" s="188" t="s">
        <v>617</v>
      </c>
      <c r="D730" s="189"/>
      <c r="E730" s="190">
        <v>21.715199999999999</v>
      </c>
      <c r="F730" s="150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 t="s">
        <v>156</v>
      </c>
      <c r="AH730" s="187">
        <v>0</v>
      </c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7"/>
      <c r="AT730" s="187"/>
      <c r="AU730" s="187"/>
      <c r="AV730" s="187"/>
      <c r="AW730" s="187"/>
      <c r="AX730" s="187"/>
      <c r="AY730" s="187"/>
      <c r="AZ730" s="187"/>
      <c r="BA730" s="187"/>
      <c r="BB730" s="187"/>
      <c r="BC730" s="187"/>
      <c r="BD730" s="187"/>
      <c r="BE730" s="187"/>
      <c r="BF730" s="187"/>
      <c r="BG730" s="187"/>
      <c r="BH730" s="187"/>
    </row>
    <row r="731" spans="1:60" s="179" customFormat="1" outlineLevel="1">
      <c r="A731" s="180"/>
      <c r="B731" s="181"/>
      <c r="C731" s="191"/>
      <c r="D731" s="191"/>
      <c r="E731" s="191"/>
      <c r="F731" s="150"/>
      <c r="G731" s="191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 t="s">
        <v>130</v>
      </c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87"/>
      <c r="AT731" s="187"/>
      <c r="AU731" s="187"/>
      <c r="AV731" s="187"/>
      <c r="AW731" s="187"/>
      <c r="AX731" s="187"/>
      <c r="AY731" s="187"/>
      <c r="AZ731" s="187"/>
      <c r="BA731" s="187"/>
      <c r="BB731" s="187"/>
      <c r="BC731" s="187"/>
      <c r="BD731" s="187"/>
      <c r="BE731" s="187"/>
      <c r="BF731" s="187"/>
      <c r="BG731" s="187"/>
      <c r="BH731" s="187"/>
    </row>
    <row r="732" spans="1:60" s="179" customFormat="1" outlineLevel="1">
      <c r="A732" s="180">
        <v>67</v>
      </c>
      <c r="B732" s="181" t="s">
        <v>618</v>
      </c>
      <c r="C732" s="182" t="s">
        <v>619</v>
      </c>
      <c r="D732" s="183" t="s">
        <v>199</v>
      </c>
      <c r="E732" s="184">
        <v>465.9</v>
      </c>
      <c r="F732" s="150"/>
      <c r="G732" s="186">
        <f>ROUND(E732*F732,2)</f>
        <v>0</v>
      </c>
      <c r="H732" s="186">
        <v>0</v>
      </c>
      <c r="I732" s="186">
        <f>ROUND(E732*H732,2)</f>
        <v>0</v>
      </c>
      <c r="J732" s="186">
        <v>37.299999999999997</v>
      </c>
      <c r="K732" s="186">
        <f>ROUND(E732*J732,2)</f>
        <v>17378.07</v>
      </c>
      <c r="L732" s="186">
        <v>15</v>
      </c>
      <c r="M732" s="186">
        <f>G732*(1+L732/100)</f>
        <v>0</v>
      </c>
      <c r="N732" s="186">
        <v>0</v>
      </c>
      <c r="O732" s="186">
        <f>ROUND(E732*N732,2)</f>
        <v>0</v>
      </c>
      <c r="P732" s="186">
        <v>1.75E-3</v>
      </c>
      <c r="Q732" s="186">
        <f>ROUND(E732*P732,2)</f>
        <v>0.82</v>
      </c>
      <c r="R732" s="186"/>
      <c r="S732" s="186" t="s">
        <v>153</v>
      </c>
      <c r="T732" s="186" t="s">
        <v>126</v>
      </c>
      <c r="U732" s="186">
        <v>0.16500000000000001</v>
      </c>
      <c r="V732" s="186">
        <f>ROUND(E732*U732,2)</f>
        <v>76.87</v>
      </c>
      <c r="W732" s="186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 t="s">
        <v>154</v>
      </c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87"/>
      <c r="AT732" s="187"/>
      <c r="AU732" s="187"/>
      <c r="AV732" s="187"/>
      <c r="AW732" s="187"/>
      <c r="AX732" s="187"/>
      <c r="AY732" s="187"/>
      <c r="AZ732" s="187"/>
      <c r="BA732" s="187"/>
      <c r="BB732" s="187"/>
      <c r="BC732" s="187"/>
      <c r="BD732" s="187"/>
      <c r="BE732" s="187"/>
      <c r="BF732" s="187"/>
      <c r="BG732" s="187"/>
      <c r="BH732" s="187"/>
    </row>
    <row r="733" spans="1:60" s="179" customFormat="1" outlineLevel="1">
      <c r="A733" s="180"/>
      <c r="B733" s="181"/>
      <c r="C733" s="188" t="s">
        <v>406</v>
      </c>
      <c r="D733" s="189"/>
      <c r="E733" s="190"/>
      <c r="F733" s="150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 t="s">
        <v>156</v>
      </c>
      <c r="AH733" s="187">
        <v>0</v>
      </c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87"/>
      <c r="AT733" s="187"/>
      <c r="AU733" s="187"/>
      <c r="AV733" s="187"/>
      <c r="AW733" s="187"/>
      <c r="AX733" s="187"/>
      <c r="AY733" s="187"/>
      <c r="AZ733" s="187"/>
      <c r="BA733" s="187"/>
      <c r="BB733" s="187"/>
      <c r="BC733" s="187"/>
      <c r="BD733" s="187"/>
      <c r="BE733" s="187"/>
      <c r="BF733" s="187"/>
      <c r="BG733" s="187"/>
      <c r="BH733" s="187"/>
    </row>
    <row r="734" spans="1:60" s="179" customFormat="1" outlineLevel="1">
      <c r="A734" s="180"/>
      <c r="B734" s="181"/>
      <c r="C734" s="188" t="s">
        <v>191</v>
      </c>
      <c r="D734" s="189"/>
      <c r="E734" s="190"/>
      <c r="F734" s="150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 t="s">
        <v>156</v>
      </c>
      <c r="AH734" s="187">
        <v>0</v>
      </c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87"/>
      <c r="AT734" s="187"/>
      <c r="AU734" s="187"/>
      <c r="AV734" s="187"/>
      <c r="AW734" s="187"/>
      <c r="AX734" s="187"/>
      <c r="AY734" s="187"/>
      <c r="AZ734" s="187"/>
      <c r="BA734" s="187"/>
      <c r="BB734" s="187"/>
      <c r="BC734" s="187"/>
      <c r="BD734" s="187"/>
      <c r="BE734" s="187"/>
      <c r="BF734" s="187"/>
      <c r="BG734" s="187"/>
      <c r="BH734" s="187"/>
    </row>
    <row r="735" spans="1:60" s="179" customFormat="1" outlineLevel="1">
      <c r="A735" s="180"/>
      <c r="B735" s="181"/>
      <c r="C735" s="188" t="s">
        <v>407</v>
      </c>
      <c r="D735" s="189"/>
      <c r="E735" s="190"/>
      <c r="F735" s="150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 t="s">
        <v>156</v>
      </c>
      <c r="AH735" s="187">
        <v>0</v>
      </c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87"/>
      <c r="AT735" s="187"/>
      <c r="AU735" s="187"/>
      <c r="AV735" s="187"/>
      <c r="AW735" s="187"/>
      <c r="AX735" s="187"/>
      <c r="AY735" s="187"/>
      <c r="AZ735" s="187"/>
      <c r="BA735" s="187"/>
      <c r="BB735" s="187"/>
      <c r="BC735" s="187"/>
      <c r="BD735" s="187"/>
      <c r="BE735" s="187"/>
      <c r="BF735" s="187"/>
      <c r="BG735" s="187"/>
      <c r="BH735" s="187"/>
    </row>
    <row r="736" spans="1:60" s="179" customFormat="1" outlineLevel="1">
      <c r="A736" s="180"/>
      <c r="B736" s="181"/>
      <c r="C736" s="188" t="s">
        <v>408</v>
      </c>
      <c r="D736" s="189"/>
      <c r="E736" s="190">
        <v>65.400000000000006</v>
      </c>
      <c r="F736" s="150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 t="s">
        <v>156</v>
      </c>
      <c r="AH736" s="187">
        <v>0</v>
      </c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87"/>
      <c r="AT736" s="187"/>
      <c r="AU736" s="187"/>
      <c r="AV736" s="187"/>
      <c r="AW736" s="187"/>
      <c r="AX736" s="187"/>
      <c r="AY736" s="187"/>
      <c r="AZ736" s="187"/>
      <c r="BA736" s="187"/>
      <c r="BB736" s="187"/>
      <c r="BC736" s="187"/>
      <c r="BD736" s="187"/>
      <c r="BE736" s="187"/>
      <c r="BF736" s="187"/>
      <c r="BG736" s="187"/>
      <c r="BH736" s="187"/>
    </row>
    <row r="737" spans="1:60" s="179" customFormat="1" outlineLevel="1">
      <c r="A737" s="180"/>
      <c r="B737" s="181"/>
      <c r="C737" s="188" t="s">
        <v>409</v>
      </c>
      <c r="D737" s="189"/>
      <c r="E737" s="190"/>
      <c r="F737" s="150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7"/>
      <c r="Y737" s="187"/>
      <c r="Z737" s="187"/>
      <c r="AA737" s="187"/>
      <c r="AB737" s="187"/>
      <c r="AC737" s="187"/>
      <c r="AD737" s="187"/>
      <c r="AE737" s="187"/>
      <c r="AF737" s="187"/>
      <c r="AG737" s="187" t="s">
        <v>156</v>
      </c>
      <c r="AH737" s="187">
        <v>0</v>
      </c>
      <c r="AI737" s="187"/>
      <c r="AJ737" s="187"/>
      <c r="AK737" s="187"/>
      <c r="AL737" s="187"/>
      <c r="AM737" s="187"/>
      <c r="AN737" s="187"/>
      <c r="AO737" s="187"/>
      <c r="AP737" s="187"/>
      <c r="AQ737" s="187"/>
      <c r="AR737" s="187"/>
      <c r="AS737" s="187"/>
      <c r="AT737" s="187"/>
      <c r="AU737" s="187"/>
      <c r="AV737" s="187"/>
      <c r="AW737" s="187"/>
      <c r="AX737" s="187"/>
      <c r="AY737" s="187"/>
      <c r="AZ737" s="187"/>
      <c r="BA737" s="187"/>
      <c r="BB737" s="187"/>
      <c r="BC737" s="187"/>
      <c r="BD737" s="187"/>
      <c r="BE737" s="187"/>
      <c r="BF737" s="187"/>
      <c r="BG737" s="187"/>
      <c r="BH737" s="187"/>
    </row>
    <row r="738" spans="1:60" s="179" customFormat="1" outlineLevel="1">
      <c r="A738" s="180"/>
      <c r="B738" s="181"/>
      <c r="C738" s="188" t="s">
        <v>410</v>
      </c>
      <c r="D738" s="189"/>
      <c r="E738" s="190">
        <v>60.2</v>
      </c>
      <c r="F738" s="150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7"/>
      <c r="Y738" s="187"/>
      <c r="Z738" s="187"/>
      <c r="AA738" s="187"/>
      <c r="AB738" s="187"/>
      <c r="AC738" s="187"/>
      <c r="AD738" s="187"/>
      <c r="AE738" s="187"/>
      <c r="AF738" s="187"/>
      <c r="AG738" s="187" t="s">
        <v>156</v>
      </c>
      <c r="AH738" s="187">
        <v>0</v>
      </c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  <c r="AS738" s="187"/>
      <c r="AT738" s="187"/>
      <c r="AU738" s="187"/>
      <c r="AV738" s="187"/>
      <c r="AW738" s="187"/>
      <c r="AX738" s="187"/>
      <c r="AY738" s="187"/>
      <c r="AZ738" s="187"/>
      <c r="BA738" s="187"/>
      <c r="BB738" s="187"/>
      <c r="BC738" s="187"/>
      <c r="BD738" s="187"/>
      <c r="BE738" s="187"/>
      <c r="BF738" s="187"/>
      <c r="BG738" s="187"/>
      <c r="BH738" s="187"/>
    </row>
    <row r="739" spans="1:60" s="179" customFormat="1" outlineLevel="1">
      <c r="A739" s="180"/>
      <c r="B739" s="181"/>
      <c r="C739" s="188" t="s">
        <v>411</v>
      </c>
      <c r="D739" s="189"/>
      <c r="E739" s="190"/>
      <c r="F739" s="150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 t="s">
        <v>156</v>
      </c>
      <c r="AH739" s="187">
        <v>0</v>
      </c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7"/>
      <c r="AT739" s="187"/>
      <c r="AU739" s="187"/>
      <c r="AV739" s="187"/>
      <c r="AW739" s="187"/>
      <c r="AX739" s="187"/>
      <c r="AY739" s="187"/>
      <c r="AZ739" s="187"/>
      <c r="BA739" s="187"/>
      <c r="BB739" s="187"/>
      <c r="BC739" s="187"/>
      <c r="BD739" s="187"/>
      <c r="BE739" s="187"/>
      <c r="BF739" s="187"/>
      <c r="BG739" s="187"/>
      <c r="BH739" s="187"/>
    </row>
    <row r="740" spans="1:60" s="179" customFormat="1" outlineLevel="1">
      <c r="A740" s="180"/>
      <c r="B740" s="181"/>
      <c r="C740" s="188" t="s">
        <v>412</v>
      </c>
      <c r="D740" s="189"/>
      <c r="E740" s="190">
        <v>66.8</v>
      </c>
      <c r="F740" s="150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 t="s">
        <v>156</v>
      </c>
      <c r="AH740" s="187">
        <v>0</v>
      </c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7"/>
      <c r="AT740" s="187"/>
      <c r="AU740" s="187"/>
      <c r="AV740" s="187"/>
      <c r="AW740" s="187"/>
      <c r="AX740" s="187"/>
      <c r="AY740" s="187"/>
      <c r="AZ740" s="187"/>
      <c r="BA740" s="187"/>
      <c r="BB740" s="187"/>
      <c r="BC740" s="187"/>
      <c r="BD740" s="187"/>
      <c r="BE740" s="187"/>
      <c r="BF740" s="187"/>
      <c r="BG740" s="187"/>
      <c r="BH740" s="187"/>
    </row>
    <row r="741" spans="1:60" s="179" customFormat="1" outlineLevel="1">
      <c r="A741" s="180"/>
      <c r="B741" s="181"/>
      <c r="C741" s="188" t="s">
        <v>415</v>
      </c>
      <c r="D741" s="189"/>
      <c r="E741" s="190"/>
      <c r="F741" s="150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 t="s">
        <v>156</v>
      </c>
      <c r="AH741" s="187">
        <v>0</v>
      </c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7"/>
      <c r="AT741" s="187"/>
      <c r="AU741" s="187"/>
      <c r="AV741" s="187"/>
      <c r="AW741" s="187"/>
      <c r="AX741" s="187"/>
      <c r="AY741" s="187"/>
      <c r="AZ741" s="187"/>
      <c r="BA741" s="187"/>
      <c r="BB741" s="187"/>
      <c r="BC741" s="187"/>
      <c r="BD741" s="187"/>
      <c r="BE741" s="187"/>
      <c r="BF741" s="187"/>
      <c r="BG741" s="187"/>
      <c r="BH741" s="187"/>
    </row>
    <row r="742" spans="1:60" s="179" customFormat="1" outlineLevel="1">
      <c r="A742" s="180"/>
      <c r="B742" s="181"/>
      <c r="C742" s="188" t="s">
        <v>416</v>
      </c>
      <c r="D742" s="189"/>
      <c r="E742" s="190">
        <v>273.5</v>
      </c>
      <c r="F742" s="150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 t="s">
        <v>156</v>
      </c>
      <c r="AH742" s="187">
        <v>0</v>
      </c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7"/>
      <c r="AT742" s="187"/>
      <c r="AU742" s="187"/>
      <c r="AV742" s="187"/>
      <c r="AW742" s="187"/>
      <c r="AX742" s="187"/>
      <c r="AY742" s="187"/>
      <c r="AZ742" s="187"/>
      <c r="BA742" s="187"/>
      <c r="BB742" s="187"/>
      <c r="BC742" s="187"/>
      <c r="BD742" s="187"/>
      <c r="BE742" s="187"/>
      <c r="BF742" s="187"/>
      <c r="BG742" s="187"/>
      <c r="BH742" s="187"/>
    </row>
    <row r="743" spans="1:60" s="179" customFormat="1" outlineLevel="1">
      <c r="A743" s="180"/>
      <c r="B743" s="181"/>
      <c r="C743" s="191"/>
      <c r="D743" s="191"/>
      <c r="E743" s="191"/>
      <c r="F743" s="150"/>
      <c r="G743" s="191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 t="s">
        <v>130</v>
      </c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7"/>
      <c r="AT743" s="187"/>
      <c r="AU743" s="187"/>
      <c r="AV743" s="187"/>
      <c r="AW743" s="187"/>
      <c r="AX743" s="187"/>
      <c r="AY743" s="187"/>
      <c r="AZ743" s="187"/>
      <c r="BA743" s="187"/>
      <c r="BB743" s="187"/>
      <c r="BC743" s="187"/>
      <c r="BD743" s="187"/>
      <c r="BE743" s="187"/>
      <c r="BF743" s="187"/>
      <c r="BG743" s="187"/>
      <c r="BH743" s="187"/>
    </row>
    <row r="744" spans="1:60" s="179" customFormat="1" outlineLevel="1">
      <c r="A744" s="180">
        <v>68</v>
      </c>
      <c r="B744" s="181" t="s">
        <v>620</v>
      </c>
      <c r="C744" s="182" t="s">
        <v>621</v>
      </c>
      <c r="D744" s="183" t="s">
        <v>199</v>
      </c>
      <c r="E744" s="184">
        <v>90.8</v>
      </c>
      <c r="F744" s="150"/>
      <c r="G744" s="186">
        <f>ROUND(E744*F744,2)</f>
        <v>0</v>
      </c>
      <c r="H744" s="186">
        <v>0</v>
      </c>
      <c r="I744" s="186">
        <f>ROUND(E744*H744,2)</f>
        <v>0</v>
      </c>
      <c r="J744" s="186">
        <v>112.5</v>
      </c>
      <c r="K744" s="186">
        <f>ROUND(E744*J744,2)</f>
        <v>10215</v>
      </c>
      <c r="L744" s="186">
        <v>15</v>
      </c>
      <c r="M744" s="186">
        <f>G744*(1+L744/100)</f>
        <v>0</v>
      </c>
      <c r="N744" s="186">
        <v>0</v>
      </c>
      <c r="O744" s="186">
        <f>ROUND(E744*N744,2)</f>
        <v>0</v>
      </c>
      <c r="P744" s="186">
        <v>6.8000000000000005E-2</v>
      </c>
      <c r="Q744" s="186">
        <f>ROUND(E744*P744,2)</f>
        <v>6.17</v>
      </c>
      <c r="R744" s="186"/>
      <c r="S744" s="186" t="s">
        <v>153</v>
      </c>
      <c r="T744" s="186" t="s">
        <v>126</v>
      </c>
      <c r="U744" s="186">
        <v>0.48</v>
      </c>
      <c r="V744" s="186">
        <f>ROUND(E744*U744,2)</f>
        <v>43.58</v>
      </c>
      <c r="W744" s="186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 t="s">
        <v>386</v>
      </c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7"/>
      <c r="AT744" s="187"/>
      <c r="AU744" s="187"/>
      <c r="AV744" s="187"/>
      <c r="AW744" s="187"/>
      <c r="AX744" s="187"/>
      <c r="AY744" s="187"/>
      <c r="AZ744" s="187"/>
      <c r="BA744" s="187"/>
      <c r="BB744" s="187"/>
      <c r="BC744" s="187"/>
      <c r="BD744" s="187"/>
      <c r="BE744" s="187"/>
      <c r="BF744" s="187"/>
      <c r="BG744" s="187"/>
      <c r="BH744" s="187"/>
    </row>
    <row r="745" spans="1:60" s="179" customFormat="1" outlineLevel="1">
      <c r="A745" s="180"/>
      <c r="B745" s="181"/>
      <c r="C745" s="188" t="s">
        <v>178</v>
      </c>
      <c r="D745" s="189"/>
      <c r="E745" s="190"/>
      <c r="F745" s="150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 t="s">
        <v>156</v>
      </c>
      <c r="AH745" s="187">
        <v>0</v>
      </c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7"/>
      <c r="AT745" s="187"/>
      <c r="AU745" s="187"/>
      <c r="AV745" s="187"/>
      <c r="AW745" s="187"/>
      <c r="AX745" s="187"/>
      <c r="AY745" s="187"/>
      <c r="AZ745" s="187"/>
      <c r="BA745" s="187"/>
      <c r="BB745" s="187"/>
      <c r="BC745" s="187"/>
      <c r="BD745" s="187"/>
      <c r="BE745" s="187"/>
      <c r="BF745" s="187"/>
      <c r="BG745" s="187"/>
      <c r="BH745" s="187"/>
    </row>
    <row r="746" spans="1:60" s="179" customFormat="1" outlineLevel="1">
      <c r="A746" s="180"/>
      <c r="B746" s="181"/>
      <c r="C746" s="188" t="s">
        <v>544</v>
      </c>
      <c r="D746" s="189"/>
      <c r="E746" s="190"/>
      <c r="F746" s="150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 t="s">
        <v>156</v>
      </c>
      <c r="AH746" s="187">
        <v>0</v>
      </c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7"/>
      <c r="AT746" s="187"/>
      <c r="AU746" s="187"/>
      <c r="AV746" s="187"/>
      <c r="AW746" s="187"/>
      <c r="AX746" s="187"/>
      <c r="AY746" s="187"/>
      <c r="AZ746" s="187"/>
      <c r="BA746" s="187"/>
      <c r="BB746" s="187"/>
      <c r="BC746" s="187"/>
      <c r="BD746" s="187"/>
      <c r="BE746" s="187"/>
      <c r="BF746" s="187"/>
      <c r="BG746" s="187"/>
      <c r="BH746" s="187"/>
    </row>
    <row r="747" spans="1:60" s="179" customFormat="1" outlineLevel="1">
      <c r="A747" s="180"/>
      <c r="B747" s="181"/>
      <c r="C747" s="188" t="s">
        <v>622</v>
      </c>
      <c r="D747" s="189"/>
      <c r="E747" s="190">
        <v>36.64</v>
      </c>
      <c r="F747" s="150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 t="s">
        <v>156</v>
      </c>
      <c r="AH747" s="187">
        <v>0</v>
      </c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7"/>
      <c r="AT747" s="187"/>
      <c r="AU747" s="187"/>
      <c r="AV747" s="187"/>
      <c r="AW747" s="187"/>
      <c r="AX747" s="187"/>
      <c r="AY747" s="187"/>
      <c r="AZ747" s="187"/>
      <c r="BA747" s="187"/>
      <c r="BB747" s="187"/>
      <c r="BC747" s="187"/>
      <c r="BD747" s="187"/>
      <c r="BE747" s="187"/>
      <c r="BF747" s="187"/>
      <c r="BG747" s="187"/>
      <c r="BH747" s="187"/>
    </row>
    <row r="748" spans="1:60" s="179" customFormat="1" outlineLevel="1">
      <c r="A748" s="180"/>
      <c r="B748" s="181"/>
      <c r="C748" s="188" t="s">
        <v>623</v>
      </c>
      <c r="D748" s="189"/>
      <c r="E748" s="190">
        <v>30.52</v>
      </c>
      <c r="F748" s="150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 t="s">
        <v>156</v>
      </c>
      <c r="AH748" s="187">
        <v>0</v>
      </c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7"/>
      <c r="AT748" s="187"/>
      <c r="AU748" s="187"/>
      <c r="AV748" s="187"/>
      <c r="AW748" s="187"/>
      <c r="AX748" s="187"/>
      <c r="AY748" s="187"/>
      <c r="AZ748" s="187"/>
      <c r="BA748" s="187"/>
      <c r="BB748" s="187"/>
      <c r="BC748" s="187"/>
      <c r="BD748" s="187"/>
      <c r="BE748" s="187"/>
      <c r="BF748" s="187"/>
      <c r="BG748" s="187"/>
      <c r="BH748" s="187"/>
    </row>
    <row r="749" spans="1:60" s="179" customFormat="1" outlineLevel="1">
      <c r="A749" s="180"/>
      <c r="B749" s="181"/>
      <c r="C749" s="188" t="s">
        <v>624</v>
      </c>
      <c r="D749" s="189"/>
      <c r="E749" s="190">
        <v>14.36</v>
      </c>
      <c r="F749" s="150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7"/>
      <c r="Y749" s="187"/>
      <c r="Z749" s="187"/>
      <c r="AA749" s="187"/>
      <c r="AB749" s="187"/>
      <c r="AC749" s="187"/>
      <c r="AD749" s="187"/>
      <c r="AE749" s="187"/>
      <c r="AF749" s="187"/>
      <c r="AG749" s="187" t="s">
        <v>156</v>
      </c>
      <c r="AH749" s="187">
        <v>0</v>
      </c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87"/>
      <c r="AT749" s="187"/>
      <c r="AU749" s="187"/>
      <c r="AV749" s="187"/>
      <c r="AW749" s="187"/>
      <c r="AX749" s="187"/>
      <c r="AY749" s="187"/>
      <c r="AZ749" s="187"/>
      <c r="BA749" s="187"/>
      <c r="BB749" s="187"/>
      <c r="BC749" s="187"/>
      <c r="BD749" s="187"/>
      <c r="BE749" s="187"/>
      <c r="BF749" s="187"/>
      <c r="BG749" s="187"/>
      <c r="BH749" s="187"/>
    </row>
    <row r="750" spans="1:60" s="179" customFormat="1" outlineLevel="1">
      <c r="A750" s="180"/>
      <c r="B750" s="181"/>
      <c r="C750" s="188" t="s">
        <v>314</v>
      </c>
      <c r="D750" s="189"/>
      <c r="E750" s="190"/>
      <c r="F750" s="150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7"/>
      <c r="Y750" s="187"/>
      <c r="Z750" s="187"/>
      <c r="AA750" s="187"/>
      <c r="AB750" s="187"/>
      <c r="AC750" s="187"/>
      <c r="AD750" s="187"/>
      <c r="AE750" s="187"/>
      <c r="AF750" s="187"/>
      <c r="AG750" s="187" t="s">
        <v>156</v>
      </c>
      <c r="AH750" s="187">
        <v>0</v>
      </c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187"/>
      <c r="AT750" s="187"/>
      <c r="AU750" s="187"/>
      <c r="AV750" s="187"/>
      <c r="AW750" s="187"/>
      <c r="AX750" s="187"/>
      <c r="AY750" s="187"/>
      <c r="AZ750" s="187"/>
      <c r="BA750" s="187"/>
      <c r="BB750" s="187"/>
      <c r="BC750" s="187"/>
      <c r="BD750" s="187"/>
      <c r="BE750" s="187"/>
      <c r="BF750" s="187"/>
      <c r="BG750" s="187"/>
      <c r="BH750" s="187"/>
    </row>
    <row r="751" spans="1:60" s="179" customFormat="1" outlineLevel="1">
      <c r="A751" s="180"/>
      <c r="B751" s="181"/>
      <c r="C751" s="188" t="s">
        <v>315</v>
      </c>
      <c r="D751" s="189"/>
      <c r="E751" s="190">
        <v>9.2799999999999994</v>
      </c>
      <c r="F751" s="150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 t="s">
        <v>156</v>
      </c>
      <c r="AH751" s="187">
        <v>0</v>
      </c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187"/>
      <c r="AT751" s="187"/>
      <c r="AU751" s="187"/>
      <c r="AV751" s="187"/>
      <c r="AW751" s="187"/>
      <c r="AX751" s="187"/>
      <c r="AY751" s="187"/>
      <c r="AZ751" s="187"/>
      <c r="BA751" s="187"/>
      <c r="BB751" s="187"/>
      <c r="BC751" s="187"/>
      <c r="BD751" s="187"/>
      <c r="BE751" s="187"/>
      <c r="BF751" s="187"/>
      <c r="BG751" s="187"/>
      <c r="BH751" s="187"/>
    </row>
    <row r="752" spans="1:60" s="179" customFormat="1" outlineLevel="1">
      <c r="A752" s="180"/>
      <c r="B752" s="181"/>
      <c r="C752" s="191"/>
      <c r="D752" s="191"/>
      <c r="E752" s="191"/>
      <c r="F752" s="150"/>
      <c r="G752" s="191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7"/>
      <c r="Y752" s="187"/>
      <c r="Z752" s="187"/>
      <c r="AA752" s="187"/>
      <c r="AB752" s="187"/>
      <c r="AC752" s="187"/>
      <c r="AD752" s="187"/>
      <c r="AE752" s="187"/>
      <c r="AF752" s="187"/>
      <c r="AG752" s="187" t="s">
        <v>130</v>
      </c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  <c r="AS752" s="187"/>
      <c r="AT752" s="187"/>
      <c r="AU752" s="187"/>
      <c r="AV752" s="187"/>
      <c r="AW752" s="187"/>
      <c r="AX752" s="187"/>
      <c r="AY752" s="187"/>
      <c r="AZ752" s="187"/>
      <c r="BA752" s="187"/>
      <c r="BB752" s="187"/>
      <c r="BC752" s="187"/>
      <c r="BD752" s="187"/>
      <c r="BE752" s="187"/>
      <c r="BF752" s="187"/>
      <c r="BG752" s="187"/>
      <c r="BH752" s="187"/>
    </row>
    <row r="753" spans="1:60" s="179" customFormat="1" outlineLevel="1">
      <c r="A753" s="180">
        <v>69</v>
      </c>
      <c r="B753" s="181" t="s">
        <v>625</v>
      </c>
      <c r="C753" s="182" t="s">
        <v>626</v>
      </c>
      <c r="D753" s="183" t="s">
        <v>174</v>
      </c>
      <c r="E753" s="184">
        <v>5</v>
      </c>
      <c r="F753" s="150"/>
      <c r="G753" s="186">
        <f>ROUND(E753*F753,2)</f>
        <v>0</v>
      </c>
      <c r="H753" s="186">
        <v>0</v>
      </c>
      <c r="I753" s="186">
        <f>ROUND(E753*H753,2)</f>
        <v>0</v>
      </c>
      <c r="J753" s="186">
        <v>193</v>
      </c>
      <c r="K753" s="186">
        <f>ROUND(E753*J753,2)</f>
        <v>965</v>
      </c>
      <c r="L753" s="186">
        <v>15</v>
      </c>
      <c r="M753" s="186">
        <f>G753*(1+L753/100)</f>
        <v>0</v>
      </c>
      <c r="N753" s="186">
        <v>0</v>
      </c>
      <c r="O753" s="186">
        <f>ROUND(E753*N753,2)</f>
        <v>0</v>
      </c>
      <c r="P753" s="186">
        <v>1.933E-2</v>
      </c>
      <c r="Q753" s="186">
        <f>ROUND(E753*P753,2)</f>
        <v>0.1</v>
      </c>
      <c r="R753" s="186" t="s">
        <v>627</v>
      </c>
      <c r="S753" s="186" t="s">
        <v>125</v>
      </c>
      <c r="T753" s="186" t="s">
        <v>125</v>
      </c>
      <c r="U753" s="186">
        <v>0</v>
      </c>
      <c r="V753" s="186">
        <f>ROUND(E753*U753,2)</f>
        <v>0</v>
      </c>
      <c r="W753" s="186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 t="s">
        <v>628</v>
      </c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7"/>
      <c r="AT753" s="187"/>
      <c r="AU753" s="187"/>
      <c r="AV753" s="187"/>
      <c r="AW753" s="187"/>
      <c r="AX753" s="187"/>
      <c r="AY753" s="187"/>
      <c r="AZ753" s="187"/>
      <c r="BA753" s="187"/>
      <c r="BB753" s="187"/>
      <c r="BC753" s="187"/>
      <c r="BD753" s="187"/>
      <c r="BE753" s="187"/>
      <c r="BF753" s="187"/>
      <c r="BG753" s="187"/>
      <c r="BH753" s="187"/>
    </row>
    <row r="754" spans="1:60" s="179" customFormat="1" ht="12.6" customHeight="1" outlineLevel="1">
      <c r="A754" s="180"/>
      <c r="B754" s="181"/>
      <c r="C754" s="201" t="s">
        <v>557</v>
      </c>
      <c r="D754" s="201"/>
      <c r="E754" s="201"/>
      <c r="F754" s="150"/>
      <c r="G754" s="201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 t="s">
        <v>129</v>
      </c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7"/>
      <c r="AT754" s="187"/>
      <c r="AU754" s="187"/>
      <c r="AV754" s="187"/>
      <c r="AW754" s="187"/>
      <c r="AX754" s="187"/>
      <c r="AY754" s="187"/>
      <c r="AZ754" s="187"/>
      <c r="BA754" s="187"/>
      <c r="BB754" s="187"/>
      <c r="BC754" s="187"/>
      <c r="BD754" s="187"/>
      <c r="BE754" s="187"/>
      <c r="BF754" s="187"/>
      <c r="BG754" s="187"/>
      <c r="BH754" s="187"/>
    </row>
    <row r="755" spans="1:60" s="179" customFormat="1" outlineLevel="1">
      <c r="A755" s="180"/>
      <c r="B755" s="181"/>
      <c r="C755" s="188" t="s">
        <v>178</v>
      </c>
      <c r="D755" s="189"/>
      <c r="E755" s="190"/>
      <c r="F755" s="150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 t="s">
        <v>156</v>
      </c>
      <c r="AH755" s="187">
        <v>0</v>
      </c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7"/>
      <c r="AT755" s="187"/>
      <c r="AU755" s="187"/>
      <c r="AV755" s="187"/>
      <c r="AW755" s="187"/>
      <c r="AX755" s="187"/>
      <c r="AY755" s="187"/>
      <c r="AZ755" s="187"/>
      <c r="BA755" s="187"/>
      <c r="BB755" s="187"/>
      <c r="BC755" s="187"/>
      <c r="BD755" s="187"/>
      <c r="BE755" s="187"/>
      <c r="BF755" s="187"/>
      <c r="BG755" s="187"/>
      <c r="BH755" s="187"/>
    </row>
    <row r="756" spans="1:60" s="179" customFormat="1" outlineLevel="1">
      <c r="A756" s="180"/>
      <c r="B756" s="181"/>
      <c r="C756" s="188" t="s">
        <v>629</v>
      </c>
      <c r="D756" s="189"/>
      <c r="E756" s="190">
        <v>5</v>
      </c>
      <c r="F756" s="150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 t="s">
        <v>156</v>
      </c>
      <c r="AH756" s="187">
        <v>0</v>
      </c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7"/>
      <c r="AT756" s="187"/>
      <c r="AU756" s="187"/>
      <c r="AV756" s="187"/>
      <c r="AW756" s="187"/>
      <c r="AX756" s="187"/>
      <c r="AY756" s="187"/>
      <c r="AZ756" s="187"/>
      <c r="BA756" s="187"/>
      <c r="BB756" s="187"/>
      <c r="BC756" s="187"/>
      <c r="BD756" s="187"/>
      <c r="BE756" s="187"/>
      <c r="BF756" s="187"/>
      <c r="BG756" s="187"/>
      <c r="BH756" s="187"/>
    </row>
    <row r="757" spans="1:60" s="179" customFormat="1" outlineLevel="1">
      <c r="A757" s="180"/>
      <c r="B757" s="181"/>
      <c r="C757" s="191"/>
      <c r="D757" s="191"/>
      <c r="E757" s="191"/>
      <c r="F757" s="150"/>
      <c r="G757" s="191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 t="s">
        <v>130</v>
      </c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7"/>
      <c r="AT757" s="187"/>
      <c r="AU757" s="187"/>
      <c r="AV757" s="187"/>
      <c r="AW757" s="187"/>
      <c r="AX757" s="187"/>
      <c r="AY757" s="187"/>
      <c r="AZ757" s="187"/>
      <c r="BA757" s="187"/>
      <c r="BB757" s="187"/>
      <c r="BC757" s="187"/>
      <c r="BD757" s="187"/>
      <c r="BE757" s="187"/>
      <c r="BF757" s="187"/>
      <c r="BG757" s="187"/>
      <c r="BH757" s="187"/>
    </row>
    <row r="758" spans="1:60" s="179" customFormat="1" outlineLevel="1">
      <c r="A758" s="180">
        <v>70</v>
      </c>
      <c r="B758" s="181" t="s">
        <v>630</v>
      </c>
      <c r="C758" s="182" t="s">
        <v>631</v>
      </c>
      <c r="D758" s="183" t="s">
        <v>174</v>
      </c>
      <c r="E758" s="184">
        <v>32</v>
      </c>
      <c r="F758" s="150"/>
      <c r="G758" s="186">
        <f>ROUND(E758*F758,2)</f>
        <v>0</v>
      </c>
      <c r="H758" s="186">
        <v>0</v>
      </c>
      <c r="I758" s="186">
        <f>ROUND(E758*H758,2)</f>
        <v>0</v>
      </c>
      <c r="J758" s="186">
        <v>268</v>
      </c>
      <c r="K758" s="186">
        <f>ROUND(E758*J758,2)</f>
        <v>8576</v>
      </c>
      <c r="L758" s="186">
        <v>15</v>
      </c>
      <c r="M758" s="186">
        <f>G758*(1+L758/100)</f>
        <v>0</v>
      </c>
      <c r="N758" s="186">
        <v>0</v>
      </c>
      <c r="O758" s="186">
        <f>ROUND(E758*N758,2)</f>
        <v>0</v>
      </c>
      <c r="P758" s="186">
        <v>3.1870000000000002E-2</v>
      </c>
      <c r="Q758" s="186">
        <f>ROUND(E758*P758,2)</f>
        <v>1.02</v>
      </c>
      <c r="R758" s="186" t="s">
        <v>627</v>
      </c>
      <c r="S758" s="186" t="s">
        <v>125</v>
      </c>
      <c r="T758" s="186" t="s">
        <v>125</v>
      </c>
      <c r="U758" s="186">
        <v>0</v>
      </c>
      <c r="V758" s="186">
        <f>ROUND(E758*U758,2)</f>
        <v>0</v>
      </c>
      <c r="W758" s="186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 t="s">
        <v>628</v>
      </c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7"/>
      <c r="AT758" s="187"/>
      <c r="AU758" s="187"/>
      <c r="AV758" s="187"/>
      <c r="AW758" s="187"/>
      <c r="AX758" s="187"/>
      <c r="AY758" s="187"/>
      <c r="AZ758" s="187"/>
      <c r="BA758" s="187"/>
      <c r="BB758" s="187"/>
      <c r="BC758" s="187"/>
      <c r="BD758" s="187"/>
      <c r="BE758" s="187"/>
      <c r="BF758" s="187"/>
      <c r="BG758" s="187"/>
      <c r="BH758" s="187"/>
    </row>
    <row r="759" spans="1:60" s="179" customFormat="1" ht="12.6" customHeight="1" outlineLevel="1">
      <c r="A759" s="180"/>
      <c r="B759" s="181"/>
      <c r="C759" s="201" t="s">
        <v>557</v>
      </c>
      <c r="D759" s="201"/>
      <c r="E759" s="201"/>
      <c r="F759" s="150"/>
      <c r="G759" s="201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 t="s">
        <v>129</v>
      </c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7"/>
      <c r="AT759" s="187"/>
      <c r="AU759" s="187"/>
      <c r="AV759" s="187"/>
      <c r="AW759" s="187"/>
      <c r="AX759" s="187"/>
      <c r="AY759" s="187"/>
      <c r="AZ759" s="187"/>
      <c r="BA759" s="187"/>
      <c r="BB759" s="187"/>
      <c r="BC759" s="187"/>
      <c r="BD759" s="187"/>
      <c r="BE759" s="187"/>
      <c r="BF759" s="187"/>
      <c r="BG759" s="187"/>
      <c r="BH759" s="187"/>
    </row>
    <row r="760" spans="1:60" s="179" customFormat="1" outlineLevel="1">
      <c r="A760" s="180"/>
      <c r="B760" s="181"/>
      <c r="C760" s="188" t="s">
        <v>178</v>
      </c>
      <c r="D760" s="189"/>
      <c r="E760" s="190"/>
      <c r="F760" s="150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 t="s">
        <v>156</v>
      </c>
      <c r="AH760" s="187">
        <v>0</v>
      </c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7"/>
      <c r="AT760" s="187"/>
      <c r="AU760" s="187"/>
      <c r="AV760" s="187"/>
      <c r="AW760" s="187"/>
      <c r="AX760" s="187"/>
      <c r="AY760" s="187"/>
      <c r="AZ760" s="187"/>
      <c r="BA760" s="187"/>
      <c r="BB760" s="187"/>
      <c r="BC760" s="187"/>
      <c r="BD760" s="187"/>
      <c r="BE760" s="187"/>
      <c r="BF760" s="187"/>
      <c r="BG760" s="187"/>
      <c r="BH760" s="187"/>
    </row>
    <row r="761" spans="1:60" s="179" customFormat="1" outlineLevel="1">
      <c r="A761" s="180"/>
      <c r="B761" s="181"/>
      <c r="C761" s="188" t="s">
        <v>632</v>
      </c>
      <c r="D761" s="189"/>
      <c r="E761" s="190">
        <v>32</v>
      </c>
      <c r="F761" s="150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 t="s">
        <v>156</v>
      </c>
      <c r="AH761" s="187">
        <v>0</v>
      </c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7"/>
      <c r="AT761" s="187"/>
      <c r="AU761" s="187"/>
      <c r="AV761" s="187"/>
      <c r="AW761" s="187"/>
      <c r="AX761" s="187"/>
      <c r="AY761" s="187"/>
      <c r="AZ761" s="187"/>
      <c r="BA761" s="187"/>
      <c r="BB761" s="187"/>
      <c r="BC761" s="187"/>
      <c r="BD761" s="187"/>
      <c r="BE761" s="187"/>
      <c r="BF761" s="187"/>
      <c r="BG761" s="187"/>
      <c r="BH761" s="187"/>
    </row>
    <row r="762" spans="1:60" s="179" customFormat="1" outlineLevel="1">
      <c r="A762" s="180"/>
      <c r="B762" s="181"/>
      <c r="C762" s="191"/>
      <c r="D762" s="191"/>
      <c r="E762" s="191"/>
      <c r="F762" s="150"/>
      <c r="G762" s="191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 t="s">
        <v>130</v>
      </c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7"/>
      <c r="AT762" s="187"/>
      <c r="AU762" s="187"/>
      <c r="AV762" s="187"/>
      <c r="AW762" s="187"/>
      <c r="AX762" s="187"/>
      <c r="AY762" s="187"/>
      <c r="AZ762" s="187"/>
      <c r="BA762" s="187"/>
      <c r="BB762" s="187"/>
      <c r="BC762" s="187"/>
      <c r="BD762" s="187"/>
      <c r="BE762" s="187"/>
      <c r="BF762" s="187"/>
      <c r="BG762" s="187"/>
      <c r="BH762" s="187"/>
    </row>
    <row r="763" spans="1:60" s="179" customFormat="1" outlineLevel="1">
      <c r="A763" s="180">
        <v>71</v>
      </c>
      <c r="B763" s="181" t="s">
        <v>633</v>
      </c>
      <c r="C763" s="182" t="s">
        <v>634</v>
      </c>
      <c r="D763" s="183" t="s">
        <v>174</v>
      </c>
      <c r="E763" s="184">
        <v>10</v>
      </c>
      <c r="F763" s="150"/>
      <c r="G763" s="186">
        <f>ROUND(E763*F763,2)</f>
        <v>0</v>
      </c>
      <c r="H763" s="186">
        <v>836.9</v>
      </c>
      <c r="I763" s="186">
        <f>ROUND(E763*H763,2)</f>
        <v>8369</v>
      </c>
      <c r="J763" s="186">
        <v>0</v>
      </c>
      <c r="K763" s="186">
        <f>ROUND(E763*J763,2)</f>
        <v>0</v>
      </c>
      <c r="L763" s="186">
        <v>15</v>
      </c>
      <c r="M763" s="186">
        <f>G763*(1+L763/100)</f>
        <v>0</v>
      </c>
      <c r="N763" s="186">
        <v>9.5E-4</v>
      </c>
      <c r="O763" s="186">
        <f>ROUND(E763*N763,2)</f>
        <v>0.01</v>
      </c>
      <c r="P763" s="186">
        <v>0.38046000000000002</v>
      </c>
      <c r="Q763" s="186">
        <f>ROUND(E763*P763,2)</f>
        <v>3.8</v>
      </c>
      <c r="R763" s="186"/>
      <c r="S763" s="186" t="s">
        <v>153</v>
      </c>
      <c r="T763" s="186" t="s">
        <v>635</v>
      </c>
      <c r="U763" s="186">
        <v>0</v>
      </c>
      <c r="V763" s="186">
        <f>ROUND(E763*U763,2)</f>
        <v>0</v>
      </c>
      <c r="W763" s="186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 t="s">
        <v>628</v>
      </c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7"/>
      <c r="AT763" s="187"/>
      <c r="AU763" s="187"/>
      <c r="AV763" s="187"/>
      <c r="AW763" s="187"/>
      <c r="AX763" s="187"/>
      <c r="AY763" s="187"/>
      <c r="AZ763" s="187"/>
      <c r="BA763" s="187"/>
      <c r="BB763" s="187"/>
      <c r="BC763" s="187"/>
      <c r="BD763" s="187"/>
      <c r="BE763" s="187"/>
      <c r="BF763" s="187"/>
      <c r="BG763" s="187"/>
      <c r="BH763" s="187"/>
    </row>
    <row r="764" spans="1:60" s="179" customFormat="1" ht="12.6" customHeight="1" outlineLevel="1">
      <c r="A764" s="180"/>
      <c r="B764" s="181"/>
      <c r="C764" s="201" t="s">
        <v>557</v>
      </c>
      <c r="D764" s="201"/>
      <c r="E764" s="201"/>
      <c r="F764" s="150"/>
      <c r="G764" s="201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 t="s">
        <v>129</v>
      </c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7"/>
      <c r="AT764" s="187"/>
      <c r="AU764" s="187"/>
      <c r="AV764" s="187"/>
      <c r="AW764" s="187"/>
      <c r="AX764" s="187"/>
      <c r="AY764" s="187"/>
      <c r="AZ764" s="187"/>
      <c r="BA764" s="187"/>
      <c r="BB764" s="187"/>
      <c r="BC764" s="187"/>
      <c r="BD764" s="187"/>
      <c r="BE764" s="187"/>
      <c r="BF764" s="187"/>
      <c r="BG764" s="187"/>
      <c r="BH764" s="187"/>
    </row>
    <row r="765" spans="1:60" s="179" customFormat="1" outlineLevel="1">
      <c r="A765" s="180"/>
      <c r="B765" s="181"/>
      <c r="C765" s="188" t="s">
        <v>178</v>
      </c>
      <c r="D765" s="189"/>
      <c r="E765" s="190"/>
      <c r="F765" s="150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 t="s">
        <v>156</v>
      </c>
      <c r="AH765" s="187">
        <v>0</v>
      </c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7"/>
      <c r="AT765" s="187"/>
      <c r="AU765" s="187"/>
      <c r="AV765" s="187"/>
      <c r="AW765" s="187"/>
      <c r="AX765" s="187"/>
      <c r="AY765" s="187"/>
      <c r="AZ765" s="187"/>
      <c r="BA765" s="187"/>
      <c r="BB765" s="187"/>
      <c r="BC765" s="187"/>
      <c r="BD765" s="187"/>
      <c r="BE765" s="187"/>
      <c r="BF765" s="187"/>
      <c r="BG765" s="187"/>
      <c r="BH765" s="187"/>
    </row>
    <row r="766" spans="1:60" s="179" customFormat="1" outlineLevel="1">
      <c r="A766" s="180"/>
      <c r="B766" s="181"/>
      <c r="C766" s="188" t="s">
        <v>636</v>
      </c>
      <c r="D766" s="189"/>
      <c r="E766" s="190">
        <v>10</v>
      </c>
      <c r="F766" s="150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 t="s">
        <v>156</v>
      </c>
      <c r="AH766" s="187">
        <v>0</v>
      </c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7"/>
      <c r="AT766" s="187"/>
      <c r="AU766" s="187"/>
      <c r="AV766" s="187"/>
      <c r="AW766" s="187"/>
      <c r="AX766" s="187"/>
      <c r="AY766" s="187"/>
      <c r="AZ766" s="187"/>
      <c r="BA766" s="187"/>
      <c r="BB766" s="187"/>
      <c r="BC766" s="187"/>
      <c r="BD766" s="187"/>
      <c r="BE766" s="187"/>
      <c r="BF766" s="187"/>
      <c r="BG766" s="187"/>
      <c r="BH766" s="187"/>
    </row>
    <row r="767" spans="1:60" s="179" customFormat="1" outlineLevel="1">
      <c r="A767" s="180"/>
      <c r="B767" s="181"/>
      <c r="C767" s="191"/>
      <c r="D767" s="191"/>
      <c r="E767" s="191"/>
      <c r="F767" s="150"/>
      <c r="G767" s="191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 t="s">
        <v>130</v>
      </c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87"/>
      <c r="AT767" s="187"/>
      <c r="AU767" s="187"/>
      <c r="AV767" s="187"/>
      <c r="AW767" s="187"/>
      <c r="AX767" s="187"/>
      <c r="AY767" s="187"/>
      <c r="AZ767" s="187"/>
      <c r="BA767" s="187"/>
      <c r="BB767" s="187"/>
      <c r="BC767" s="187"/>
      <c r="BD767" s="187"/>
      <c r="BE767" s="187"/>
      <c r="BF767" s="187"/>
      <c r="BG767" s="187"/>
      <c r="BH767" s="187"/>
    </row>
    <row r="768" spans="1:60" s="179" customFormat="1" outlineLevel="1">
      <c r="A768" s="180">
        <v>72</v>
      </c>
      <c r="B768" s="181" t="s">
        <v>637</v>
      </c>
      <c r="C768" s="182" t="s">
        <v>638</v>
      </c>
      <c r="D768" s="183" t="s">
        <v>0</v>
      </c>
      <c r="E768" s="184">
        <v>0.5</v>
      </c>
      <c r="F768" s="150"/>
      <c r="G768" s="186">
        <f>ROUND(E768*F768,2)</f>
        <v>0</v>
      </c>
      <c r="H768" s="186">
        <v>0</v>
      </c>
      <c r="I768" s="186">
        <f>ROUND(E768*H768,2)</f>
        <v>0</v>
      </c>
      <c r="J768" s="186">
        <v>20794.349999999999</v>
      </c>
      <c r="K768" s="186">
        <f>ROUND(E768*J768,2)</f>
        <v>10397.18</v>
      </c>
      <c r="L768" s="186">
        <v>15</v>
      </c>
      <c r="M768" s="186">
        <f>G768*(1+L768/100)</f>
        <v>0</v>
      </c>
      <c r="N768" s="186">
        <v>0</v>
      </c>
      <c r="O768" s="186">
        <f>ROUND(E768*N768,2)</f>
        <v>0</v>
      </c>
      <c r="P768" s="186">
        <v>0</v>
      </c>
      <c r="Q768" s="186">
        <f>ROUND(E768*P768,2)</f>
        <v>0</v>
      </c>
      <c r="R768" s="186"/>
      <c r="S768" s="186" t="s">
        <v>153</v>
      </c>
      <c r="T768" s="186" t="s">
        <v>126</v>
      </c>
      <c r="U768" s="186">
        <v>0</v>
      </c>
      <c r="V768" s="186">
        <f>ROUND(E768*U768,2)</f>
        <v>0</v>
      </c>
      <c r="W768" s="186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 t="s">
        <v>450</v>
      </c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87"/>
      <c r="AT768" s="187"/>
      <c r="AU768" s="187"/>
      <c r="AV768" s="187"/>
      <c r="AW768" s="187"/>
      <c r="AX768" s="187"/>
      <c r="AY768" s="187"/>
      <c r="AZ768" s="187"/>
      <c r="BA768" s="187"/>
      <c r="BB768" s="187"/>
      <c r="BC768" s="187"/>
      <c r="BD768" s="187"/>
      <c r="BE768" s="187"/>
      <c r="BF768" s="187"/>
      <c r="BG768" s="187"/>
      <c r="BH768" s="187"/>
    </row>
    <row r="769" spans="1:60" s="179" customFormat="1" outlineLevel="1">
      <c r="A769" s="180"/>
      <c r="B769" s="181"/>
      <c r="C769" s="191"/>
      <c r="D769" s="191"/>
      <c r="E769" s="191"/>
      <c r="F769" s="150"/>
      <c r="G769" s="191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7"/>
      <c r="Y769" s="187"/>
      <c r="Z769" s="187"/>
      <c r="AA769" s="187"/>
      <c r="AB769" s="187"/>
      <c r="AC769" s="187"/>
      <c r="AD769" s="187"/>
      <c r="AE769" s="187"/>
      <c r="AF769" s="187"/>
      <c r="AG769" s="187" t="s">
        <v>130</v>
      </c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87"/>
      <c r="AT769" s="187"/>
      <c r="AU769" s="187"/>
      <c r="AV769" s="187"/>
      <c r="AW769" s="187"/>
      <c r="AX769" s="187"/>
      <c r="AY769" s="187"/>
      <c r="AZ769" s="187"/>
      <c r="BA769" s="187"/>
      <c r="BB769" s="187"/>
      <c r="BC769" s="187"/>
      <c r="BD769" s="187"/>
      <c r="BE769" s="187"/>
      <c r="BF769" s="187"/>
      <c r="BG769" s="187"/>
      <c r="BH769" s="187"/>
    </row>
    <row r="770" spans="1:60" s="179" customFormat="1">
      <c r="A770" s="192" t="s">
        <v>120</v>
      </c>
      <c r="B770" s="193" t="s">
        <v>67</v>
      </c>
      <c r="C770" s="194" t="s">
        <v>68</v>
      </c>
      <c r="D770" s="195"/>
      <c r="E770" s="196"/>
      <c r="F770" s="212"/>
      <c r="G770" s="198">
        <f>SUMIF(AG771:AG777,"&lt;&gt;NOR",G771:G777)</f>
        <v>0</v>
      </c>
      <c r="H770" s="198"/>
      <c r="I770" s="198">
        <f>SUM(I771:I777)</f>
        <v>0</v>
      </c>
      <c r="J770" s="198"/>
      <c r="K770" s="198">
        <f>SUM(K771:K777)</f>
        <v>22912.5</v>
      </c>
      <c r="L770" s="198"/>
      <c r="M770" s="198">
        <f>SUM(M771:M777)</f>
        <v>0</v>
      </c>
      <c r="N770" s="198"/>
      <c r="O770" s="198">
        <f>SUM(O771:O777)</f>
        <v>0</v>
      </c>
      <c r="P770" s="198"/>
      <c r="Q770" s="198">
        <f>SUM(Q771:Q777)</f>
        <v>0</v>
      </c>
      <c r="R770" s="198"/>
      <c r="S770" s="198"/>
      <c r="T770" s="199"/>
      <c r="U770" s="178"/>
      <c r="V770" s="178">
        <f>SUM(V771:V777)</f>
        <v>76.52</v>
      </c>
      <c r="W770" s="178"/>
      <c r="AG770" s="179" t="s">
        <v>121</v>
      </c>
    </row>
    <row r="771" spans="1:60" s="179" customFormat="1" ht="33.75" outlineLevel="1">
      <c r="A771" s="180">
        <v>73</v>
      </c>
      <c r="B771" s="181" t="s">
        <v>639</v>
      </c>
      <c r="C771" s="182" t="s">
        <v>640</v>
      </c>
      <c r="D771" s="183" t="s">
        <v>641</v>
      </c>
      <c r="E771" s="184">
        <v>81.539150000000006</v>
      </c>
      <c r="F771" s="150"/>
      <c r="G771" s="186">
        <f>ROUND(E771*F771,2)</f>
        <v>0</v>
      </c>
      <c r="H771" s="186">
        <v>0</v>
      </c>
      <c r="I771" s="186">
        <f>ROUND(E771*H771,2)</f>
        <v>0</v>
      </c>
      <c r="J771" s="186">
        <v>281</v>
      </c>
      <c r="K771" s="186">
        <f>ROUND(E771*J771,2)</f>
        <v>22912.5</v>
      </c>
      <c r="L771" s="186">
        <v>15</v>
      </c>
      <c r="M771" s="186">
        <f>G771*(1+L771/100)</f>
        <v>0</v>
      </c>
      <c r="N771" s="186">
        <v>0</v>
      </c>
      <c r="O771" s="186">
        <f>ROUND(E771*N771,2)</f>
        <v>0</v>
      </c>
      <c r="P771" s="186">
        <v>0</v>
      </c>
      <c r="Q771" s="186">
        <f>ROUND(E771*P771,2)</f>
        <v>0</v>
      </c>
      <c r="R771" s="186" t="s">
        <v>175</v>
      </c>
      <c r="S771" s="186" t="s">
        <v>125</v>
      </c>
      <c r="T771" s="186" t="s">
        <v>125</v>
      </c>
      <c r="U771" s="186">
        <v>0.9385</v>
      </c>
      <c r="V771" s="186">
        <f>ROUND(E771*U771,2)</f>
        <v>76.52</v>
      </c>
      <c r="W771" s="186"/>
      <c r="X771" s="187"/>
      <c r="Y771" s="187"/>
      <c r="Z771" s="187"/>
      <c r="AA771" s="187"/>
      <c r="AB771" s="187"/>
      <c r="AC771" s="187"/>
      <c r="AD771" s="187"/>
      <c r="AE771" s="187"/>
      <c r="AF771" s="187"/>
      <c r="AG771" s="187" t="s">
        <v>642</v>
      </c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87"/>
      <c r="AT771" s="187"/>
      <c r="AU771" s="187"/>
      <c r="AV771" s="187"/>
      <c r="AW771" s="187"/>
      <c r="AX771" s="187"/>
      <c r="AY771" s="187"/>
      <c r="AZ771" s="187"/>
      <c r="BA771" s="187"/>
      <c r="BB771" s="187"/>
      <c r="BC771" s="187"/>
      <c r="BD771" s="187"/>
      <c r="BE771" s="187"/>
      <c r="BF771" s="187"/>
      <c r="BG771" s="187"/>
      <c r="BH771" s="187"/>
    </row>
    <row r="772" spans="1:60" s="179" customFormat="1" outlineLevel="1">
      <c r="A772" s="180"/>
      <c r="B772" s="181"/>
      <c r="C772" s="200" t="s">
        <v>643</v>
      </c>
      <c r="D772" s="200"/>
      <c r="E772" s="200"/>
      <c r="F772" s="150"/>
      <c r="G772" s="200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7"/>
      <c r="Y772" s="187"/>
      <c r="Z772" s="187"/>
      <c r="AA772" s="187"/>
      <c r="AB772" s="187"/>
      <c r="AC772" s="187"/>
      <c r="AD772" s="187"/>
      <c r="AE772" s="187"/>
      <c r="AF772" s="187"/>
      <c r="AG772" s="187" t="s">
        <v>177</v>
      </c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87"/>
      <c r="AT772" s="187"/>
      <c r="AU772" s="187"/>
      <c r="AV772" s="187"/>
      <c r="AW772" s="187"/>
      <c r="AX772" s="187"/>
      <c r="AY772" s="187"/>
      <c r="AZ772" s="187"/>
      <c r="BA772" s="187"/>
      <c r="BB772" s="187"/>
      <c r="BC772" s="187"/>
      <c r="BD772" s="187"/>
      <c r="BE772" s="187"/>
      <c r="BF772" s="187"/>
      <c r="BG772" s="187"/>
      <c r="BH772" s="187"/>
    </row>
    <row r="773" spans="1:60" s="179" customFormat="1" outlineLevel="1">
      <c r="A773" s="180"/>
      <c r="B773" s="181"/>
      <c r="C773" s="188" t="s">
        <v>644</v>
      </c>
      <c r="D773" s="189"/>
      <c r="E773" s="190"/>
      <c r="F773" s="150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7"/>
      <c r="Y773" s="187"/>
      <c r="Z773" s="187"/>
      <c r="AA773" s="187"/>
      <c r="AB773" s="187"/>
      <c r="AC773" s="187"/>
      <c r="AD773" s="187"/>
      <c r="AE773" s="187"/>
      <c r="AF773" s="187"/>
      <c r="AG773" s="187" t="s">
        <v>156</v>
      </c>
      <c r="AH773" s="187">
        <v>0</v>
      </c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  <c r="AS773" s="187"/>
      <c r="AT773" s="187"/>
      <c r="AU773" s="187"/>
      <c r="AV773" s="187"/>
      <c r="AW773" s="187"/>
      <c r="AX773" s="187"/>
      <c r="AY773" s="187"/>
      <c r="AZ773" s="187"/>
      <c r="BA773" s="187"/>
      <c r="BB773" s="187"/>
      <c r="BC773" s="187"/>
      <c r="BD773" s="187"/>
      <c r="BE773" s="187"/>
      <c r="BF773" s="187"/>
      <c r="BG773" s="187"/>
      <c r="BH773" s="187"/>
    </row>
    <row r="774" spans="1:60" s="179" customFormat="1" ht="22.5" outlineLevel="1">
      <c r="A774" s="180"/>
      <c r="B774" s="181"/>
      <c r="C774" s="188" t="s">
        <v>645</v>
      </c>
      <c r="D774" s="189"/>
      <c r="E774" s="190"/>
      <c r="F774" s="150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 t="s">
        <v>156</v>
      </c>
      <c r="AH774" s="187">
        <v>0</v>
      </c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7"/>
      <c r="AT774" s="187"/>
      <c r="AU774" s="187"/>
      <c r="AV774" s="187"/>
      <c r="AW774" s="187"/>
      <c r="AX774" s="187"/>
      <c r="AY774" s="187"/>
      <c r="AZ774" s="187"/>
      <c r="BA774" s="187"/>
      <c r="BB774" s="187"/>
      <c r="BC774" s="187"/>
      <c r="BD774" s="187"/>
      <c r="BE774" s="187"/>
      <c r="BF774" s="187"/>
      <c r="BG774" s="187"/>
      <c r="BH774" s="187"/>
    </row>
    <row r="775" spans="1:60" s="179" customFormat="1" outlineLevel="1">
      <c r="A775" s="180"/>
      <c r="B775" s="181"/>
      <c r="C775" s="188" t="s">
        <v>646</v>
      </c>
      <c r="D775" s="189"/>
      <c r="E775" s="190"/>
      <c r="F775" s="150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 t="s">
        <v>156</v>
      </c>
      <c r="AH775" s="187">
        <v>0</v>
      </c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7"/>
      <c r="AT775" s="187"/>
      <c r="AU775" s="187"/>
      <c r="AV775" s="187"/>
      <c r="AW775" s="187"/>
      <c r="AX775" s="187"/>
      <c r="AY775" s="187"/>
      <c r="AZ775" s="187"/>
      <c r="BA775" s="187"/>
      <c r="BB775" s="187"/>
      <c r="BC775" s="187"/>
      <c r="BD775" s="187"/>
      <c r="BE775" s="187"/>
      <c r="BF775" s="187"/>
      <c r="BG775" s="187"/>
      <c r="BH775" s="187"/>
    </row>
    <row r="776" spans="1:60" s="179" customFormat="1" outlineLevel="1">
      <c r="A776" s="180"/>
      <c r="B776" s="181"/>
      <c r="C776" s="188" t="s">
        <v>647</v>
      </c>
      <c r="D776" s="189"/>
      <c r="E776" s="190">
        <v>80.697810000000004</v>
      </c>
      <c r="F776" s="150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 t="s">
        <v>156</v>
      </c>
      <c r="AH776" s="187">
        <v>0</v>
      </c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7"/>
      <c r="AT776" s="187"/>
      <c r="AU776" s="187"/>
      <c r="AV776" s="187"/>
      <c r="AW776" s="187"/>
      <c r="AX776" s="187"/>
      <c r="AY776" s="187"/>
      <c r="AZ776" s="187"/>
      <c r="BA776" s="187"/>
      <c r="BB776" s="187"/>
      <c r="BC776" s="187"/>
      <c r="BD776" s="187"/>
      <c r="BE776" s="187"/>
      <c r="BF776" s="187"/>
      <c r="BG776" s="187"/>
      <c r="BH776" s="187"/>
    </row>
    <row r="777" spans="1:60" s="179" customFormat="1" outlineLevel="1">
      <c r="A777" s="180"/>
      <c r="B777" s="181"/>
      <c r="C777" s="191"/>
      <c r="D777" s="191"/>
      <c r="E777" s="191"/>
      <c r="F777" s="150"/>
      <c r="G777" s="191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 t="s">
        <v>130</v>
      </c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7"/>
      <c r="AT777" s="187"/>
      <c r="AU777" s="187"/>
      <c r="AV777" s="187"/>
      <c r="AW777" s="187"/>
      <c r="AX777" s="187"/>
      <c r="AY777" s="187"/>
      <c r="AZ777" s="187"/>
      <c r="BA777" s="187"/>
      <c r="BB777" s="187"/>
      <c r="BC777" s="187"/>
      <c r="BD777" s="187"/>
      <c r="BE777" s="187"/>
      <c r="BF777" s="187"/>
      <c r="BG777" s="187"/>
      <c r="BH777" s="187"/>
    </row>
    <row r="778" spans="1:60" s="179" customFormat="1">
      <c r="A778" s="192" t="s">
        <v>120</v>
      </c>
      <c r="B778" s="193" t="s">
        <v>69</v>
      </c>
      <c r="C778" s="194" t="s">
        <v>70</v>
      </c>
      <c r="D778" s="195"/>
      <c r="E778" s="196"/>
      <c r="F778" s="212"/>
      <c r="G778" s="198">
        <f>SUMIF(AG779:AG784,"&lt;&gt;NOR",G779:G784)</f>
        <v>0</v>
      </c>
      <c r="H778" s="198"/>
      <c r="I778" s="198">
        <f>SUM(I779:I784)</f>
        <v>0</v>
      </c>
      <c r="J778" s="198"/>
      <c r="K778" s="198">
        <f>SUM(K779:K784)</f>
        <v>29400</v>
      </c>
      <c r="L778" s="198"/>
      <c r="M778" s="198">
        <f>SUM(M779:M784)</f>
        <v>0</v>
      </c>
      <c r="N778" s="198"/>
      <c r="O778" s="198">
        <f>SUM(O779:O784)</f>
        <v>0</v>
      </c>
      <c r="P778" s="198"/>
      <c r="Q778" s="198">
        <f>SUM(Q779:Q784)</f>
        <v>0</v>
      </c>
      <c r="R778" s="198"/>
      <c r="S778" s="198"/>
      <c r="T778" s="199"/>
      <c r="U778" s="178"/>
      <c r="V778" s="178">
        <f>SUM(V779:V784)</f>
        <v>0</v>
      </c>
      <c r="W778" s="178"/>
      <c r="AG778" s="179" t="s">
        <v>121</v>
      </c>
    </row>
    <row r="779" spans="1:60" s="179" customFormat="1" outlineLevel="1">
      <c r="A779" s="180">
        <v>74</v>
      </c>
      <c r="B779" s="181" t="s">
        <v>648</v>
      </c>
      <c r="C779" s="182" t="s">
        <v>649</v>
      </c>
      <c r="D779" s="183" t="s">
        <v>650</v>
      </c>
      <c r="E779" s="184">
        <v>4</v>
      </c>
      <c r="F779" s="150"/>
      <c r="G779" s="186">
        <f>ROUND(E779*F779,2)</f>
        <v>0</v>
      </c>
      <c r="H779" s="186">
        <v>0</v>
      </c>
      <c r="I779" s="186">
        <f>ROUND(E779*H779,2)</f>
        <v>0</v>
      </c>
      <c r="J779" s="186">
        <v>2850</v>
      </c>
      <c r="K779" s="186">
        <f>ROUND(E779*J779,2)</f>
        <v>11400</v>
      </c>
      <c r="L779" s="186">
        <v>15</v>
      </c>
      <c r="M779" s="186">
        <f>G779*(1+L779/100)</f>
        <v>0</v>
      </c>
      <c r="N779" s="186">
        <v>0</v>
      </c>
      <c r="O779" s="186">
        <f>ROUND(E779*N779,2)</f>
        <v>0</v>
      </c>
      <c r="P779" s="186">
        <v>0</v>
      </c>
      <c r="Q779" s="186">
        <f>ROUND(E779*P779,2)</f>
        <v>0</v>
      </c>
      <c r="R779" s="186"/>
      <c r="S779" s="186" t="s">
        <v>153</v>
      </c>
      <c r="T779" s="186" t="s">
        <v>126</v>
      </c>
      <c r="U779" s="186">
        <v>0</v>
      </c>
      <c r="V779" s="186">
        <f>ROUND(E779*U779,2)</f>
        <v>0</v>
      </c>
      <c r="W779" s="186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 t="s">
        <v>154</v>
      </c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7"/>
      <c r="AT779" s="187"/>
      <c r="AU779" s="187"/>
      <c r="AV779" s="187"/>
      <c r="AW779" s="187"/>
      <c r="AX779" s="187"/>
      <c r="AY779" s="187"/>
      <c r="AZ779" s="187"/>
      <c r="BA779" s="187"/>
      <c r="BB779" s="187"/>
      <c r="BC779" s="187"/>
      <c r="BD779" s="187"/>
      <c r="BE779" s="187"/>
      <c r="BF779" s="187"/>
      <c r="BG779" s="187"/>
      <c r="BH779" s="187"/>
    </row>
    <row r="780" spans="1:60" s="179" customFormat="1" outlineLevel="1">
      <c r="A780" s="180"/>
      <c r="B780" s="181"/>
      <c r="C780" s="191"/>
      <c r="D780" s="191"/>
      <c r="E780" s="191"/>
      <c r="F780" s="150"/>
      <c r="G780" s="191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 t="s">
        <v>130</v>
      </c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7"/>
      <c r="AT780" s="187"/>
      <c r="AU780" s="187"/>
      <c r="AV780" s="187"/>
      <c r="AW780" s="187"/>
      <c r="AX780" s="187"/>
      <c r="AY780" s="187"/>
      <c r="AZ780" s="187"/>
      <c r="BA780" s="187"/>
      <c r="BB780" s="187"/>
      <c r="BC780" s="187"/>
      <c r="BD780" s="187"/>
      <c r="BE780" s="187"/>
      <c r="BF780" s="187"/>
      <c r="BG780" s="187"/>
      <c r="BH780" s="187"/>
    </row>
    <row r="781" spans="1:60" s="179" customFormat="1" outlineLevel="1">
      <c r="A781" s="180">
        <v>75</v>
      </c>
      <c r="B781" s="181" t="s">
        <v>651</v>
      </c>
      <c r="C781" s="182" t="s">
        <v>652</v>
      </c>
      <c r="D781" s="183" t="s">
        <v>124</v>
      </c>
      <c r="E781" s="184">
        <v>1</v>
      </c>
      <c r="F781" s="150"/>
      <c r="G781" s="186">
        <f>ROUND(E781*F781,2)</f>
        <v>0</v>
      </c>
      <c r="H781" s="186">
        <v>0</v>
      </c>
      <c r="I781" s="186">
        <f>ROUND(E781*H781,2)</f>
        <v>0</v>
      </c>
      <c r="J781" s="186">
        <v>3000</v>
      </c>
      <c r="K781" s="186">
        <f>ROUND(E781*J781,2)</f>
        <v>3000</v>
      </c>
      <c r="L781" s="186">
        <v>15</v>
      </c>
      <c r="M781" s="186">
        <f>G781*(1+L781/100)</f>
        <v>0</v>
      </c>
      <c r="N781" s="186">
        <v>0</v>
      </c>
      <c r="O781" s="186">
        <f>ROUND(E781*N781,2)</f>
        <v>0</v>
      </c>
      <c r="P781" s="186">
        <v>0</v>
      </c>
      <c r="Q781" s="186">
        <f>ROUND(E781*P781,2)</f>
        <v>0</v>
      </c>
      <c r="R781" s="186"/>
      <c r="S781" s="186" t="s">
        <v>153</v>
      </c>
      <c r="T781" s="186" t="s">
        <v>126</v>
      </c>
      <c r="U781" s="186">
        <v>0</v>
      </c>
      <c r="V781" s="186">
        <f>ROUND(E781*U781,2)</f>
        <v>0</v>
      </c>
      <c r="W781" s="186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 t="s">
        <v>154</v>
      </c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87"/>
      <c r="AT781" s="187"/>
      <c r="AU781" s="187"/>
      <c r="AV781" s="187"/>
      <c r="AW781" s="187"/>
      <c r="AX781" s="187"/>
      <c r="AY781" s="187"/>
      <c r="AZ781" s="187"/>
      <c r="BA781" s="187"/>
      <c r="BB781" s="187"/>
      <c r="BC781" s="187"/>
      <c r="BD781" s="187"/>
      <c r="BE781" s="187"/>
      <c r="BF781" s="187"/>
      <c r="BG781" s="187"/>
      <c r="BH781" s="187"/>
    </row>
    <row r="782" spans="1:60" s="179" customFormat="1" outlineLevel="1">
      <c r="A782" s="180"/>
      <c r="B782" s="181"/>
      <c r="C782" s="191"/>
      <c r="D782" s="191"/>
      <c r="E782" s="191"/>
      <c r="F782" s="150"/>
      <c r="G782" s="191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 t="s">
        <v>130</v>
      </c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87"/>
      <c r="AT782" s="187"/>
      <c r="AU782" s="187"/>
      <c r="AV782" s="187"/>
      <c r="AW782" s="187"/>
      <c r="AX782" s="187"/>
      <c r="AY782" s="187"/>
      <c r="AZ782" s="187"/>
      <c r="BA782" s="187"/>
      <c r="BB782" s="187"/>
      <c r="BC782" s="187"/>
      <c r="BD782" s="187"/>
      <c r="BE782" s="187"/>
      <c r="BF782" s="187"/>
      <c r="BG782" s="187"/>
      <c r="BH782" s="187"/>
    </row>
    <row r="783" spans="1:60" s="179" customFormat="1" outlineLevel="1">
      <c r="A783" s="180">
        <v>76</v>
      </c>
      <c r="B783" s="181" t="s">
        <v>653</v>
      </c>
      <c r="C783" s="182" t="s">
        <v>654</v>
      </c>
      <c r="D783" s="183" t="s">
        <v>124</v>
      </c>
      <c r="E783" s="184">
        <v>1</v>
      </c>
      <c r="F783" s="150"/>
      <c r="G783" s="186">
        <f>ROUND(E783*F783,2)</f>
        <v>0</v>
      </c>
      <c r="H783" s="186">
        <v>0</v>
      </c>
      <c r="I783" s="186">
        <f>ROUND(E783*H783,2)</f>
        <v>0</v>
      </c>
      <c r="J783" s="186">
        <v>15000</v>
      </c>
      <c r="K783" s="186">
        <f>ROUND(E783*J783,2)</f>
        <v>15000</v>
      </c>
      <c r="L783" s="186">
        <v>15</v>
      </c>
      <c r="M783" s="186">
        <f>G783*(1+L783/100)</f>
        <v>0</v>
      </c>
      <c r="N783" s="186">
        <v>0</v>
      </c>
      <c r="O783" s="186">
        <f>ROUND(E783*N783,2)</f>
        <v>0</v>
      </c>
      <c r="P783" s="186">
        <v>0</v>
      </c>
      <c r="Q783" s="186">
        <f>ROUND(E783*P783,2)</f>
        <v>0</v>
      </c>
      <c r="R783" s="186"/>
      <c r="S783" s="186" t="s">
        <v>153</v>
      </c>
      <c r="T783" s="186" t="s">
        <v>126</v>
      </c>
      <c r="U783" s="186">
        <v>0</v>
      </c>
      <c r="V783" s="186">
        <f>ROUND(E783*U783,2)</f>
        <v>0</v>
      </c>
      <c r="W783" s="186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 t="s">
        <v>154</v>
      </c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87"/>
      <c r="AT783" s="187"/>
      <c r="AU783" s="187"/>
      <c r="AV783" s="187"/>
      <c r="AW783" s="187"/>
      <c r="AX783" s="187"/>
      <c r="AY783" s="187"/>
      <c r="AZ783" s="187"/>
      <c r="BA783" s="187"/>
      <c r="BB783" s="187"/>
      <c r="BC783" s="187"/>
      <c r="BD783" s="187"/>
      <c r="BE783" s="187"/>
      <c r="BF783" s="187"/>
      <c r="BG783" s="187"/>
      <c r="BH783" s="187"/>
    </row>
    <row r="784" spans="1:60" s="179" customFormat="1" outlineLevel="1">
      <c r="A784" s="180"/>
      <c r="B784" s="181"/>
      <c r="C784" s="191"/>
      <c r="D784" s="191"/>
      <c r="E784" s="191"/>
      <c r="F784" s="150"/>
      <c r="G784" s="191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7"/>
      <c r="Y784" s="187"/>
      <c r="Z784" s="187"/>
      <c r="AA784" s="187"/>
      <c r="AB784" s="187"/>
      <c r="AC784" s="187"/>
      <c r="AD784" s="187"/>
      <c r="AE784" s="187"/>
      <c r="AF784" s="187"/>
      <c r="AG784" s="187" t="s">
        <v>130</v>
      </c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87"/>
      <c r="AT784" s="187"/>
      <c r="AU784" s="187"/>
      <c r="AV784" s="187"/>
      <c r="AW784" s="187"/>
      <c r="AX784" s="187"/>
      <c r="AY784" s="187"/>
      <c r="AZ784" s="187"/>
      <c r="BA784" s="187"/>
      <c r="BB784" s="187"/>
      <c r="BC784" s="187"/>
      <c r="BD784" s="187"/>
      <c r="BE784" s="187"/>
      <c r="BF784" s="187"/>
      <c r="BG784" s="187"/>
      <c r="BH784" s="187"/>
    </row>
    <row r="785" spans="1:60" s="179" customFormat="1">
      <c r="A785" s="192" t="s">
        <v>120</v>
      </c>
      <c r="B785" s="193" t="s">
        <v>71</v>
      </c>
      <c r="C785" s="194" t="s">
        <v>72</v>
      </c>
      <c r="D785" s="195"/>
      <c r="E785" s="196"/>
      <c r="F785" s="212"/>
      <c r="G785" s="198">
        <f>SUMIF(AG786:AG795,"&lt;&gt;NOR",G786:G795)</f>
        <v>0</v>
      </c>
      <c r="H785" s="198"/>
      <c r="I785" s="198">
        <f>SUM(I786:I795)</f>
        <v>37578.44</v>
      </c>
      <c r="J785" s="198"/>
      <c r="K785" s="198">
        <f>SUM(K786:K795)</f>
        <v>23578.080000000002</v>
      </c>
      <c r="L785" s="198"/>
      <c r="M785" s="198">
        <f>SUM(M786:M795)</f>
        <v>0</v>
      </c>
      <c r="N785" s="198"/>
      <c r="O785" s="198">
        <f>SUM(O786:O795)</f>
        <v>0.56000000000000005</v>
      </c>
      <c r="P785" s="198"/>
      <c r="Q785" s="198">
        <f>SUM(Q786:Q795)</f>
        <v>0</v>
      </c>
      <c r="R785" s="198"/>
      <c r="S785" s="198"/>
      <c r="T785" s="199"/>
      <c r="U785" s="178"/>
      <c r="V785" s="178">
        <f>SUM(V786:V795)</f>
        <v>0</v>
      </c>
      <c r="W785" s="178"/>
      <c r="AG785" s="179" t="s">
        <v>121</v>
      </c>
    </row>
    <row r="786" spans="1:60" s="179" customFormat="1" ht="22.5" outlineLevel="1">
      <c r="A786" s="180">
        <v>77</v>
      </c>
      <c r="B786" s="181" t="s">
        <v>655</v>
      </c>
      <c r="C786" s="182" t="s">
        <v>656</v>
      </c>
      <c r="D786" s="183" t="s">
        <v>199</v>
      </c>
      <c r="E786" s="184">
        <v>149.16224</v>
      </c>
      <c r="F786" s="150"/>
      <c r="G786" s="186">
        <f>ROUND(E786*F786,2)</f>
        <v>0</v>
      </c>
      <c r="H786" s="186">
        <v>251.93</v>
      </c>
      <c r="I786" s="186">
        <f>ROUND(E786*H786,2)</f>
        <v>37578.44</v>
      </c>
      <c r="J786" s="186">
        <v>158.07</v>
      </c>
      <c r="K786" s="186">
        <f>ROUND(E786*J786,2)</f>
        <v>23578.080000000002</v>
      </c>
      <c r="L786" s="186">
        <v>15</v>
      </c>
      <c r="M786" s="186">
        <f>G786*(1+L786/100)</f>
        <v>0</v>
      </c>
      <c r="N786" s="186">
        <v>3.7799999999999999E-3</v>
      </c>
      <c r="O786" s="186">
        <f>ROUND(E786*N786,2)</f>
        <v>0.56000000000000005</v>
      </c>
      <c r="P786" s="186">
        <v>0</v>
      </c>
      <c r="Q786" s="186">
        <f>ROUND(E786*P786,2)</f>
        <v>0</v>
      </c>
      <c r="R786" s="186" t="s">
        <v>627</v>
      </c>
      <c r="S786" s="186" t="s">
        <v>125</v>
      </c>
      <c r="T786" s="186" t="s">
        <v>125</v>
      </c>
      <c r="U786" s="186">
        <v>0</v>
      </c>
      <c r="V786" s="186">
        <f>ROUND(E786*U786,2)</f>
        <v>0</v>
      </c>
      <c r="W786" s="186"/>
      <c r="X786" s="187"/>
      <c r="Y786" s="187"/>
      <c r="Z786" s="187"/>
      <c r="AA786" s="187"/>
      <c r="AB786" s="187"/>
      <c r="AC786" s="187"/>
      <c r="AD786" s="187"/>
      <c r="AE786" s="187"/>
      <c r="AF786" s="187"/>
      <c r="AG786" s="187" t="s">
        <v>628</v>
      </c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  <c r="AS786" s="187"/>
      <c r="AT786" s="187"/>
      <c r="AU786" s="187"/>
      <c r="AV786" s="187"/>
      <c r="AW786" s="187"/>
      <c r="AX786" s="187"/>
      <c r="AY786" s="187"/>
      <c r="AZ786" s="187"/>
      <c r="BA786" s="187"/>
      <c r="BB786" s="187"/>
      <c r="BC786" s="187"/>
      <c r="BD786" s="187"/>
      <c r="BE786" s="187"/>
      <c r="BF786" s="187"/>
      <c r="BG786" s="187"/>
      <c r="BH786" s="187"/>
    </row>
    <row r="787" spans="1:60" s="179" customFormat="1" ht="22.5" outlineLevel="1">
      <c r="A787" s="180"/>
      <c r="B787" s="181"/>
      <c r="C787" s="201" t="s">
        <v>657</v>
      </c>
      <c r="D787" s="201"/>
      <c r="E787" s="201"/>
      <c r="F787" s="150"/>
      <c r="G787" s="201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7"/>
      <c r="Y787" s="187"/>
      <c r="Z787" s="187"/>
      <c r="AA787" s="187"/>
      <c r="AB787" s="187"/>
      <c r="AC787" s="187"/>
      <c r="AD787" s="187"/>
      <c r="AE787" s="187"/>
      <c r="AF787" s="187"/>
      <c r="AG787" s="187" t="s">
        <v>129</v>
      </c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  <c r="AT787" s="187"/>
      <c r="AU787" s="187"/>
      <c r="AV787" s="187"/>
      <c r="AW787" s="187"/>
      <c r="AX787" s="187"/>
      <c r="AY787" s="187"/>
      <c r="AZ787" s="187"/>
      <c r="BA787" s="202" t="str">
        <f>C787</f>
        <v>Nanesení hydroizolační stěrky ve dvou vrstvách. Vlepení těsnicí pásky do spoje podlaha-stěna, přitlačení a uhlazení, přetažení pásky další vrstvou izolační stěrky.</v>
      </c>
      <c r="BB787" s="187"/>
      <c r="BC787" s="187"/>
      <c r="BD787" s="187"/>
      <c r="BE787" s="187"/>
      <c r="BF787" s="187"/>
      <c r="BG787" s="187"/>
      <c r="BH787" s="187"/>
    </row>
    <row r="788" spans="1:60" s="179" customFormat="1" outlineLevel="1">
      <c r="A788" s="180"/>
      <c r="B788" s="181"/>
      <c r="C788" s="188" t="s">
        <v>406</v>
      </c>
      <c r="D788" s="189"/>
      <c r="E788" s="190"/>
      <c r="F788" s="150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7"/>
      <c r="Y788" s="187"/>
      <c r="Z788" s="187"/>
      <c r="AA788" s="187"/>
      <c r="AB788" s="187"/>
      <c r="AC788" s="187"/>
      <c r="AD788" s="187"/>
      <c r="AE788" s="187"/>
      <c r="AF788" s="187"/>
      <c r="AG788" s="187" t="s">
        <v>156</v>
      </c>
      <c r="AH788" s="187">
        <v>0</v>
      </c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  <c r="AS788" s="187"/>
      <c r="AT788" s="187"/>
      <c r="AU788" s="187"/>
      <c r="AV788" s="187"/>
      <c r="AW788" s="187"/>
      <c r="AX788" s="187"/>
      <c r="AY788" s="187"/>
      <c r="AZ788" s="187"/>
      <c r="BA788" s="187"/>
      <c r="BB788" s="187"/>
      <c r="BC788" s="187"/>
      <c r="BD788" s="187"/>
      <c r="BE788" s="187"/>
      <c r="BF788" s="187"/>
      <c r="BG788" s="187"/>
      <c r="BH788" s="187"/>
    </row>
    <row r="789" spans="1:60" s="179" customFormat="1" outlineLevel="1">
      <c r="A789" s="180"/>
      <c r="B789" s="181"/>
      <c r="C789" s="188" t="s">
        <v>191</v>
      </c>
      <c r="D789" s="189"/>
      <c r="E789" s="190"/>
      <c r="F789" s="150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7"/>
      <c r="Y789" s="187"/>
      <c r="Z789" s="187"/>
      <c r="AA789" s="187"/>
      <c r="AB789" s="187"/>
      <c r="AC789" s="187"/>
      <c r="AD789" s="187"/>
      <c r="AE789" s="187"/>
      <c r="AF789" s="187"/>
      <c r="AG789" s="187" t="s">
        <v>156</v>
      </c>
      <c r="AH789" s="187">
        <v>0</v>
      </c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  <c r="AS789" s="187"/>
      <c r="AT789" s="187"/>
      <c r="AU789" s="187"/>
      <c r="AV789" s="187"/>
      <c r="AW789" s="187"/>
      <c r="AX789" s="187"/>
      <c r="AY789" s="187"/>
      <c r="AZ789" s="187"/>
      <c r="BA789" s="187"/>
      <c r="BB789" s="187"/>
      <c r="BC789" s="187"/>
      <c r="BD789" s="187"/>
      <c r="BE789" s="187"/>
      <c r="BF789" s="187"/>
      <c r="BG789" s="187"/>
      <c r="BH789" s="187"/>
    </row>
    <row r="790" spans="1:60" s="179" customFormat="1" outlineLevel="1">
      <c r="A790" s="180"/>
      <c r="B790" s="181"/>
      <c r="C790" s="188" t="s">
        <v>409</v>
      </c>
      <c r="D790" s="189"/>
      <c r="E790" s="190"/>
      <c r="F790" s="150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7"/>
      <c r="Y790" s="187"/>
      <c r="Z790" s="187"/>
      <c r="AA790" s="187"/>
      <c r="AB790" s="187"/>
      <c r="AC790" s="187"/>
      <c r="AD790" s="187"/>
      <c r="AE790" s="187"/>
      <c r="AF790" s="187"/>
      <c r="AG790" s="187" t="s">
        <v>156</v>
      </c>
      <c r="AH790" s="187">
        <v>0</v>
      </c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  <c r="AS790" s="187"/>
      <c r="AT790" s="187"/>
      <c r="AU790" s="187"/>
      <c r="AV790" s="187"/>
      <c r="AW790" s="187"/>
      <c r="AX790" s="187"/>
      <c r="AY790" s="187"/>
      <c r="AZ790" s="187"/>
      <c r="BA790" s="187"/>
      <c r="BB790" s="187"/>
      <c r="BC790" s="187"/>
      <c r="BD790" s="187"/>
      <c r="BE790" s="187"/>
      <c r="BF790" s="187"/>
      <c r="BG790" s="187"/>
      <c r="BH790" s="187"/>
    </row>
    <row r="791" spans="1:60" s="179" customFormat="1" outlineLevel="1">
      <c r="A791" s="180"/>
      <c r="B791" s="181"/>
      <c r="C791" s="188" t="s">
        <v>410</v>
      </c>
      <c r="D791" s="189"/>
      <c r="E791" s="190">
        <v>60.2</v>
      </c>
      <c r="F791" s="150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7"/>
      <c r="Y791" s="187"/>
      <c r="Z791" s="187"/>
      <c r="AA791" s="187"/>
      <c r="AB791" s="187"/>
      <c r="AC791" s="187"/>
      <c r="AD791" s="187"/>
      <c r="AE791" s="187"/>
      <c r="AF791" s="187"/>
      <c r="AG791" s="187" t="s">
        <v>156</v>
      </c>
      <c r="AH791" s="187">
        <v>0</v>
      </c>
      <c r="AI791" s="187"/>
      <c r="AJ791" s="187"/>
      <c r="AK791" s="187"/>
      <c r="AL791" s="187"/>
      <c r="AM791" s="187"/>
      <c r="AN791" s="187"/>
      <c r="AO791" s="187"/>
      <c r="AP791" s="187"/>
      <c r="AQ791" s="187"/>
      <c r="AR791" s="187"/>
      <c r="AS791" s="187"/>
      <c r="AT791" s="187"/>
      <c r="AU791" s="187"/>
      <c r="AV791" s="187"/>
      <c r="AW791" s="187"/>
      <c r="AX791" s="187"/>
      <c r="AY791" s="187"/>
      <c r="AZ791" s="187"/>
      <c r="BA791" s="187"/>
      <c r="BB791" s="187"/>
      <c r="BC791" s="187"/>
      <c r="BD791" s="187"/>
      <c r="BE791" s="187"/>
      <c r="BF791" s="187"/>
      <c r="BG791" s="187"/>
      <c r="BH791" s="187"/>
    </row>
    <row r="792" spans="1:60" s="179" customFormat="1" outlineLevel="1">
      <c r="A792" s="180"/>
      <c r="B792" s="181"/>
      <c r="C792" s="188" t="s">
        <v>658</v>
      </c>
      <c r="D792" s="189"/>
      <c r="E792" s="190"/>
      <c r="F792" s="150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7"/>
      <c r="Y792" s="187"/>
      <c r="Z792" s="187"/>
      <c r="AA792" s="187"/>
      <c r="AB792" s="187"/>
      <c r="AC792" s="187"/>
      <c r="AD792" s="187"/>
      <c r="AE792" s="187"/>
      <c r="AF792" s="187"/>
      <c r="AG792" s="187" t="s">
        <v>156</v>
      </c>
      <c r="AH792" s="187">
        <v>0</v>
      </c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  <c r="AS792" s="187"/>
      <c r="AT792" s="187"/>
      <c r="AU792" s="187"/>
      <c r="AV792" s="187"/>
      <c r="AW792" s="187"/>
      <c r="AX792" s="187"/>
      <c r="AY792" s="187"/>
      <c r="AZ792" s="187"/>
      <c r="BA792" s="187"/>
      <c r="BB792" s="187"/>
      <c r="BC792" s="187"/>
      <c r="BD792" s="187"/>
      <c r="BE792" s="187"/>
      <c r="BF792" s="187"/>
      <c r="BG792" s="187"/>
      <c r="BH792" s="187"/>
    </row>
    <row r="793" spans="1:60" s="179" customFormat="1" outlineLevel="1">
      <c r="A793" s="180"/>
      <c r="B793" s="181"/>
      <c r="C793" s="188" t="s">
        <v>370</v>
      </c>
      <c r="D793" s="189"/>
      <c r="E793" s="190"/>
      <c r="F793" s="150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7"/>
      <c r="Y793" s="187"/>
      <c r="Z793" s="187"/>
      <c r="AA793" s="187"/>
      <c r="AB793" s="187"/>
      <c r="AC793" s="187"/>
      <c r="AD793" s="187"/>
      <c r="AE793" s="187"/>
      <c r="AF793" s="187"/>
      <c r="AG793" s="187" t="s">
        <v>156</v>
      </c>
      <c r="AH793" s="187">
        <v>0</v>
      </c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187"/>
      <c r="AT793" s="187"/>
      <c r="AU793" s="187"/>
      <c r="AV793" s="187"/>
      <c r="AW793" s="187"/>
      <c r="AX793" s="187"/>
      <c r="AY793" s="187"/>
      <c r="AZ793" s="187"/>
      <c r="BA793" s="187"/>
      <c r="BB793" s="187"/>
      <c r="BC793" s="187"/>
      <c r="BD793" s="187"/>
      <c r="BE793" s="187"/>
      <c r="BF793" s="187"/>
      <c r="BG793" s="187"/>
      <c r="BH793" s="187"/>
    </row>
    <row r="794" spans="1:60" s="179" customFormat="1" outlineLevel="1">
      <c r="A794" s="180"/>
      <c r="B794" s="181"/>
      <c r="C794" s="188" t="s">
        <v>659</v>
      </c>
      <c r="D794" s="189"/>
      <c r="E794" s="190">
        <v>88.962239999999994</v>
      </c>
      <c r="F794" s="150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 t="s">
        <v>156</v>
      </c>
      <c r="AH794" s="187">
        <v>0</v>
      </c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7"/>
      <c r="AT794" s="187"/>
      <c r="AU794" s="187"/>
      <c r="AV794" s="187"/>
      <c r="AW794" s="187"/>
      <c r="AX794" s="187"/>
      <c r="AY794" s="187"/>
      <c r="AZ794" s="187"/>
      <c r="BA794" s="187"/>
      <c r="BB794" s="187"/>
      <c r="BC794" s="187"/>
      <c r="BD794" s="187"/>
      <c r="BE794" s="187"/>
      <c r="BF794" s="187"/>
      <c r="BG794" s="187"/>
      <c r="BH794" s="187"/>
    </row>
    <row r="795" spans="1:60" s="179" customFormat="1" outlineLevel="1">
      <c r="A795" s="180"/>
      <c r="B795" s="181"/>
      <c r="C795" s="191"/>
      <c r="D795" s="191"/>
      <c r="E795" s="191"/>
      <c r="F795" s="150"/>
      <c r="G795" s="191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 t="s">
        <v>130</v>
      </c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7"/>
      <c r="AT795" s="187"/>
      <c r="AU795" s="187"/>
      <c r="AV795" s="187"/>
      <c r="AW795" s="187"/>
      <c r="AX795" s="187"/>
      <c r="AY795" s="187"/>
      <c r="AZ795" s="187"/>
      <c r="BA795" s="187"/>
      <c r="BB795" s="187"/>
      <c r="BC795" s="187"/>
      <c r="BD795" s="187"/>
      <c r="BE795" s="187"/>
      <c r="BF795" s="187"/>
      <c r="BG795" s="187"/>
      <c r="BH795" s="187"/>
    </row>
    <row r="796" spans="1:60" s="179" customFormat="1">
      <c r="A796" s="192" t="s">
        <v>120</v>
      </c>
      <c r="B796" s="193" t="s">
        <v>73</v>
      </c>
      <c r="C796" s="194" t="s">
        <v>74</v>
      </c>
      <c r="D796" s="195"/>
      <c r="E796" s="196"/>
      <c r="F796" s="212"/>
      <c r="G796" s="198">
        <f>SUMIF(AG797:AG826,"&lt;&gt;NOR",G797:G826)</f>
        <v>0</v>
      </c>
      <c r="H796" s="198"/>
      <c r="I796" s="198">
        <f>SUM(I797:I826)</f>
        <v>0</v>
      </c>
      <c r="J796" s="198"/>
      <c r="K796" s="198">
        <f>SUM(K797:K826)</f>
        <v>734313.6399999999</v>
      </c>
      <c r="L796" s="198"/>
      <c r="M796" s="198">
        <f>SUM(M797:M826)</f>
        <v>0</v>
      </c>
      <c r="N796" s="198"/>
      <c r="O796" s="198">
        <f>SUM(O797:O826)</f>
        <v>0</v>
      </c>
      <c r="P796" s="198"/>
      <c r="Q796" s="198">
        <f>SUM(Q797:Q826)</f>
        <v>0</v>
      </c>
      <c r="R796" s="198"/>
      <c r="S796" s="198"/>
      <c r="T796" s="199"/>
      <c r="U796" s="178"/>
      <c r="V796" s="178">
        <f>SUM(V797:V826)</f>
        <v>0</v>
      </c>
      <c r="W796" s="178"/>
      <c r="AG796" s="179" t="s">
        <v>121</v>
      </c>
    </row>
    <row r="797" spans="1:60" s="179" customFormat="1" ht="22.5" outlineLevel="1">
      <c r="A797" s="180">
        <v>78</v>
      </c>
      <c r="B797" s="181" t="s">
        <v>660</v>
      </c>
      <c r="C797" s="182" t="s">
        <v>1426</v>
      </c>
      <c r="D797" s="183" t="s">
        <v>247</v>
      </c>
      <c r="E797" s="184">
        <v>10</v>
      </c>
      <c r="F797" s="150"/>
      <c r="G797" s="186">
        <f>ROUND(E797*F797,2)</f>
        <v>0</v>
      </c>
      <c r="H797" s="186">
        <v>0</v>
      </c>
      <c r="I797" s="186">
        <f>ROUND(E797*H797,2)</f>
        <v>0</v>
      </c>
      <c r="J797" s="186">
        <v>14881.12</v>
      </c>
      <c r="K797" s="186">
        <f>ROUND(E797*J797,2)</f>
        <v>148811.20000000001</v>
      </c>
      <c r="L797" s="186">
        <v>15</v>
      </c>
      <c r="M797" s="186">
        <f>G797*(1+L797/100)</f>
        <v>0</v>
      </c>
      <c r="N797" s="186">
        <v>0</v>
      </c>
      <c r="O797" s="186">
        <f>ROUND(E797*N797,2)</f>
        <v>0</v>
      </c>
      <c r="P797" s="186">
        <v>0</v>
      </c>
      <c r="Q797" s="186">
        <f>ROUND(E797*P797,2)</f>
        <v>0</v>
      </c>
      <c r="R797" s="186"/>
      <c r="S797" s="186" t="s">
        <v>153</v>
      </c>
      <c r="T797" s="186" t="s">
        <v>126</v>
      </c>
      <c r="U797" s="186">
        <v>0</v>
      </c>
      <c r="V797" s="186">
        <f>ROUND(E797*U797,2)</f>
        <v>0</v>
      </c>
      <c r="W797" s="186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 t="s">
        <v>154</v>
      </c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7"/>
      <c r="AT797" s="187"/>
      <c r="AU797" s="187"/>
      <c r="AV797" s="187"/>
      <c r="AW797" s="187"/>
      <c r="AX797" s="187"/>
      <c r="AY797" s="187"/>
      <c r="AZ797" s="187"/>
      <c r="BA797" s="187"/>
      <c r="BB797" s="187"/>
      <c r="BC797" s="187"/>
      <c r="BD797" s="187"/>
      <c r="BE797" s="187"/>
      <c r="BF797" s="187"/>
      <c r="BG797" s="187"/>
      <c r="BH797" s="187"/>
    </row>
    <row r="798" spans="1:60" s="179" customFormat="1" outlineLevel="1">
      <c r="A798" s="180"/>
      <c r="B798" s="181"/>
      <c r="C798" s="191"/>
      <c r="D798" s="191"/>
      <c r="E798" s="191"/>
      <c r="F798" s="150"/>
      <c r="G798" s="191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 t="s">
        <v>130</v>
      </c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7"/>
      <c r="AT798" s="187"/>
      <c r="AU798" s="187"/>
      <c r="AV798" s="187"/>
      <c r="AW798" s="187"/>
      <c r="AX798" s="187"/>
      <c r="AY798" s="187"/>
      <c r="AZ798" s="187"/>
      <c r="BA798" s="187"/>
      <c r="BB798" s="187"/>
      <c r="BC798" s="187"/>
      <c r="BD798" s="187"/>
      <c r="BE798" s="187"/>
      <c r="BF798" s="187"/>
      <c r="BG798" s="187"/>
      <c r="BH798" s="187"/>
    </row>
    <row r="799" spans="1:60" s="179" customFormat="1" ht="22.5" outlineLevel="1">
      <c r="A799" s="180">
        <v>79</v>
      </c>
      <c r="B799" s="181" t="s">
        <v>661</v>
      </c>
      <c r="C799" s="182" t="s">
        <v>1427</v>
      </c>
      <c r="D799" s="183" t="s">
        <v>247</v>
      </c>
      <c r="E799" s="184">
        <v>12</v>
      </c>
      <c r="F799" s="150"/>
      <c r="G799" s="186">
        <f>ROUND(E799*F799,2)</f>
        <v>0</v>
      </c>
      <c r="H799" s="186">
        <v>0</v>
      </c>
      <c r="I799" s="186">
        <f>ROUND(E799*H799,2)</f>
        <v>0</v>
      </c>
      <c r="J799" s="186">
        <v>14881.12</v>
      </c>
      <c r="K799" s="186">
        <f>ROUND(E799*J799,2)</f>
        <v>178573.44</v>
      </c>
      <c r="L799" s="186">
        <v>15</v>
      </c>
      <c r="M799" s="186">
        <f>G799*(1+L799/100)</f>
        <v>0</v>
      </c>
      <c r="N799" s="186">
        <v>0</v>
      </c>
      <c r="O799" s="186">
        <f>ROUND(E799*N799,2)</f>
        <v>0</v>
      </c>
      <c r="P799" s="186">
        <v>0</v>
      </c>
      <c r="Q799" s="186">
        <f>ROUND(E799*P799,2)</f>
        <v>0</v>
      </c>
      <c r="R799" s="186"/>
      <c r="S799" s="186" t="s">
        <v>153</v>
      </c>
      <c r="T799" s="186" t="s">
        <v>126</v>
      </c>
      <c r="U799" s="186">
        <v>0</v>
      </c>
      <c r="V799" s="186">
        <f>ROUND(E799*U799,2)</f>
        <v>0</v>
      </c>
      <c r="W799" s="186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 t="s">
        <v>154</v>
      </c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87"/>
      <c r="AT799" s="187"/>
      <c r="AU799" s="187"/>
      <c r="AV799" s="187"/>
      <c r="AW799" s="187"/>
      <c r="AX799" s="187"/>
      <c r="AY799" s="187"/>
      <c r="AZ799" s="187"/>
      <c r="BA799" s="187"/>
      <c r="BB799" s="187"/>
      <c r="BC799" s="187"/>
      <c r="BD799" s="187"/>
      <c r="BE799" s="187"/>
      <c r="BF799" s="187"/>
      <c r="BG799" s="187"/>
      <c r="BH799" s="187"/>
    </row>
    <row r="800" spans="1:60" s="179" customFormat="1" outlineLevel="1">
      <c r="A800" s="180"/>
      <c r="B800" s="181"/>
      <c r="C800" s="191"/>
      <c r="D800" s="191"/>
      <c r="E800" s="191"/>
      <c r="F800" s="150"/>
      <c r="G800" s="191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 t="s">
        <v>130</v>
      </c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7"/>
      <c r="AT800" s="187"/>
      <c r="AU800" s="187"/>
      <c r="AV800" s="187"/>
      <c r="AW800" s="187"/>
      <c r="AX800" s="187"/>
      <c r="AY800" s="187"/>
      <c r="AZ800" s="187"/>
      <c r="BA800" s="187"/>
      <c r="BB800" s="187"/>
      <c r="BC800" s="187"/>
      <c r="BD800" s="187"/>
      <c r="BE800" s="187"/>
      <c r="BF800" s="187"/>
      <c r="BG800" s="187"/>
      <c r="BH800" s="187"/>
    </row>
    <row r="801" spans="1:60" s="179" customFormat="1" ht="22.5" outlineLevel="1">
      <c r="A801" s="180">
        <v>80</v>
      </c>
      <c r="B801" s="181" t="s">
        <v>662</v>
      </c>
      <c r="C801" s="182" t="s">
        <v>663</v>
      </c>
      <c r="D801" s="183" t="s">
        <v>247</v>
      </c>
      <c r="E801" s="184">
        <v>6</v>
      </c>
      <c r="F801" s="150"/>
      <c r="G801" s="186">
        <f>ROUND(E801*F801,2)</f>
        <v>0</v>
      </c>
      <c r="H801" s="186">
        <v>0</v>
      </c>
      <c r="I801" s="186">
        <f>ROUND(E801*H801,2)</f>
        <v>0</v>
      </c>
      <c r="J801" s="186">
        <v>8115.12</v>
      </c>
      <c r="K801" s="186">
        <f>ROUND(E801*J801,2)</f>
        <v>48690.720000000001</v>
      </c>
      <c r="L801" s="186">
        <v>15</v>
      </c>
      <c r="M801" s="186">
        <f>G801*(1+L801/100)</f>
        <v>0</v>
      </c>
      <c r="N801" s="186">
        <v>0</v>
      </c>
      <c r="O801" s="186">
        <f>ROUND(E801*N801,2)</f>
        <v>0</v>
      </c>
      <c r="P801" s="186">
        <v>0</v>
      </c>
      <c r="Q801" s="186">
        <f>ROUND(E801*P801,2)</f>
        <v>0</v>
      </c>
      <c r="R801" s="186"/>
      <c r="S801" s="186" t="s">
        <v>153</v>
      </c>
      <c r="T801" s="186" t="s">
        <v>126</v>
      </c>
      <c r="U801" s="186">
        <v>0</v>
      </c>
      <c r="V801" s="186">
        <f>ROUND(E801*U801,2)</f>
        <v>0</v>
      </c>
      <c r="W801" s="186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 t="s">
        <v>154</v>
      </c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7"/>
      <c r="AT801" s="187"/>
      <c r="AU801" s="187"/>
      <c r="AV801" s="187"/>
      <c r="AW801" s="187"/>
      <c r="AX801" s="187"/>
      <c r="AY801" s="187"/>
      <c r="AZ801" s="187"/>
      <c r="BA801" s="187"/>
      <c r="BB801" s="187"/>
      <c r="BC801" s="187"/>
      <c r="BD801" s="187"/>
      <c r="BE801" s="187"/>
      <c r="BF801" s="187"/>
      <c r="BG801" s="187"/>
      <c r="BH801" s="187"/>
    </row>
    <row r="802" spans="1:60" s="179" customFormat="1" outlineLevel="1">
      <c r="A802" s="180"/>
      <c r="B802" s="181"/>
      <c r="C802" s="191"/>
      <c r="D802" s="191"/>
      <c r="E802" s="191"/>
      <c r="F802" s="150"/>
      <c r="G802" s="191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 t="s">
        <v>130</v>
      </c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87"/>
      <c r="AT802" s="187"/>
      <c r="AU802" s="187"/>
      <c r="AV802" s="187"/>
      <c r="AW802" s="187"/>
      <c r="AX802" s="187"/>
      <c r="AY802" s="187"/>
      <c r="AZ802" s="187"/>
      <c r="BA802" s="187"/>
      <c r="BB802" s="187"/>
      <c r="BC802" s="187"/>
      <c r="BD802" s="187"/>
      <c r="BE802" s="187"/>
      <c r="BF802" s="187"/>
      <c r="BG802" s="187"/>
      <c r="BH802" s="187"/>
    </row>
    <row r="803" spans="1:60" s="179" customFormat="1" ht="22.5" outlineLevel="1">
      <c r="A803" s="180">
        <v>81</v>
      </c>
      <c r="B803" s="181" t="s">
        <v>664</v>
      </c>
      <c r="C803" s="182" t="s">
        <v>663</v>
      </c>
      <c r="D803" s="183" t="s">
        <v>247</v>
      </c>
      <c r="E803" s="184">
        <v>6</v>
      </c>
      <c r="F803" s="150"/>
      <c r="G803" s="186">
        <f>ROUND(E803*F803,2)</f>
        <v>0</v>
      </c>
      <c r="H803" s="186">
        <v>0</v>
      </c>
      <c r="I803" s="186">
        <f>ROUND(E803*H803,2)</f>
        <v>0</v>
      </c>
      <c r="J803" s="186">
        <v>8115.12</v>
      </c>
      <c r="K803" s="186">
        <f>ROUND(E803*J803,2)</f>
        <v>48690.720000000001</v>
      </c>
      <c r="L803" s="186">
        <v>15</v>
      </c>
      <c r="M803" s="186">
        <f>G803*(1+L803/100)</f>
        <v>0</v>
      </c>
      <c r="N803" s="186">
        <v>0</v>
      </c>
      <c r="O803" s="186">
        <f>ROUND(E803*N803,2)</f>
        <v>0</v>
      </c>
      <c r="P803" s="186">
        <v>0</v>
      </c>
      <c r="Q803" s="186">
        <f>ROUND(E803*P803,2)</f>
        <v>0</v>
      </c>
      <c r="R803" s="186"/>
      <c r="S803" s="186" t="s">
        <v>153</v>
      </c>
      <c r="T803" s="186" t="s">
        <v>126</v>
      </c>
      <c r="U803" s="186">
        <v>0</v>
      </c>
      <c r="V803" s="186">
        <f>ROUND(E803*U803,2)</f>
        <v>0</v>
      </c>
      <c r="W803" s="186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 t="s">
        <v>154</v>
      </c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87"/>
      <c r="AT803" s="187"/>
      <c r="AU803" s="187"/>
      <c r="AV803" s="187"/>
      <c r="AW803" s="187"/>
      <c r="AX803" s="187"/>
      <c r="AY803" s="187"/>
      <c r="AZ803" s="187"/>
      <c r="BA803" s="187"/>
      <c r="BB803" s="187"/>
      <c r="BC803" s="187"/>
      <c r="BD803" s="187"/>
      <c r="BE803" s="187"/>
      <c r="BF803" s="187"/>
      <c r="BG803" s="187"/>
      <c r="BH803" s="187"/>
    </row>
    <row r="804" spans="1:60" s="179" customFormat="1" outlineLevel="1">
      <c r="A804" s="180"/>
      <c r="B804" s="181"/>
      <c r="C804" s="191"/>
      <c r="D804" s="191"/>
      <c r="E804" s="191"/>
      <c r="F804" s="150"/>
      <c r="G804" s="191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 t="s">
        <v>130</v>
      </c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87"/>
      <c r="AT804" s="187"/>
      <c r="AU804" s="187"/>
      <c r="AV804" s="187"/>
      <c r="AW804" s="187"/>
      <c r="AX804" s="187"/>
      <c r="AY804" s="187"/>
      <c r="AZ804" s="187"/>
      <c r="BA804" s="187"/>
      <c r="BB804" s="187"/>
      <c r="BC804" s="187"/>
      <c r="BD804" s="187"/>
      <c r="BE804" s="187"/>
      <c r="BF804" s="187"/>
      <c r="BG804" s="187"/>
      <c r="BH804" s="187"/>
    </row>
    <row r="805" spans="1:60" s="179" customFormat="1" ht="22.5" outlineLevel="1">
      <c r="A805" s="180">
        <v>82</v>
      </c>
      <c r="B805" s="181" t="s">
        <v>665</v>
      </c>
      <c r="C805" s="182" t="s">
        <v>663</v>
      </c>
      <c r="D805" s="183" t="s">
        <v>247</v>
      </c>
      <c r="E805" s="184">
        <v>1</v>
      </c>
      <c r="F805" s="150"/>
      <c r="G805" s="186">
        <f>ROUND(E805*F805,2)</f>
        <v>0</v>
      </c>
      <c r="H805" s="186">
        <v>0</v>
      </c>
      <c r="I805" s="186">
        <f>ROUND(E805*H805,2)</f>
        <v>0</v>
      </c>
      <c r="J805" s="186">
        <v>8215.1200000000008</v>
      </c>
      <c r="K805" s="186">
        <f>ROUND(E805*J805,2)</f>
        <v>8215.1200000000008</v>
      </c>
      <c r="L805" s="186">
        <v>15</v>
      </c>
      <c r="M805" s="186">
        <f>G805*(1+L805/100)</f>
        <v>0</v>
      </c>
      <c r="N805" s="186">
        <v>0</v>
      </c>
      <c r="O805" s="186">
        <f>ROUND(E805*N805,2)</f>
        <v>0</v>
      </c>
      <c r="P805" s="186">
        <v>0</v>
      </c>
      <c r="Q805" s="186">
        <f>ROUND(E805*P805,2)</f>
        <v>0</v>
      </c>
      <c r="R805" s="186"/>
      <c r="S805" s="186" t="s">
        <v>153</v>
      </c>
      <c r="T805" s="186" t="s">
        <v>126</v>
      </c>
      <c r="U805" s="186">
        <v>0</v>
      </c>
      <c r="V805" s="186">
        <f>ROUND(E805*U805,2)</f>
        <v>0</v>
      </c>
      <c r="W805" s="186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 t="s">
        <v>154</v>
      </c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87"/>
      <c r="AT805" s="187"/>
      <c r="AU805" s="187"/>
      <c r="AV805" s="187"/>
      <c r="AW805" s="187"/>
      <c r="AX805" s="187"/>
      <c r="AY805" s="187"/>
      <c r="AZ805" s="187"/>
      <c r="BA805" s="187"/>
      <c r="BB805" s="187"/>
      <c r="BC805" s="187"/>
      <c r="BD805" s="187"/>
      <c r="BE805" s="187"/>
      <c r="BF805" s="187"/>
      <c r="BG805" s="187"/>
      <c r="BH805" s="187"/>
    </row>
    <row r="806" spans="1:60" s="179" customFormat="1" outlineLevel="1">
      <c r="A806" s="180"/>
      <c r="B806" s="181"/>
      <c r="C806" s="191"/>
      <c r="D806" s="191"/>
      <c r="E806" s="191"/>
      <c r="F806" s="150"/>
      <c r="G806" s="191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 t="s">
        <v>130</v>
      </c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87"/>
      <c r="AT806" s="187"/>
      <c r="AU806" s="187"/>
      <c r="AV806" s="187"/>
      <c r="AW806" s="187"/>
      <c r="AX806" s="187"/>
      <c r="AY806" s="187"/>
      <c r="AZ806" s="187"/>
      <c r="BA806" s="187"/>
      <c r="BB806" s="187"/>
      <c r="BC806" s="187"/>
      <c r="BD806" s="187"/>
      <c r="BE806" s="187"/>
      <c r="BF806" s="187"/>
      <c r="BG806" s="187"/>
      <c r="BH806" s="187"/>
    </row>
    <row r="807" spans="1:60" s="179" customFormat="1" ht="22.5" outlineLevel="1">
      <c r="A807" s="180">
        <v>83</v>
      </c>
      <c r="B807" s="181" t="s">
        <v>666</v>
      </c>
      <c r="C807" s="182" t="s">
        <v>663</v>
      </c>
      <c r="D807" s="183" t="s">
        <v>247</v>
      </c>
      <c r="E807" s="184">
        <v>2</v>
      </c>
      <c r="F807" s="150"/>
      <c r="G807" s="186">
        <f>ROUND(E807*F807,2)</f>
        <v>0</v>
      </c>
      <c r="H807" s="186">
        <v>0</v>
      </c>
      <c r="I807" s="186">
        <f>ROUND(E807*H807,2)</f>
        <v>0</v>
      </c>
      <c r="J807" s="186">
        <v>8215.1200000000008</v>
      </c>
      <c r="K807" s="186">
        <f>ROUND(E807*J807,2)</f>
        <v>16430.240000000002</v>
      </c>
      <c r="L807" s="186">
        <v>15</v>
      </c>
      <c r="M807" s="186">
        <f>G807*(1+L807/100)</f>
        <v>0</v>
      </c>
      <c r="N807" s="186">
        <v>0</v>
      </c>
      <c r="O807" s="186">
        <f>ROUND(E807*N807,2)</f>
        <v>0</v>
      </c>
      <c r="P807" s="186">
        <v>0</v>
      </c>
      <c r="Q807" s="186">
        <f>ROUND(E807*P807,2)</f>
        <v>0</v>
      </c>
      <c r="R807" s="186"/>
      <c r="S807" s="186" t="s">
        <v>153</v>
      </c>
      <c r="T807" s="186" t="s">
        <v>126</v>
      </c>
      <c r="U807" s="186">
        <v>0</v>
      </c>
      <c r="V807" s="186">
        <f>ROUND(E807*U807,2)</f>
        <v>0</v>
      </c>
      <c r="W807" s="186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 t="s">
        <v>154</v>
      </c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7"/>
      <c r="AT807" s="187"/>
      <c r="AU807" s="187"/>
      <c r="AV807" s="187"/>
      <c r="AW807" s="187"/>
      <c r="AX807" s="187"/>
      <c r="AY807" s="187"/>
      <c r="AZ807" s="187"/>
      <c r="BA807" s="187"/>
      <c r="BB807" s="187"/>
      <c r="BC807" s="187"/>
      <c r="BD807" s="187"/>
      <c r="BE807" s="187"/>
      <c r="BF807" s="187"/>
      <c r="BG807" s="187"/>
      <c r="BH807" s="187"/>
    </row>
    <row r="808" spans="1:60" s="179" customFormat="1" outlineLevel="1">
      <c r="A808" s="180"/>
      <c r="B808" s="181"/>
      <c r="C808" s="191"/>
      <c r="D808" s="191"/>
      <c r="E808" s="191"/>
      <c r="F808" s="150"/>
      <c r="G808" s="191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 t="s">
        <v>130</v>
      </c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7"/>
      <c r="AT808" s="187"/>
      <c r="AU808" s="187"/>
      <c r="AV808" s="187"/>
      <c r="AW808" s="187"/>
      <c r="AX808" s="187"/>
      <c r="AY808" s="187"/>
      <c r="AZ808" s="187"/>
      <c r="BA808" s="187"/>
      <c r="BB808" s="187"/>
      <c r="BC808" s="187"/>
      <c r="BD808" s="187"/>
      <c r="BE808" s="187"/>
      <c r="BF808" s="187"/>
      <c r="BG808" s="187"/>
      <c r="BH808" s="187"/>
    </row>
    <row r="809" spans="1:60" s="179" customFormat="1" outlineLevel="1">
      <c r="A809" s="180">
        <v>84</v>
      </c>
      <c r="B809" s="181" t="s">
        <v>667</v>
      </c>
      <c r="C809" s="182" t="s">
        <v>668</v>
      </c>
      <c r="D809" s="183" t="s">
        <v>247</v>
      </c>
      <c r="E809" s="184">
        <v>2</v>
      </c>
      <c r="F809" s="150"/>
      <c r="G809" s="186">
        <f>ROUND(E809*F809,2)</f>
        <v>0</v>
      </c>
      <c r="H809" s="186">
        <v>0</v>
      </c>
      <c r="I809" s="186">
        <f>ROUND(E809*H809,2)</f>
        <v>0</v>
      </c>
      <c r="J809" s="186">
        <v>8081.12</v>
      </c>
      <c r="K809" s="186">
        <f>ROUND(E809*J809,2)</f>
        <v>16162.24</v>
      </c>
      <c r="L809" s="186">
        <v>15</v>
      </c>
      <c r="M809" s="186">
        <f>G809*(1+L809/100)</f>
        <v>0</v>
      </c>
      <c r="N809" s="186">
        <v>0</v>
      </c>
      <c r="O809" s="186">
        <f>ROUND(E809*N809,2)</f>
        <v>0</v>
      </c>
      <c r="P809" s="186">
        <v>0</v>
      </c>
      <c r="Q809" s="186">
        <f>ROUND(E809*P809,2)</f>
        <v>0</v>
      </c>
      <c r="R809" s="186"/>
      <c r="S809" s="186" t="s">
        <v>153</v>
      </c>
      <c r="T809" s="186" t="s">
        <v>126</v>
      </c>
      <c r="U809" s="186">
        <v>0</v>
      </c>
      <c r="V809" s="186">
        <f>ROUND(E809*U809,2)</f>
        <v>0</v>
      </c>
      <c r="W809" s="186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 t="s">
        <v>154</v>
      </c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7"/>
      <c r="AT809" s="187"/>
      <c r="AU809" s="187"/>
      <c r="AV809" s="187"/>
      <c r="AW809" s="187"/>
      <c r="AX809" s="187"/>
      <c r="AY809" s="187"/>
      <c r="AZ809" s="187"/>
      <c r="BA809" s="187"/>
      <c r="BB809" s="187"/>
      <c r="BC809" s="187"/>
      <c r="BD809" s="187"/>
      <c r="BE809" s="187"/>
      <c r="BF809" s="187"/>
      <c r="BG809" s="187"/>
      <c r="BH809" s="187"/>
    </row>
    <row r="810" spans="1:60" s="179" customFormat="1" outlineLevel="1">
      <c r="A810" s="180"/>
      <c r="B810" s="181"/>
      <c r="C810" s="191"/>
      <c r="D810" s="191"/>
      <c r="E810" s="191"/>
      <c r="F810" s="150"/>
      <c r="G810" s="191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 t="s">
        <v>130</v>
      </c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7"/>
      <c r="AT810" s="187"/>
      <c r="AU810" s="187"/>
      <c r="AV810" s="187"/>
      <c r="AW810" s="187"/>
      <c r="AX810" s="187"/>
      <c r="AY810" s="187"/>
      <c r="AZ810" s="187"/>
      <c r="BA810" s="187"/>
      <c r="BB810" s="187"/>
      <c r="BC810" s="187"/>
      <c r="BD810" s="187"/>
      <c r="BE810" s="187"/>
      <c r="BF810" s="187"/>
      <c r="BG810" s="187"/>
      <c r="BH810" s="187"/>
    </row>
    <row r="811" spans="1:60" s="179" customFormat="1" ht="22.5" outlineLevel="1">
      <c r="A811" s="180">
        <v>85</v>
      </c>
      <c r="B811" s="181" t="s">
        <v>669</v>
      </c>
      <c r="C811" s="182" t="s">
        <v>670</v>
      </c>
      <c r="D811" s="183" t="s">
        <v>247</v>
      </c>
      <c r="E811" s="184">
        <v>2</v>
      </c>
      <c r="F811" s="150"/>
      <c r="G811" s="186">
        <f>ROUND(E811*F811,2)</f>
        <v>0</v>
      </c>
      <c r="H811" s="186">
        <v>0</v>
      </c>
      <c r="I811" s="186">
        <f>ROUND(E811*H811,2)</f>
        <v>0</v>
      </c>
      <c r="J811" s="186">
        <v>8427.1200000000008</v>
      </c>
      <c r="K811" s="186">
        <f>ROUND(E811*J811,2)</f>
        <v>16854.240000000002</v>
      </c>
      <c r="L811" s="186">
        <v>15</v>
      </c>
      <c r="M811" s="186">
        <f>G811*(1+L811/100)</f>
        <v>0</v>
      </c>
      <c r="N811" s="186">
        <v>0</v>
      </c>
      <c r="O811" s="186">
        <f>ROUND(E811*N811,2)</f>
        <v>0</v>
      </c>
      <c r="P811" s="186">
        <v>0</v>
      </c>
      <c r="Q811" s="186">
        <f>ROUND(E811*P811,2)</f>
        <v>0</v>
      </c>
      <c r="R811" s="186"/>
      <c r="S811" s="186" t="s">
        <v>153</v>
      </c>
      <c r="T811" s="186" t="s">
        <v>126</v>
      </c>
      <c r="U811" s="186">
        <v>0</v>
      </c>
      <c r="V811" s="186">
        <f>ROUND(E811*U811,2)</f>
        <v>0</v>
      </c>
      <c r="W811" s="186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 t="s">
        <v>154</v>
      </c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7"/>
      <c r="AT811" s="187"/>
      <c r="AU811" s="187"/>
      <c r="AV811" s="187"/>
      <c r="AW811" s="187"/>
      <c r="AX811" s="187"/>
      <c r="AY811" s="187"/>
      <c r="AZ811" s="187"/>
      <c r="BA811" s="187"/>
      <c r="BB811" s="187"/>
      <c r="BC811" s="187"/>
      <c r="BD811" s="187"/>
      <c r="BE811" s="187"/>
      <c r="BF811" s="187"/>
      <c r="BG811" s="187"/>
      <c r="BH811" s="187"/>
    </row>
    <row r="812" spans="1:60" s="179" customFormat="1" outlineLevel="1">
      <c r="A812" s="180"/>
      <c r="B812" s="181"/>
      <c r="C812" s="191"/>
      <c r="D812" s="191"/>
      <c r="E812" s="191"/>
      <c r="F812" s="150"/>
      <c r="G812" s="191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 t="s">
        <v>130</v>
      </c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7"/>
      <c r="AT812" s="187"/>
      <c r="AU812" s="187"/>
      <c r="AV812" s="187"/>
      <c r="AW812" s="187"/>
      <c r="AX812" s="187"/>
      <c r="AY812" s="187"/>
      <c r="AZ812" s="187"/>
      <c r="BA812" s="187"/>
      <c r="BB812" s="187"/>
      <c r="BC812" s="187"/>
      <c r="BD812" s="187"/>
      <c r="BE812" s="187"/>
      <c r="BF812" s="187"/>
      <c r="BG812" s="187"/>
      <c r="BH812" s="187"/>
    </row>
    <row r="813" spans="1:60" s="179" customFormat="1" outlineLevel="1">
      <c r="A813" s="180">
        <v>86</v>
      </c>
      <c r="B813" s="181" t="s">
        <v>671</v>
      </c>
      <c r="C813" s="182" t="s">
        <v>672</v>
      </c>
      <c r="D813" s="183" t="s">
        <v>247</v>
      </c>
      <c r="E813" s="184">
        <v>2</v>
      </c>
      <c r="F813" s="150"/>
      <c r="G813" s="186">
        <f>ROUND(E813*F813,2)</f>
        <v>0</v>
      </c>
      <c r="H813" s="186">
        <v>0</v>
      </c>
      <c r="I813" s="186">
        <f>ROUND(E813*H813,2)</f>
        <v>0</v>
      </c>
      <c r="J813" s="186">
        <v>7881.12</v>
      </c>
      <c r="K813" s="186">
        <f>ROUND(E813*J813,2)</f>
        <v>15762.24</v>
      </c>
      <c r="L813" s="186">
        <v>15</v>
      </c>
      <c r="M813" s="186">
        <f>G813*(1+L813/100)</f>
        <v>0</v>
      </c>
      <c r="N813" s="186">
        <v>0</v>
      </c>
      <c r="O813" s="186">
        <f>ROUND(E813*N813,2)</f>
        <v>0</v>
      </c>
      <c r="P813" s="186">
        <v>0</v>
      </c>
      <c r="Q813" s="186">
        <f>ROUND(E813*P813,2)</f>
        <v>0</v>
      </c>
      <c r="R813" s="186"/>
      <c r="S813" s="186" t="s">
        <v>153</v>
      </c>
      <c r="T813" s="186" t="s">
        <v>126</v>
      </c>
      <c r="U813" s="186">
        <v>0</v>
      </c>
      <c r="V813" s="186">
        <f>ROUND(E813*U813,2)</f>
        <v>0</v>
      </c>
      <c r="W813" s="186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 t="s">
        <v>154</v>
      </c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7"/>
      <c r="AT813" s="187"/>
      <c r="AU813" s="187"/>
      <c r="AV813" s="187"/>
      <c r="AW813" s="187"/>
      <c r="AX813" s="187"/>
      <c r="AY813" s="187"/>
      <c r="AZ813" s="187"/>
      <c r="BA813" s="187"/>
      <c r="BB813" s="187"/>
      <c r="BC813" s="187"/>
      <c r="BD813" s="187"/>
      <c r="BE813" s="187"/>
      <c r="BF813" s="187"/>
      <c r="BG813" s="187"/>
      <c r="BH813" s="187"/>
    </row>
    <row r="814" spans="1:60" s="179" customFormat="1" outlineLevel="1">
      <c r="A814" s="180"/>
      <c r="B814" s="181"/>
      <c r="C814" s="191"/>
      <c r="D814" s="191"/>
      <c r="E814" s="191"/>
      <c r="F814" s="150"/>
      <c r="G814" s="191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 t="s">
        <v>130</v>
      </c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7"/>
      <c r="AT814" s="187"/>
      <c r="AU814" s="187"/>
      <c r="AV814" s="187"/>
      <c r="AW814" s="187"/>
      <c r="AX814" s="187"/>
      <c r="AY814" s="187"/>
      <c r="AZ814" s="187"/>
      <c r="BA814" s="187"/>
      <c r="BB814" s="187"/>
      <c r="BC814" s="187"/>
      <c r="BD814" s="187"/>
      <c r="BE814" s="187"/>
      <c r="BF814" s="187"/>
      <c r="BG814" s="187"/>
      <c r="BH814" s="187"/>
    </row>
    <row r="815" spans="1:60" s="179" customFormat="1" ht="22.5" outlineLevel="1">
      <c r="A815" s="180">
        <v>87</v>
      </c>
      <c r="B815" s="181" t="s">
        <v>673</v>
      </c>
      <c r="C815" s="182" t="s">
        <v>1426</v>
      </c>
      <c r="D815" s="183" t="s">
        <v>247</v>
      </c>
      <c r="E815" s="184">
        <v>1</v>
      </c>
      <c r="F815" s="150"/>
      <c r="G815" s="186">
        <f>ROUND(E815*F815,2)</f>
        <v>0</v>
      </c>
      <c r="H815" s="186">
        <v>0</v>
      </c>
      <c r="I815" s="186">
        <f>ROUND(E815*H815,2)</f>
        <v>0</v>
      </c>
      <c r="J815" s="186">
        <v>14881.12</v>
      </c>
      <c r="K815" s="186">
        <f>ROUND(E815*J815,2)</f>
        <v>14881.12</v>
      </c>
      <c r="L815" s="186">
        <v>15</v>
      </c>
      <c r="M815" s="186">
        <f>G815*(1+L815/100)</f>
        <v>0</v>
      </c>
      <c r="N815" s="186">
        <v>0</v>
      </c>
      <c r="O815" s="186">
        <f>ROUND(E815*N815,2)</f>
        <v>0</v>
      </c>
      <c r="P815" s="186">
        <v>0</v>
      </c>
      <c r="Q815" s="186">
        <f>ROUND(E815*P815,2)</f>
        <v>0</v>
      </c>
      <c r="R815" s="186"/>
      <c r="S815" s="186" t="s">
        <v>153</v>
      </c>
      <c r="T815" s="186" t="s">
        <v>126</v>
      </c>
      <c r="U815" s="186">
        <v>0</v>
      </c>
      <c r="V815" s="186">
        <f>ROUND(E815*U815,2)</f>
        <v>0</v>
      </c>
      <c r="W815" s="186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 t="s">
        <v>154</v>
      </c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7"/>
      <c r="AT815" s="187"/>
      <c r="AU815" s="187"/>
      <c r="AV815" s="187"/>
      <c r="AW815" s="187"/>
      <c r="AX815" s="187"/>
      <c r="AY815" s="187"/>
      <c r="AZ815" s="187"/>
      <c r="BA815" s="187"/>
      <c r="BB815" s="187"/>
      <c r="BC815" s="187"/>
      <c r="BD815" s="187"/>
      <c r="BE815" s="187"/>
      <c r="BF815" s="187"/>
      <c r="BG815" s="187"/>
      <c r="BH815" s="187"/>
    </row>
    <row r="816" spans="1:60" s="179" customFormat="1" outlineLevel="1">
      <c r="A816" s="180"/>
      <c r="B816" s="181"/>
      <c r="C816" s="191"/>
      <c r="D816" s="191"/>
      <c r="E816" s="191"/>
      <c r="F816" s="150"/>
      <c r="G816" s="191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 t="s">
        <v>130</v>
      </c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7"/>
      <c r="AT816" s="187"/>
      <c r="AU816" s="187"/>
      <c r="AV816" s="187"/>
      <c r="AW816" s="187"/>
      <c r="AX816" s="187"/>
      <c r="AY816" s="187"/>
      <c r="AZ816" s="187"/>
      <c r="BA816" s="187"/>
      <c r="BB816" s="187"/>
      <c r="BC816" s="187"/>
      <c r="BD816" s="187"/>
      <c r="BE816" s="187"/>
      <c r="BF816" s="187"/>
      <c r="BG816" s="187"/>
      <c r="BH816" s="187"/>
    </row>
    <row r="817" spans="1:60" s="179" customFormat="1" ht="22.5" outlineLevel="1">
      <c r="A817" s="180">
        <v>88</v>
      </c>
      <c r="B817" s="181" t="s">
        <v>674</v>
      </c>
      <c r="C817" s="182" t="s">
        <v>1426</v>
      </c>
      <c r="D817" s="183" t="s">
        <v>247</v>
      </c>
      <c r="E817" s="184">
        <v>1</v>
      </c>
      <c r="F817" s="150"/>
      <c r="G817" s="186">
        <f>ROUND(E817*F817,2)</f>
        <v>0</v>
      </c>
      <c r="H817" s="186">
        <v>0</v>
      </c>
      <c r="I817" s="186">
        <f>ROUND(E817*H817,2)</f>
        <v>0</v>
      </c>
      <c r="J817" s="186">
        <v>14881.12</v>
      </c>
      <c r="K817" s="186">
        <f>ROUND(E817*J817,2)</f>
        <v>14881.12</v>
      </c>
      <c r="L817" s="186">
        <v>15</v>
      </c>
      <c r="M817" s="186">
        <f>G817*(1+L817/100)</f>
        <v>0</v>
      </c>
      <c r="N817" s="186">
        <v>0</v>
      </c>
      <c r="O817" s="186">
        <f>ROUND(E817*N817,2)</f>
        <v>0</v>
      </c>
      <c r="P817" s="186">
        <v>0</v>
      </c>
      <c r="Q817" s="186">
        <f>ROUND(E817*P817,2)</f>
        <v>0</v>
      </c>
      <c r="R817" s="186"/>
      <c r="S817" s="186" t="s">
        <v>153</v>
      </c>
      <c r="T817" s="186" t="s">
        <v>126</v>
      </c>
      <c r="U817" s="186">
        <v>0</v>
      </c>
      <c r="V817" s="186">
        <f>ROUND(E817*U817,2)</f>
        <v>0</v>
      </c>
      <c r="W817" s="186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 t="s">
        <v>154</v>
      </c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7"/>
      <c r="AT817" s="187"/>
      <c r="AU817" s="187"/>
      <c r="AV817" s="187"/>
      <c r="AW817" s="187"/>
      <c r="AX817" s="187"/>
      <c r="AY817" s="187"/>
      <c r="AZ817" s="187"/>
      <c r="BA817" s="187"/>
      <c r="BB817" s="187"/>
      <c r="BC817" s="187"/>
      <c r="BD817" s="187"/>
      <c r="BE817" s="187"/>
      <c r="BF817" s="187"/>
      <c r="BG817" s="187"/>
      <c r="BH817" s="187"/>
    </row>
    <row r="818" spans="1:60" s="179" customFormat="1" outlineLevel="1">
      <c r="A818" s="180"/>
      <c r="B818" s="181"/>
      <c r="C818" s="191"/>
      <c r="D818" s="191"/>
      <c r="E818" s="191"/>
      <c r="F818" s="150"/>
      <c r="G818" s="191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 t="s">
        <v>130</v>
      </c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7"/>
      <c r="AT818" s="187"/>
      <c r="AU818" s="187"/>
      <c r="AV818" s="187"/>
      <c r="AW818" s="187"/>
      <c r="AX818" s="187"/>
      <c r="AY818" s="187"/>
      <c r="AZ818" s="187"/>
      <c r="BA818" s="187"/>
      <c r="BB818" s="187"/>
      <c r="BC818" s="187"/>
      <c r="BD818" s="187"/>
      <c r="BE818" s="187"/>
      <c r="BF818" s="187"/>
      <c r="BG818" s="187"/>
      <c r="BH818" s="187"/>
    </row>
    <row r="819" spans="1:60" s="179" customFormat="1" ht="22.5" outlineLevel="1">
      <c r="A819" s="180" t="s">
        <v>1430</v>
      </c>
      <c r="B819" s="181" t="s">
        <v>675</v>
      </c>
      <c r="C819" s="182" t="s">
        <v>670</v>
      </c>
      <c r="D819" s="183" t="s">
        <v>247</v>
      </c>
      <c r="E819" s="184">
        <v>1</v>
      </c>
      <c r="F819" s="150"/>
      <c r="G819" s="186">
        <f>ROUND(E819*F819,2)</f>
        <v>0</v>
      </c>
      <c r="H819" s="186">
        <v>0</v>
      </c>
      <c r="I819" s="186">
        <f>ROUND(E819*H819,2)</f>
        <v>0</v>
      </c>
      <c r="J819" s="186">
        <v>8427.1200000000008</v>
      </c>
      <c r="K819" s="186">
        <f>ROUND(E819*J819,2)</f>
        <v>8427.1200000000008</v>
      </c>
      <c r="L819" s="186">
        <v>15</v>
      </c>
      <c r="M819" s="186">
        <f>G819*(1+L819/100)</f>
        <v>0</v>
      </c>
      <c r="N819" s="186">
        <v>0</v>
      </c>
      <c r="O819" s="186">
        <f>ROUND(E819*N819,2)</f>
        <v>0</v>
      </c>
      <c r="P819" s="186">
        <v>0</v>
      </c>
      <c r="Q819" s="186">
        <f>ROUND(E819*P819,2)</f>
        <v>0</v>
      </c>
      <c r="R819" s="186"/>
      <c r="S819" s="186" t="s">
        <v>153</v>
      </c>
      <c r="T819" s="186" t="s">
        <v>126</v>
      </c>
      <c r="U819" s="186">
        <v>0</v>
      </c>
      <c r="V819" s="186">
        <f>ROUND(E819*U819,2)</f>
        <v>0</v>
      </c>
      <c r="W819" s="186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 t="s">
        <v>154</v>
      </c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7"/>
      <c r="AT819" s="187"/>
      <c r="AU819" s="187"/>
      <c r="AV819" s="187"/>
      <c r="AW819" s="187"/>
      <c r="AX819" s="187"/>
      <c r="AY819" s="187"/>
      <c r="AZ819" s="187"/>
      <c r="BA819" s="187"/>
      <c r="BB819" s="187"/>
      <c r="BC819" s="187"/>
      <c r="BD819" s="187"/>
      <c r="BE819" s="187"/>
      <c r="BF819" s="187"/>
      <c r="BG819" s="187"/>
      <c r="BH819" s="187"/>
    </row>
    <row r="820" spans="1:60" s="179" customFormat="1" outlineLevel="1">
      <c r="A820" s="180"/>
      <c r="B820" s="181"/>
      <c r="C820" s="191"/>
      <c r="D820" s="191"/>
      <c r="E820" s="191"/>
      <c r="F820" s="150"/>
      <c r="G820" s="191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 t="s">
        <v>130</v>
      </c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87"/>
      <c r="AT820" s="187"/>
      <c r="AU820" s="187"/>
      <c r="AV820" s="187"/>
      <c r="AW820" s="187"/>
      <c r="AX820" s="187"/>
      <c r="AY820" s="187"/>
      <c r="AZ820" s="187"/>
      <c r="BA820" s="187"/>
      <c r="BB820" s="187"/>
      <c r="BC820" s="187"/>
      <c r="BD820" s="187"/>
      <c r="BE820" s="187"/>
      <c r="BF820" s="187"/>
      <c r="BG820" s="187"/>
      <c r="BH820" s="187"/>
    </row>
    <row r="821" spans="1:60" s="179" customFormat="1" ht="22.5" outlineLevel="1">
      <c r="A821" s="180" t="s">
        <v>1431</v>
      </c>
      <c r="B821" s="181" t="s">
        <v>1428</v>
      </c>
      <c r="C821" s="182" t="s">
        <v>1429</v>
      </c>
      <c r="D821" s="183" t="s">
        <v>247</v>
      </c>
      <c r="E821" s="184">
        <v>1</v>
      </c>
      <c r="F821" s="150"/>
      <c r="G821" s="186">
        <f>ROUND(E821*F821,2)</f>
        <v>0</v>
      </c>
      <c r="H821" s="186">
        <v>0</v>
      </c>
      <c r="I821" s="186">
        <f>ROUND(E821*H821,2)</f>
        <v>0</v>
      </c>
      <c r="J821" s="186">
        <v>8427.1200000000008</v>
      </c>
      <c r="K821" s="186">
        <f>ROUND(E821*J821,2)</f>
        <v>8427.1200000000008</v>
      </c>
      <c r="L821" s="186">
        <v>15</v>
      </c>
      <c r="M821" s="186">
        <f>G821*(1+L821/100)</f>
        <v>0</v>
      </c>
      <c r="N821" s="186">
        <v>0</v>
      </c>
      <c r="O821" s="186">
        <f>ROUND(E821*N821,2)</f>
        <v>0</v>
      </c>
      <c r="P821" s="186">
        <v>0</v>
      </c>
      <c r="Q821" s="186">
        <f>ROUND(E821*P821,2)</f>
        <v>0</v>
      </c>
      <c r="R821" s="186"/>
      <c r="S821" s="186" t="s">
        <v>153</v>
      </c>
      <c r="T821" s="186" t="s">
        <v>126</v>
      </c>
      <c r="U821" s="186">
        <v>0</v>
      </c>
      <c r="V821" s="186">
        <f>ROUND(E821*U821,2)</f>
        <v>0</v>
      </c>
      <c r="W821" s="186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 t="s">
        <v>154</v>
      </c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87"/>
      <c r="AT821" s="187"/>
      <c r="AU821" s="187"/>
      <c r="AV821" s="187"/>
      <c r="AW821" s="187"/>
      <c r="AX821" s="187"/>
      <c r="AY821" s="187"/>
      <c r="AZ821" s="187"/>
      <c r="BA821" s="187"/>
      <c r="BB821" s="187"/>
      <c r="BC821" s="187"/>
      <c r="BD821" s="187"/>
      <c r="BE821" s="187"/>
      <c r="BF821" s="187"/>
      <c r="BG821" s="187"/>
      <c r="BH821" s="187"/>
    </row>
    <row r="822" spans="1:60" s="179" customFormat="1" outlineLevel="1">
      <c r="A822" s="180"/>
      <c r="B822" s="181"/>
      <c r="C822" s="191"/>
      <c r="D822" s="191"/>
      <c r="E822" s="191"/>
      <c r="F822" s="150"/>
      <c r="G822" s="191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 t="s">
        <v>130</v>
      </c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87"/>
      <c r="AT822" s="187"/>
      <c r="AU822" s="187"/>
      <c r="AV822" s="187"/>
      <c r="AW822" s="187"/>
      <c r="AX822" s="187"/>
      <c r="AY822" s="187"/>
      <c r="AZ822" s="187"/>
      <c r="BA822" s="187"/>
      <c r="BB822" s="187"/>
      <c r="BC822" s="187"/>
      <c r="BD822" s="187"/>
      <c r="BE822" s="187"/>
      <c r="BF822" s="187"/>
      <c r="BG822" s="187"/>
      <c r="BH822" s="187"/>
    </row>
    <row r="823" spans="1:60" s="179" customFormat="1" ht="22.5" outlineLevel="1">
      <c r="A823" s="180">
        <v>90</v>
      </c>
      <c r="B823" s="181" t="s">
        <v>676</v>
      </c>
      <c r="C823" s="182" t="s">
        <v>677</v>
      </c>
      <c r="D823" s="183" t="s">
        <v>247</v>
      </c>
      <c r="E823" s="184">
        <v>2</v>
      </c>
      <c r="F823" s="150"/>
      <c r="G823" s="186">
        <f>ROUND(E823*F823,2)</f>
        <v>0</v>
      </c>
      <c r="H823" s="186">
        <v>0</v>
      </c>
      <c r="I823" s="186">
        <f>ROUND(E823*H823,2)</f>
        <v>0</v>
      </c>
      <c r="J823" s="186">
        <v>54444</v>
      </c>
      <c r="K823" s="186">
        <f>ROUND(E823*J823,2)</f>
        <v>108888</v>
      </c>
      <c r="L823" s="186">
        <v>15</v>
      </c>
      <c r="M823" s="186">
        <f>G823*(1+L823/100)</f>
        <v>0</v>
      </c>
      <c r="N823" s="186">
        <v>0</v>
      </c>
      <c r="O823" s="186">
        <f>ROUND(E823*N823,2)</f>
        <v>0</v>
      </c>
      <c r="P823" s="186">
        <v>0</v>
      </c>
      <c r="Q823" s="186">
        <f>ROUND(E823*P823,2)</f>
        <v>0</v>
      </c>
      <c r="R823" s="186"/>
      <c r="S823" s="186" t="s">
        <v>153</v>
      </c>
      <c r="T823" s="186" t="s">
        <v>126</v>
      </c>
      <c r="U823" s="186">
        <v>0</v>
      </c>
      <c r="V823" s="186">
        <f>ROUND(E823*U823,2)</f>
        <v>0</v>
      </c>
      <c r="W823" s="186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 t="s">
        <v>154</v>
      </c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87"/>
      <c r="AT823" s="187"/>
      <c r="AU823" s="187"/>
      <c r="AV823" s="187"/>
      <c r="AW823" s="187"/>
      <c r="AX823" s="187"/>
      <c r="AY823" s="187"/>
      <c r="AZ823" s="187"/>
      <c r="BA823" s="187"/>
      <c r="BB823" s="187"/>
      <c r="BC823" s="187"/>
      <c r="BD823" s="187"/>
      <c r="BE823" s="187"/>
      <c r="BF823" s="187"/>
      <c r="BG823" s="187"/>
      <c r="BH823" s="187"/>
    </row>
    <row r="824" spans="1:60" s="179" customFormat="1" outlineLevel="1">
      <c r="A824" s="180"/>
      <c r="B824" s="181"/>
      <c r="C824" s="191"/>
      <c r="D824" s="191"/>
      <c r="E824" s="191"/>
      <c r="F824" s="150"/>
      <c r="G824" s="191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 t="s">
        <v>130</v>
      </c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187"/>
      <c r="AT824" s="187"/>
      <c r="AU824" s="187"/>
      <c r="AV824" s="187"/>
      <c r="AW824" s="187"/>
      <c r="AX824" s="187"/>
      <c r="AY824" s="187"/>
      <c r="AZ824" s="187"/>
      <c r="BA824" s="187"/>
      <c r="BB824" s="187"/>
      <c r="BC824" s="187"/>
      <c r="BD824" s="187"/>
      <c r="BE824" s="187"/>
      <c r="BF824" s="187"/>
      <c r="BG824" s="187"/>
      <c r="BH824" s="187"/>
    </row>
    <row r="825" spans="1:60" s="179" customFormat="1" ht="22.5" outlineLevel="1">
      <c r="A825" s="180">
        <v>91</v>
      </c>
      <c r="B825" s="181" t="s">
        <v>678</v>
      </c>
      <c r="C825" s="182" t="s">
        <v>679</v>
      </c>
      <c r="D825" s="183" t="s">
        <v>247</v>
      </c>
      <c r="E825" s="184">
        <v>2</v>
      </c>
      <c r="F825" s="150"/>
      <c r="G825" s="186">
        <f>ROUND(E825*F825,2)</f>
        <v>0</v>
      </c>
      <c r="H825" s="186">
        <v>0</v>
      </c>
      <c r="I825" s="186">
        <f>ROUND(E825*H825,2)</f>
        <v>0</v>
      </c>
      <c r="J825" s="186">
        <v>40309.5</v>
      </c>
      <c r="K825" s="186">
        <f>ROUND(E825*J825,2)</f>
        <v>80619</v>
      </c>
      <c r="L825" s="186">
        <v>15</v>
      </c>
      <c r="M825" s="186">
        <f>G825*(1+L825/100)</f>
        <v>0</v>
      </c>
      <c r="N825" s="186">
        <v>0</v>
      </c>
      <c r="O825" s="186">
        <f>ROUND(E825*N825,2)</f>
        <v>0</v>
      </c>
      <c r="P825" s="186">
        <v>0</v>
      </c>
      <c r="Q825" s="186">
        <f>ROUND(E825*P825,2)</f>
        <v>0</v>
      </c>
      <c r="R825" s="186"/>
      <c r="S825" s="186" t="s">
        <v>153</v>
      </c>
      <c r="T825" s="186" t="s">
        <v>126</v>
      </c>
      <c r="U825" s="186">
        <v>0</v>
      </c>
      <c r="V825" s="186">
        <f>ROUND(E825*U825,2)</f>
        <v>0</v>
      </c>
      <c r="W825" s="186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 t="s">
        <v>154</v>
      </c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7"/>
      <c r="AT825" s="187"/>
      <c r="AU825" s="187"/>
      <c r="AV825" s="187"/>
      <c r="AW825" s="187"/>
      <c r="AX825" s="187"/>
      <c r="AY825" s="187"/>
      <c r="AZ825" s="187"/>
      <c r="BA825" s="187"/>
      <c r="BB825" s="187"/>
      <c r="BC825" s="187"/>
      <c r="BD825" s="187"/>
      <c r="BE825" s="187"/>
      <c r="BF825" s="187"/>
      <c r="BG825" s="187"/>
      <c r="BH825" s="187"/>
    </row>
    <row r="826" spans="1:60" s="179" customFormat="1" outlineLevel="1">
      <c r="A826" s="180"/>
      <c r="B826" s="181"/>
      <c r="C826" s="191"/>
      <c r="D826" s="191"/>
      <c r="E826" s="191"/>
      <c r="F826" s="150"/>
      <c r="G826" s="191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 t="s">
        <v>130</v>
      </c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7"/>
      <c r="AT826" s="187"/>
      <c r="AU826" s="187"/>
      <c r="AV826" s="187"/>
      <c r="AW826" s="187"/>
      <c r="AX826" s="187"/>
      <c r="AY826" s="187"/>
      <c r="AZ826" s="187"/>
      <c r="BA826" s="187"/>
      <c r="BB826" s="187"/>
      <c r="BC826" s="187"/>
      <c r="BD826" s="187"/>
      <c r="BE826" s="187"/>
      <c r="BF826" s="187"/>
      <c r="BG826" s="187"/>
      <c r="BH826" s="187"/>
    </row>
    <row r="827" spans="1:60" s="179" customFormat="1">
      <c r="A827" s="192" t="s">
        <v>120</v>
      </c>
      <c r="B827" s="193" t="s">
        <v>75</v>
      </c>
      <c r="C827" s="194" t="s">
        <v>76</v>
      </c>
      <c r="D827" s="195"/>
      <c r="E827" s="196"/>
      <c r="F827" s="212"/>
      <c r="G827" s="198">
        <f>SUMIF(AG828:AG870,"&lt;&gt;NOR",G828:G870)</f>
        <v>0</v>
      </c>
      <c r="H827" s="198"/>
      <c r="I827" s="198">
        <f>SUM(I828:I870)</f>
        <v>44628.65</v>
      </c>
      <c r="J827" s="198"/>
      <c r="K827" s="198">
        <f>SUM(K828:K870)</f>
        <v>65350.68</v>
      </c>
      <c r="L827" s="198"/>
      <c r="M827" s="198">
        <f>SUM(M828:M870)</f>
        <v>0</v>
      </c>
      <c r="N827" s="198"/>
      <c r="O827" s="198">
        <f>SUM(O828:O870)</f>
        <v>2.52</v>
      </c>
      <c r="P827" s="198"/>
      <c r="Q827" s="198">
        <f>SUM(Q828:Q870)</f>
        <v>0</v>
      </c>
      <c r="R827" s="198"/>
      <c r="S827" s="198"/>
      <c r="T827" s="199"/>
      <c r="U827" s="178"/>
      <c r="V827" s="178">
        <f>SUM(V828:V870)</f>
        <v>135.25</v>
      </c>
      <c r="W827" s="178"/>
      <c r="AG827" s="179" t="s">
        <v>121</v>
      </c>
    </row>
    <row r="828" spans="1:60" s="179" customFormat="1" outlineLevel="1">
      <c r="A828" s="180">
        <v>92</v>
      </c>
      <c r="B828" s="181" t="s">
        <v>680</v>
      </c>
      <c r="C828" s="182" t="s">
        <v>681</v>
      </c>
      <c r="D828" s="183" t="s">
        <v>228</v>
      </c>
      <c r="E828" s="184">
        <v>62.64</v>
      </c>
      <c r="F828" s="150"/>
      <c r="G828" s="186">
        <f>ROUND(E828*F828,2)</f>
        <v>0</v>
      </c>
      <c r="H828" s="186">
        <v>0</v>
      </c>
      <c r="I828" s="186">
        <f>ROUND(E828*H828,2)</f>
        <v>0</v>
      </c>
      <c r="J828" s="186">
        <v>78.2</v>
      </c>
      <c r="K828" s="186">
        <f>ROUND(E828*J828,2)</f>
        <v>4898.45</v>
      </c>
      <c r="L828" s="186">
        <v>15</v>
      </c>
      <c r="M828" s="186">
        <f>G828*(1+L828/100)</f>
        <v>0</v>
      </c>
      <c r="N828" s="186">
        <v>0</v>
      </c>
      <c r="O828" s="186">
        <f>ROUND(E828*N828,2)</f>
        <v>0</v>
      </c>
      <c r="P828" s="186">
        <v>0</v>
      </c>
      <c r="Q828" s="186">
        <f>ROUND(E828*P828,2)</f>
        <v>0</v>
      </c>
      <c r="R828" s="186" t="s">
        <v>682</v>
      </c>
      <c r="S828" s="186" t="s">
        <v>125</v>
      </c>
      <c r="T828" s="186" t="s">
        <v>440</v>
      </c>
      <c r="U828" s="186">
        <v>0.3</v>
      </c>
      <c r="V828" s="186">
        <f>ROUND(E828*U828,2)</f>
        <v>18.79</v>
      </c>
      <c r="W828" s="186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 t="s">
        <v>154</v>
      </c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7"/>
      <c r="AT828" s="187"/>
      <c r="AU828" s="187"/>
      <c r="AV828" s="187"/>
      <c r="AW828" s="187"/>
      <c r="AX828" s="187"/>
      <c r="AY828" s="187"/>
      <c r="AZ828" s="187"/>
      <c r="BA828" s="187"/>
      <c r="BB828" s="187"/>
      <c r="BC828" s="187"/>
      <c r="BD828" s="187"/>
      <c r="BE828" s="187"/>
      <c r="BF828" s="187"/>
      <c r="BG828" s="187"/>
      <c r="BH828" s="187"/>
    </row>
    <row r="829" spans="1:60" s="179" customFormat="1" outlineLevel="1">
      <c r="A829" s="180"/>
      <c r="B829" s="181"/>
      <c r="C829" s="188" t="s">
        <v>191</v>
      </c>
      <c r="D829" s="189"/>
      <c r="E829" s="190"/>
      <c r="F829" s="150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 t="s">
        <v>156</v>
      </c>
      <c r="AH829" s="187">
        <v>0</v>
      </c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7"/>
      <c r="AT829" s="187"/>
      <c r="AU829" s="187"/>
      <c r="AV829" s="187"/>
      <c r="AW829" s="187"/>
      <c r="AX829" s="187"/>
      <c r="AY829" s="187"/>
      <c r="AZ829" s="187"/>
      <c r="BA829" s="187"/>
      <c r="BB829" s="187"/>
      <c r="BC829" s="187"/>
      <c r="BD829" s="187"/>
      <c r="BE829" s="187"/>
      <c r="BF829" s="187"/>
      <c r="BG829" s="187"/>
      <c r="BH829" s="187"/>
    </row>
    <row r="830" spans="1:60" s="179" customFormat="1" outlineLevel="1">
      <c r="A830" s="180"/>
      <c r="B830" s="181"/>
      <c r="C830" s="188" t="s">
        <v>683</v>
      </c>
      <c r="D830" s="189"/>
      <c r="E830" s="190"/>
      <c r="F830" s="150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 t="s">
        <v>156</v>
      </c>
      <c r="AH830" s="187">
        <v>0</v>
      </c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7"/>
      <c r="AT830" s="187"/>
      <c r="AU830" s="187"/>
      <c r="AV830" s="187"/>
      <c r="AW830" s="187"/>
      <c r="AX830" s="187"/>
      <c r="AY830" s="187"/>
      <c r="AZ830" s="187"/>
      <c r="BA830" s="187"/>
      <c r="BB830" s="187"/>
      <c r="BC830" s="187"/>
      <c r="BD830" s="187"/>
      <c r="BE830" s="187"/>
      <c r="BF830" s="187"/>
      <c r="BG830" s="187"/>
      <c r="BH830" s="187"/>
    </row>
    <row r="831" spans="1:60" s="179" customFormat="1" outlineLevel="1">
      <c r="A831" s="180"/>
      <c r="B831" s="181"/>
      <c r="C831" s="188" t="s">
        <v>684</v>
      </c>
      <c r="D831" s="189"/>
      <c r="E831" s="190">
        <v>62.64</v>
      </c>
      <c r="F831" s="150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 t="s">
        <v>156</v>
      </c>
      <c r="AH831" s="187">
        <v>0</v>
      </c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7"/>
      <c r="AT831" s="187"/>
      <c r="AU831" s="187"/>
      <c r="AV831" s="187"/>
      <c r="AW831" s="187"/>
      <c r="AX831" s="187"/>
      <c r="AY831" s="187"/>
      <c r="AZ831" s="187"/>
      <c r="BA831" s="187"/>
      <c r="BB831" s="187"/>
      <c r="BC831" s="187"/>
      <c r="BD831" s="187"/>
      <c r="BE831" s="187"/>
      <c r="BF831" s="187"/>
      <c r="BG831" s="187"/>
      <c r="BH831" s="187"/>
    </row>
    <row r="832" spans="1:60" s="179" customFormat="1" outlineLevel="1">
      <c r="A832" s="180"/>
      <c r="B832" s="181"/>
      <c r="C832" s="191"/>
      <c r="D832" s="191"/>
      <c r="E832" s="191"/>
      <c r="F832" s="150"/>
      <c r="G832" s="191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 t="s">
        <v>130</v>
      </c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7"/>
      <c r="AT832" s="187"/>
      <c r="AU832" s="187"/>
      <c r="AV832" s="187"/>
      <c r="AW832" s="187"/>
      <c r="AX832" s="187"/>
      <c r="AY832" s="187"/>
      <c r="AZ832" s="187"/>
      <c r="BA832" s="187"/>
      <c r="BB832" s="187"/>
      <c r="BC832" s="187"/>
      <c r="BD832" s="187"/>
      <c r="BE832" s="187"/>
      <c r="BF832" s="187"/>
      <c r="BG832" s="187"/>
      <c r="BH832" s="187"/>
    </row>
    <row r="833" spans="1:60" s="179" customFormat="1" ht="22.5" outlineLevel="1">
      <c r="A833" s="180">
        <v>93</v>
      </c>
      <c r="B833" s="181" t="s">
        <v>685</v>
      </c>
      <c r="C833" s="182" t="s">
        <v>686</v>
      </c>
      <c r="D833" s="183" t="s">
        <v>199</v>
      </c>
      <c r="E833" s="184">
        <v>54.1</v>
      </c>
      <c r="F833" s="150"/>
      <c r="G833" s="186">
        <f>ROUND(E833*F833,2)</f>
        <v>0</v>
      </c>
      <c r="H833" s="186">
        <v>0</v>
      </c>
      <c r="I833" s="186">
        <f>ROUND(E833*H833,2)</f>
        <v>0</v>
      </c>
      <c r="J833" s="186">
        <v>11.2</v>
      </c>
      <c r="K833" s="186">
        <f>ROUND(E833*J833,2)</f>
        <v>605.91999999999996</v>
      </c>
      <c r="L833" s="186">
        <v>15</v>
      </c>
      <c r="M833" s="186">
        <f>G833*(1+L833/100)</f>
        <v>0</v>
      </c>
      <c r="N833" s="186">
        <v>0</v>
      </c>
      <c r="O833" s="186">
        <f>ROUND(E833*N833,2)</f>
        <v>0</v>
      </c>
      <c r="P833" s="186">
        <v>0</v>
      </c>
      <c r="Q833" s="186">
        <f>ROUND(E833*P833,2)</f>
        <v>0</v>
      </c>
      <c r="R833" s="186" t="s">
        <v>682</v>
      </c>
      <c r="S833" s="186" t="s">
        <v>125</v>
      </c>
      <c r="T833" s="186" t="s">
        <v>125</v>
      </c>
      <c r="U833" s="186">
        <v>0.03</v>
      </c>
      <c r="V833" s="186">
        <f>ROUND(E833*U833,2)</f>
        <v>1.62</v>
      </c>
      <c r="W833" s="186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 t="s">
        <v>154</v>
      </c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7"/>
      <c r="AT833" s="187"/>
      <c r="AU833" s="187"/>
      <c r="AV833" s="187"/>
      <c r="AW833" s="187"/>
      <c r="AX833" s="187"/>
      <c r="AY833" s="187"/>
      <c r="AZ833" s="187"/>
      <c r="BA833" s="187"/>
      <c r="BB833" s="187"/>
      <c r="BC833" s="187"/>
      <c r="BD833" s="187"/>
      <c r="BE833" s="187"/>
      <c r="BF833" s="187"/>
      <c r="BG833" s="187"/>
      <c r="BH833" s="187"/>
    </row>
    <row r="834" spans="1:60" s="179" customFormat="1" outlineLevel="1">
      <c r="A834" s="180"/>
      <c r="B834" s="181"/>
      <c r="C834" s="188" t="s">
        <v>191</v>
      </c>
      <c r="D834" s="189"/>
      <c r="E834" s="190"/>
      <c r="F834" s="150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 t="s">
        <v>156</v>
      </c>
      <c r="AH834" s="187">
        <v>0</v>
      </c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  <c r="AT834" s="187"/>
      <c r="AU834" s="187"/>
      <c r="AV834" s="187"/>
      <c r="AW834" s="187"/>
      <c r="AX834" s="187"/>
      <c r="AY834" s="187"/>
      <c r="AZ834" s="187"/>
      <c r="BA834" s="187"/>
      <c r="BB834" s="187"/>
      <c r="BC834" s="187"/>
      <c r="BD834" s="187"/>
      <c r="BE834" s="187"/>
      <c r="BF834" s="187"/>
      <c r="BG834" s="187"/>
      <c r="BH834" s="187"/>
    </row>
    <row r="835" spans="1:60" s="179" customFormat="1" outlineLevel="1">
      <c r="A835" s="180"/>
      <c r="B835" s="181"/>
      <c r="C835" s="188" t="s">
        <v>407</v>
      </c>
      <c r="D835" s="189"/>
      <c r="E835" s="190"/>
      <c r="F835" s="150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 t="s">
        <v>156</v>
      </c>
      <c r="AH835" s="187">
        <v>0</v>
      </c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  <c r="AT835" s="187"/>
      <c r="AU835" s="187"/>
      <c r="AV835" s="187"/>
      <c r="AW835" s="187"/>
      <c r="AX835" s="187"/>
      <c r="AY835" s="187"/>
      <c r="AZ835" s="187"/>
      <c r="BA835" s="187"/>
      <c r="BB835" s="187"/>
      <c r="BC835" s="187"/>
      <c r="BD835" s="187"/>
      <c r="BE835" s="187"/>
      <c r="BF835" s="187"/>
      <c r="BG835" s="187"/>
      <c r="BH835" s="187"/>
    </row>
    <row r="836" spans="1:60" s="179" customFormat="1" outlineLevel="1">
      <c r="A836" s="180"/>
      <c r="B836" s="181"/>
      <c r="C836" s="188" t="s">
        <v>687</v>
      </c>
      <c r="D836" s="189"/>
      <c r="E836" s="190">
        <v>10.9</v>
      </c>
      <c r="F836" s="150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 t="s">
        <v>156</v>
      </c>
      <c r="AH836" s="187">
        <v>0</v>
      </c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  <c r="AT836" s="187"/>
      <c r="AU836" s="187"/>
      <c r="AV836" s="187"/>
      <c r="AW836" s="187"/>
      <c r="AX836" s="187"/>
      <c r="AY836" s="187"/>
      <c r="AZ836" s="187"/>
      <c r="BA836" s="187"/>
      <c r="BB836" s="187"/>
      <c r="BC836" s="187"/>
      <c r="BD836" s="187"/>
      <c r="BE836" s="187"/>
      <c r="BF836" s="187"/>
      <c r="BG836" s="187"/>
      <c r="BH836" s="187"/>
    </row>
    <row r="837" spans="1:60" s="179" customFormat="1" outlineLevel="1">
      <c r="A837" s="180"/>
      <c r="B837" s="181"/>
      <c r="C837" s="188" t="s">
        <v>409</v>
      </c>
      <c r="D837" s="189"/>
      <c r="E837" s="190"/>
      <c r="F837" s="150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 t="s">
        <v>156</v>
      </c>
      <c r="AH837" s="187">
        <v>0</v>
      </c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  <c r="AT837" s="187"/>
      <c r="AU837" s="187"/>
      <c r="AV837" s="187"/>
      <c r="AW837" s="187"/>
      <c r="AX837" s="187"/>
      <c r="AY837" s="187"/>
      <c r="AZ837" s="187"/>
      <c r="BA837" s="187"/>
      <c r="BB837" s="187"/>
      <c r="BC837" s="187"/>
      <c r="BD837" s="187"/>
      <c r="BE837" s="187"/>
      <c r="BF837" s="187"/>
      <c r="BG837" s="187"/>
      <c r="BH837" s="187"/>
    </row>
    <row r="838" spans="1:60" s="179" customFormat="1" outlineLevel="1">
      <c r="A838" s="180"/>
      <c r="B838" s="181"/>
      <c r="C838" s="188" t="s">
        <v>688</v>
      </c>
      <c r="D838" s="189"/>
      <c r="E838" s="190">
        <v>43.2</v>
      </c>
      <c r="F838" s="150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 t="s">
        <v>156</v>
      </c>
      <c r="AH838" s="187">
        <v>0</v>
      </c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  <c r="AT838" s="187"/>
      <c r="AU838" s="187"/>
      <c r="AV838" s="187"/>
      <c r="AW838" s="187"/>
      <c r="AX838" s="187"/>
      <c r="AY838" s="187"/>
      <c r="AZ838" s="187"/>
      <c r="BA838" s="187"/>
      <c r="BB838" s="187"/>
      <c r="BC838" s="187"/>
      <c r="BD838" s="187"/>
      <c r="BE838" s="187"/>
      <c r="BF838" s="187"/>
      <c r="BG838" s="187"/>
      <c r="BH838" s="187"/>
    </row>
    <row r="839" spans="1:60" s="179" customFormat="1" outlineLevel="1">
      <c r="A839" s="180"/>
      <c r="B839" s="181"/>
      <c r="C839" s="191"/>
      <c r="D839" s="191"/>
      <c r="E839" s="191"/>
      <c r="F839" s="150"/>
      <c r="G839" s="191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 t="s">
        <v>130</v>
      </c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  <c r="AT839" s="187"/>
      <c r="AU839" s="187"/>
      <c r="AV839" s="187"/>
      <c r="AW839" s="187"/>
      <c r="AX839" s="187"/>
      <c r="AY839" s="187"/>
      <c r="AZ839" s="187"/>
      <c r="BA839" s="187"/>
      <c r="BB839" s="187"/>
      <c r="BC839" s="187"/>
      <c r="BD839" s="187"/>
      <c r="BE839" s="187"/>
      <c r="BF839" s="187"/>
      <c r="BG839" s="187"/>
      <c r="BH839" s="187"/>
    </row>
    <row r="840" spans="1:60" s="179" customFormat="1" outlineLevel="1">
      <c r="A840" s="180">
        <v>94</v>
      </c>
      <c r="B840" s="181" t="s">
        <v>689</v>
      </c>
      <c r="C840" s="182" t="s">
        <v>690</v>
      </c>
      <c r="D840" s="183" t="s">
        <v>228</v>
      </c>
      <c r="E840" s="184">
        <v>62.64</v>
      </c>
      <c r="F840" s="150"/>
      <c r="G840" s="186">
        <f>ROUND(E840*F840,2)</f>
        <v>0</v>
      </c>
      <c r="H840" s="186">
        <v>0</v>
      </c>
      <c r="I840" s="186">
        <f>ROUND(E840*H840,2)</f>
        <v>0</v>
      </c>
      <c r="J840" s="186">
        <v>144.65</v>
      </c>
      <c r="K840" s="186">
        <f>ROUND(E840*J840,2)</f>
        <v>9060.8799999999992</v>
      </c>
      <c r="L840" s="186">
        <v>15</v>
      </c>
      <c r="M840" s="186">
        <f>G840*(1+L840/100)</f>
        <v>0</v>
      </c>
      <c r="N840" s="186">
        <v>0</v>
      </c>
      <c r="O840" s="186">
        <f>ROUND(E840*N840,2)</f>
        <v>0</v>
      </c>
      <c r="P840" s="186">
        <v>0</v>
      </c>
      <c r="Q840" s="186">
        <f>ROUND(E840*P840,2)</f>
        <v>0</v>
      </c>
      <c r="R840" s="186"/>
      <c r="S840" s="186" t="s">
        <v>125</v>
      </c>
      <c r="T840" s="186" t="s">
        <v>126</v>
      </c>
      <c r="U840" s="186">
        <v>0.16900000000000001</v>
      </c>
      <c r="V840" s="186">
        <f>ROUND(E840*U840,2)</f>
        <v>10.59</v>
      </c>
      <c r="W840" s="186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 t="s">
        <v>154</v>
      </c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  <c r="AT840" s="187"/>
      <c r="AU840" s="187"/>
      <c r="AV840" s="187"/>
      <c r="AW840" s="187"/>
      <c r="AX840" s="187"/>
      <c r="AY840" s="187"/>
      <c r="AZ840" s="187"/>
      <c r="BA840" s="187"/>
      <c r="BB840" s="187"/>
      <c r="BC840" s="187"/>
      <c r="BD840" s="187"/>
      <c r="BE840" s="187"/>
      <c r="BF840" s="187"/>
      <c r="BG840" s="187"/>
      <c r="BH840" s="187"/>
    </row>
    <row r="841" spans="1:60" s="179" customFormat="1" outlineLevel="1">
      <c r="A841" s="180"/>
      <c r="B841" s="181"/>
      <c r="C841" s="188" t="s">
        <v>191</v>
      </c>
      <c r="D841" s="189"/>
      <c r="E841" s="190"/>
      <c r="F841" s="150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 t="s">
        <v>156</v>
      </c>
      <c r="AH841" s="187">
        <v>0</v>
      </c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  <c r="AT841" s="187"/>
      <c r="AU841" s="187"/>
      <c r="AV841" s="187"/>
      <c r="AW841" s="187"/>
      <c r="AX841" s="187"/>
      <c r="AY841" s="187"/>
      <c r="AZ841" s="187"/>
      <c r="BA841" s="187"/>
      <c r="BB841" s="187"/>
      <c r="BC841" s="187"/>
      <c r="BD841" s="187"/>
      <c r="BE841" s="187"/>
      <c r="BF841" s="187"/>
      <c r="BG841" s="187"/>
      <c r="BH841" s="187"/>
    </row>
    <row r="842" spans="1:60" s="179" customFormat="1" outlineLevel="1">
      <c r="A842" s="180"/>
      <c r="B842" s="181"/>
      <c r="C842" s="188" t="s">
        <v>683</v>
      </c>
      <c r="D842" s="189"/>
      <c r="E842" s="190"/>
      <c r="F842" s="150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7"/>
      <c r="Y842" s="187"/>
      <c r="Z842" s="187"/>
      <c r="AA842" s="187"/>
      <c r="AB842" s="187"/>
      <c r="AC842" s="187"/>
      <c r="AD842" s="187"/>
      <c r="AE842" s="187"/>
      <c r="AF842" s="187"/>
      <c r="AG842" s="187" t="s">
        <v>156</v>
      </c>
      <c r="AH842" s="187">
        <v>0</v>
      </c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  <c r="AS842" s="187"/>
      <c r="AT842" s="187"/>
      <c r="AU842" s="187"/>
      <c r="AV842" s="187"/>
      <c r="AW842" s="187"/>
      <c r="AX842" s="187"/>
      <c r="AY842" s="187"/>
      <c r="AZ842" s="187"/>
      <c r="BA842" s="187"/>
      <c r="BB842" s="187"/>
      <c r="BC842" s="187"/>
      <c r="BD842" s="187"/>
      <c r="BE842" s="187"/>
      <c r="BF842" s="187"/>
      <c r="BG842" s="187"/>
      <c r="BH842" s="187"/>
    </row>
    <row r="843" spans="1:60" s="179" customFormat="1" outlineLevel="1">
      <c r="A843" s="180"/>
      <c r="B843" s="181"/>
      <c r="C843" s="188" t="s">
        <v>684</v>
      </c>
      <c r="D843" s="189"/>
      <c r="E843" s="190">
        <v>62.64</v>
      </c>
      <c r="F843" s="150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7"/>
      <c r="Y843" s="187"/>
      <c r="Z843" s="187"/>
      <c r="AA843" s="187"/>
      <c r="AB843" s="187"/>
      <c r="AC843" s="187"/>
      <c r="AD843" s="187"/>
      <c r="AE843" s="187"/>
      <c r="AF843" s="187"/>
      <c r="AG843" s="187" t="s">
        <v>156</v>
      </c>
      <c r="AH843" s="187">
        <v>0</v>
      </c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  <c r="AS843" s="187"/>
      <c r="AT843" s="187"/>
      <c r="AU843" s="187"/>
      <c r="AV843" s="187"/>
      <c r="AW843" s="187"/>
      <c r="AX843" s="187"/>
      <c r="AY843" s="187"/>
      <c r="AZ843" s="187"/>
      <c r="BA843" s="187"/>
      <c r="BB843" s="187"/>
      <c r="BC843" s="187"/>
      <c r="BD843" s="187"/>
      <c r="BE843" s="187"/>
      <c r="BF843" s="187"/>
      <c r="BG843" s="187"/>
      <c r="BH843" s="187"/>
    </row>
    <row r="844" spans="1:60" s="179" customFormat="1" outlineLevel="1">
      <c r="A844" s="180"/>
      <c r="B844" s="181"/>
      <c r="C844" s="191"/>
      <c r="D844" s="191"/>
      <c r="E844" s="191"/>
      <c r="F844" s="150"/>
      <c r="G844" s="191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7"/>
      <c r="Y844" s="187"/>
      <c r="Z844" s="187"/>
      <c r="AA844" s="187"/>
      <c r="AB844" s="187"/>
      <c r="AC844" s="187"/>
      <c r="AD844" s="187"/>
      <c r="AE844" s="187"/>
      <c r="AF844" s="187"/>
      <c r="AG844" s="187" t="s">
        <v>130</v>
      </c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  <c r="AS844" s="187"/>
      <c r="AT844" s="187"/>
      <c r="AU844" s="187"/>
      <c r="AV844" s="187"/>
      <c r="AW844" s="187"/>
      <c r="AX844" s="187"/>
      <c r="AY844" s="187"/>
      <c r="AZ844" s="187"/>
      <c r="BA844" s="187"/>
      <c r="BB844" s="187"/>
      <c r="BC844" s="187"/>
      <c r="BD844" s="187"/>
      <c r="BE844" s="187"/>
      <c r="BF844" s="187"/>
      <c r="BG844" s="187"/>
      <c r="BH844" s="187"/>
    </row>
    <row r="845" spans="1:60" s="179" customFormat="1" ht="22.5" outlineLevel="1">
      <c r="A845" s="180">
        <v>95</v>
      </c>
      <c r="B845" s="181" t="s">
        <v>691</v>
      </c>
      <c r="C845" s="182" t="s">
        <v>692</v>
      </c>
      <c r="D845" s="183" t="s">
        <v>199</v>
      </c>
      <c r="E845" s="184">
        <v>125.6</v>
      </c>
      <c r="F845" s="150"/>
      <c r="G845" s="186">
        <f>ROUND(E845*F845,2)</f>
        <v>0</v>
      </c>
      <c r="H845" s="186">
        <v>0</v>
      </c>
      <c r="I845" s="186">
        <f>ROUND(E845*H845,2)</f>
        <v>0</v>
      </c>
      <c r="J845" s="186">
        <v>354</v>
      </c>
      <c r="K845" s="186">
        <f>ROUND(E845*J845,2)</f>
        <v>44462.400000000001</v>
      </c>
      <c r="L845" s="186">
        <v>15</v>
      </c>
      <c r="M845" s="186">
        <f>G845*(1+L845/100)</f>
        <v>0</v>
      </c>
      <c r="N845" s="186">
        <v>3.2799999999999999E-3</v>
      </c>
      <c r="O845" s="186">
        <f>ROUND(E845*N845,2)</f>
        <v>0.41</v>
      </c>
      <c r="P845" s="186">
        <v>0</v>
      </c>
      <c r="Q845" s="186">
        <f>ROUND(E845*P845,2)</f>
        <v>0</v>
      </c>
      <c r="R845" s="186"/>
      <c r="S845" s="186" t="s">
        <v>153</v>
      </c>
      <c r="T845" s="186" t="s">
        <v>126</v>
      </c>
      <c r="U845" s="186">
        <v>0.83</v>
      </c>
      <c r="V845" s="186">
        <f>ROUND(E845*U845,2)</f>
        <v>104.25</v>
      </c>
      <c r="W845" s="186"/>
      <c r="X845" s="187"/>
      <c r="Y845" s="187"/>
      <c r="Z845" s="187"/>
      <c r="AA845" s="187"/>
      <c r="AB845" s="187"/>
      <c r="AC845" s="187"/>
      <c r="AD845" s="187"/>
      <c r="AE845" s="187"/>
      <c r="AF845" s="187"/>
      <c r="AG845" s="187" t="s">
        <v>154</v>
      </c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  <c r="AS845" s="187"/>
      <c r="AT845" s="187"/>
      <c r="AU845" s="187"/>
      <c r="AV845" s="187"/>
      <c r="AW845" s="187"/>
      <c r="AX845" s="187"/>
      <c r="AY845" s="187"/>
      <c r="AZ845" s="187"/>
      <c r="BA845" s="187"/>
      <c r="BB845" s="187"/>
      <c r="BC845" s="187"/>
      <c r="BD845" s="187"/>
      <c r="BE845" s="187"/>
      <c r="BF845" s="187"/>
      <c r="BG845" s="187"/>
      <c r="BH845" s="187"/>
    </row>
    <row r="846" spans="1:60" s="179" customFormat="1" outlineLevel="1">
      <c r="A846" s="180"/>
      <c r="B846" s="181"/>
      <c r="C846" s="188" t="s">
        <v>406</v>
      </c>
      <c r="D846" s="189"/>
      <c r="E846" s="190"/>
      <c r="F846" s="150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7"/>
      <c r="Y846" s="187"/>
      <c r="Z846" s="187"/>
      <c r="AA846" s="187"/>
      <c r="AB846" s="187"/>
      <c r="AC846" s="187"/>
      <c r="AD846" s="187"/>
      <c r="AE846" s="187"/>
      <c r="AF846" s="187"/>
      <c r="AG846" s="187" t="s">
        <v>156</v>
      </c>
      <c r="AH846" s="187">
        <v>0</v>
      </c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  <c r="AS846" s="187"/>
      <c r="AT846" s="187"/>
      <c r="AU846" s="187"/>
      <c r="AV846" s="187"/>
      <c r="AW846" s="187"/>
      <c r="AX846" s="187"/>
      <c r="AY846" s="187"/>
      <c r="AZ846" s="187"/>
      <c r="BA846" s="187"/>
      <c r="BB846" s="187"/>
      <c r="BC846" s="187"/>
      <c r="BD846" s="187"/>
      <c r="BE846" s="187"/>
      <c r="BF846" s="187"/>
      <c r="BG846" s="187"/>
      <c r="BH846" s="187"/>
    </row>
    <row r="847" spans="1:60" s="179" customFormat="1" outlineLevel="1">
      <c r="A847" s="180"/>
      <c r="B847" s="181"/>
      <c r="C847" s="188" t="s">
        <v>191</v>
      </c>
      <c r="D847" s="189"/>
      <c r="E847" s="190"/>
      <c r="F847" s="150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7"/>
      <c r="Y847" s="187"/>
      <c r="Z847" s="187"/>
      <c r="AA847" s="187"/>
      <c r="AB847" s="187"/>
      <c r="AC847" s="187"/>
      <c r="AD847" s="187"/>
      <c r="AE847" s="187"/>
      <c r="AF847" s="187"/>
      <c r="AG847" s="187" t="s">
        <v>156</v>
      </c>
      <c r="AH847" s="187">
        <v>0</v>
      </c>
      <c r="AI847" s="187"/>
      <c r="AJ847" s="187"/>
      <c r="AK847" s="187"/>
      <c r="AL847" s="187"/>
      <c r="AM847" s="187"/>
      <c r="AN847" s="187"/>
      <c r="AO847" s="187"/>
      <c r="AP847" s="187"/>
      <c r="AQ847" s="187"/>
      <c r="AR847" s="187"/>
      <c r="AS847" s="187"/>
      <c r="AT847" s="187"/>
      <c r="AU847" s="187"/>
      <c r="AV847" s="187"/>
      <c r="AW847" s="187"/>
      <c r="AX847" s="187"/>
      <c r="AY847" s="187"/>
      <c r="AZ847" s="187"/>
      <c r="BA847" s="187"/>
      <c r="BB847" s="187"/>
      <c r="BC847" s="187"/>
      <c r="BD847" s="187"/>
      <c r="BE847" s="187"/>
      <c r="BF847" s="187"/>
      <c r="BG847" s="187"/>
      <c r="BH847" s="187"/>
    </row>
    <row r="848" spans="1:60" s="179" customFormat="1" outlineLevel="1">
      <c r="A848" s="180"/>
      <c r="B848" s="181"/>
      <c r="C848" s="188" t="s">
        <v>407</v>
      </c>
      <c r="D848" s="189"/>
      <c r="E848" s="190"/>
      <c r="F848" s="150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 t="s">
        <v>156</v>
      </c>
      <c r="AH848" s="187">
        <v>0</v>
      </c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7"/>
      <c r="AT848" s="187"/>
      <c r="AU848" s="187"/>
      <c r="AV848" s="187"/>
      <c r="AW848" s="187"/>
      <c r="AX848" s="187"/>
      <c r="AY848" s="187"/>
      <c r="AZ848" s="187"/>
      <c r="BA848" s="187"/>
      <c r="BB848" s="187"/>
      <c r="BC848" s="187"/>
      <c r="BD848" s="187"/>
      <c r="BE848" s="187"/>
      <c r="BF848" s="187"/>
      <c r="BG848" s="187"/>
      <c r="BH848" s="187"/>
    </row>
    <row r="849" spans="1:60" s="179" customFormat="1" outlineLevel="1">
      <c r="A849" s="180"/>
      <c r="B849" s="181"/>
      <c r="C849" s="188" t="s">
        <v>408</v>
      </c>
      <c r="D849" s="189"/>
      <c r="E849" s="190">
        <v>65.400000000000006</v>
      </c>
      <c r="F849" s="150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 t="s">
        <v>156</v>
      </c>
      <c r="AH849" s="187">
        <v>0</v>
      </c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7"/>
      <c r="AT849" s="187"/>
      <c r="AU849" s="187"/>
      <c r="AV849" s="187"/>
      <c r="AW849" s="187"/>
      <c r="AX849" s="187"/>
      <c r="AY849" s="187"/>
      <c r="AZ849" s="187"/>
      <c r="BA849" s="187"/>
      <c r="BB849" s="187"/>
      <c r="BC849" s="187"/>
      <c r="BD849" s="187"/>
      <c r="BE849" s="187"/>
      <c r="BF849" s="187"/>
      <c r="BG849" s="187"/>
      <c r="BH849" s="187"/>
    </row>
    <row r="850" spans="1:60" s="179" customFormat="1" outlineLevel="1">
      <c r="A850" s="180"/>
      <c r="B850" s="181"/>
      <c r="C850" s="188" t="s">
        <v>409</v>
      </c>
      <c r="D850" s="189"/>
      <c r="E850" s="190"/>
      <c r="F850" s="150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 t="s">
        <v>156</v>
      </c>
      <c r="AH850" s="187">
        <v>0</v>
      </c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7"/>
      <c r="AT850" s="187"/>
      <c r="AU850" s="187"/>
      <c r="AV850" s="187"/>
      <c r="AW850" s="187"/>
      <c r="AX850" s="187"/>
      <c r="AY850" s="187"/>
      <c r="AZ850" s="187"/>
      <c r="BA850" s="187"/>
      <c r="BB850" s="187"/>
      <c r="BC850" s="187"/>
      <c r="BD850" s="187"/>
      <c r="BE850" s="187"/>
      <c r="BF850" s="187"/>
      <c r="BG850" s="187"/>
      <c r="BH850" s="187"/>
    </row>
    <row r="851" spans="1:60" s="179" customFormat="1" outlineLevel="1">
      <c r="A851" s="180"/>
      <c r="B851" s="181"/>
      <c r="C851" s="188" t="s">
        <v>410</v>
      </c>
      <c r="D851" s="189"/>
      <c r="E851" s="190">
        <v>60.2</v>
      </c>
      <c r="F851" s="150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 t="s">
        <v>156</v>
      </c>
      <c r="AH851" s="187">
        <v>0</v>
      </c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7"/>
      <c r="AT851" s="187"/>
      <c r="AU851" s="187"/>
      <c r="AV851" s="187"/>
      <c r="AW851" s="187"/>
      <c r="AX851" s="187"/>
      <c r="AY851" s="187"/>
      <c r="AZ851" s="187"/>
      <c r="BA851" s="187"/>
      <c r="BB851" s="187"/>
      <c r="BC851" s="187"/>
      <c r="BD851" s="187"/>
      <c r="BE851" s="187"/>
      <c r="BF851" s="187"/>
      <c r="BG851" s="187"/>
      <c r="BH851" s="187"/>
    </row>
    <row r="852" spans="1:60" s="179" customFormat="1" outlineLevel="1">
      <c r="A852" s="180"/>
      <c r="B852" s="181"/>
      <c r="C852" s="191"/>
      <c r="D852" s="191"/>
      <c r="E852" s="191"/>
      <c r="F852" s="150"/>
      <c r="G852" s="191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 t="s">
        <v>130</v>
      </c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7"/>
      <c r="AT852" s="187"/>
      <c r="AU852" s="187"/>
      <c r="AV852" s="187"/>
      <c r="AW852" s="187"/>
      <c r="AX852" s="187"/>
      <c r="AY852" s="187"/>
      <c r="AZ852" s="187"/>
      <c r="BA852" s="187"/>
      <c r="BB852" s="187"/>
      <c r="BC852" s="187"/>
      <c r="BD852" s="187"/>
      <c r="BE852" s="187"/>
      <c r="BF852" s="187"/>
      <c r="BG852" s="187"/>
      <c r="BH852" s="187"/>
    </row>
    <row r="853" spans="1:60" s="179" customFormat="1" outlineLevel="1">
      <c r="A853" s="180">
        <v>96</v>
      </c>
      <c r="B853" s="181" t="s">
        <v>693</v>
      </c>
      <c r="C853" s="182" t="s">
        <v>694</v>
      </c>
      <c r="D853" s="183" t="s">
        <v>199</v>
      </c>
      <c r="E853" s="184">
        <v>148.76215999999999</v>
      </c>
      <c r="F853" s="150"/>
      <c r="G853" s="186">
        <f>ROUND(E853*F853,2)</f>
        <v>0</v>
      </c>
      <c r="H853" s="186">
        <v>300</v>
      </c>
      <c r="I853" s="186">
        <f>ROUND(E853*H853,2)</f>
        <v>44628.65</v>
      </c>
      <c r="J853" s="186">
        <v>0</v>
      </c>
      <c r="K853" s="186">
        <f>ROUND(E853*J853,2)</f>
        <v>0</v>
      </c>
      <c r="L853" s="186">
        <v>15</v>
      </c>
      <c r="M853" s="186">
        <f>G853*(1+L853/100)</f>
        <v>0</v>
      </c>
      <c r="N853" s="186">
        <v>1.4200000000000001E-2</v>
      </c>
      <c r="O853" s="186">
        <f>ROUND(E853*N853,2)</f>
        <v>2.11</v>
      </c>
      <c r="P853" s="186">
        <v>0</v>
      </c>
      <c r="Q853" s="186">
        <f>ROUND(E853*P853,2)</f>
        <v>0</v>
      </c>
      <c r="R853" s="186"/>
      <c r="S853" s="186" t="s">
        <v>153</v>
      </c>
      <c r="T853" s="186" t="s">
        <v>126</v>
      </c>
      <c r="U853" s="186">
        <v>0</v>
      </c>
      <c r="V853" s="186">
        <f>ROUND(E853*U853,2)</f>
        <v>0</v>
      </c>
      <c r="W853" s="186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 t="s">
        <v>252</v>
      </c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7"/>
      <c r="AT853" s="187"/>
      <c r="AU853" s="187"/>
      <c r="AV853" s="187"/>
      <c r="AW853" s="187"/>
      <c r="AX853" s="187"/>
      <c r="AY853" s="187"/>
      <c r="AZ853" s="187"/>
      <c r="BA853" s="187"/>
      <c r="BB853" s="187"/>
      <c r="BC853" s="187"/>
      <c r="BD853" s="187"/>
      <c r="BE853" s="187"/>
      <c r="BF853" s="187"/>
      <c r="BG853" s="187"/>
      <c r="BH853" s="187"/>
    </row>
    <row r="854" spans="1:60" s="179" customFormat="1" outlineLevel="1">
      <c r="A854" s="180"/>
      <c r="B854" s="181"/>
      <c r="C854" s="188" t="s">
        <v>406</v>
      </c>
      <c r="D854" s="189"/>
      <c r="E854" s="190"/>
      <c r="F854" s="150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 t="s">
        <v>156</v>
      </c>
      <c r="AH854" s="187">
        <v>0</v>
      </c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7"/>
      <c r="AT854" s="187"/>
      <c r="AU854" s="187"/>
      <c r="AV854" s="187"/>
      <c r="AW854" s="187"/>
      <c r="AX854" s="187"/>
      <c r="AY854" s="187"/>
      <c r="AZ854" s="187"/>
      <c r="BA854" s="187"/>
      <c r="BB854" s="187"/>
      <c r="BC854" s="187"/>
      <c r="BD854" s="187"/>
      <c r="BE854" s="187"/>
      <c r="BF854" s="187"/>
      <c r="BG854" s="187"/>
      <c r="BH854" s="187"/>
    </row>
    <row r="855" spans="1:60" s="179" customFormat="1" outlineLevel="1">
      <c r="A855" s="180"/>
      <c r="B855" s="181"/>
      <c r="C855" s="188" t="s">
        <v>191</v>
      </c>
      <c r="D855" s="189"/>
      <c r="E855" s="190"/>
      <c r="F855" s="150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 t="s">
        <v>156</v>
      </c>
      <c r="AH855" s="187">
        <v>0</v>
      </c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7"/>
      <c r="AT855" s="187"/>
      <c r="AU855" s="187"/>
      <c r="AV855" s="187"/>
      <c r="AW855" s="187"/>
      <c r="AX855" s="187"/>
      <c r="AY855" s="187"/>
      <c r="AZ855" s="187"/>
      <c r="BA855" s="187"/>
      <c r="BB855" s="187"/>
      <c r="BC855" s="187"/>
      <c r="BD855" s="187"/>
      <c r="BE855" s="187"/>
      <c r="BF855" s="187"/>
      <c r="BG855" s="187"/>
      <c r="BH855" s="187"/>
    </row>
    <row r="856" spans="1:60" s="179" customFormat="1" outlineLevel="1">
      <c r="A856" s="180"/>
      <c r="B856" s="181"/>
      <c r="C856" s="188" t="s">
        <v>407</v>
      </c>
      <c r="D856" s="189"/>
      <c r="E856" s="190"/>
      <c r="F856" s="150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 t="s">
        <v>156</v>
      </c>
      <c r="AH856" s="187">
        <v>0</v>
      </c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7"/>
      <c r="AT856" s="187"/>
      <c r="AU856" s="187"/>
      <c r="AV856" s="187"/>
      <c r="AW856" s="187"/>
      <c r="AX856" s="187"/>
      <c r="AY856" s="187"/>
      <c r="AZ856" s="187"/>
      <c r="BA856" s="187"/>
      <c r="BB856" s="187"/>
      <c r="BC856" s="187"/>
      <c r="BD856" s="187"/>
      <c r="BE856" s="187"/>
      <c r="BF856" s="187"/>
      <c r="BG856" s="187"/>
      <c r="BH856" s="187"/>
    </row>
    <row r="857" spans="1:60" s="179" customFormat="1" outlineLevel="1">
      <c r="A857" s="180"/>
      <c r="B857" s="181"/>
      <c r="C857" s="188" t="s">
        <v>695</v>
      </c>
      <c r="D857" s="189"/>
      <c r="E857" s="190">
        <v>75.209999999999994</v>
      </c>
      <c r="F857" s="150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7" t="s">
        <v>156</v>
      </c>
      <c r="AH857" s="187">
        <v>0</v>
      </c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87"/>
      <c r="AT857" s="187"/>
      <c r="AU857" s="187"/>
      <c r="AV857" s="187"/>
      <c r="AW857" s="187"/>
      <c r="AX857" s="187"/>
      <c r="AY857" s="187"/>
      <c r="AZ857" s="187"/>
      <c r="BA857" s="187"/>
      <c r="BB857" s="187"/>
      <c r="BC857" s="187"/>
      <c r="BD857" s="187"/>
      <c r="BE857" s="187"/>
      <c r="BF857" s="187"/>
      <c r="BG857" s="187"/>
      <c r="BH857" s="187"/>
    </row>
    <row r="858" spans="1:60" s="179" customFormat="1" outlineLevel="1">
      <c r="A858" s="180"/>
      <c r="B858" s="181"/>
      <c r="C858" s="188" t="s">
        <v>409</v>
      </c>
      <c r="D858" s="189"/>
      <c r="E858" s="190"/>
      <c r="F858" s="150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7"/>
      <c r="Y858" s="187"/>
      <c r="Z858" s="187"/>
      <c r="AA858" s="187"/>
      <c r="AB858" s="187"/>
      <c r="AC858" s="187"/>
      <c r="AD858" s="187"/>
      <c r="AE858" s="187"/>
      <c r="AF858" s="187"/>
      <c r="AG858" s="187" t="s">
        <v>156</v>
      </c>
      <c r="AH858" s="187">
        <v>0</v>
      </c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87"/>
      <c r="AT858" s="187"/>
      <c r="AU858" s="187"/>
      <c r="AV858" s="187"/>
      <c r="AW858" s="187"/>
      <c r="AX858" s="187"/>
      <c r="AY858" s="187"/>
      <c r="AZ858" s="187"/>
      <c r="BA858" s="187"/>
      <c r="BB858" s="187"/>
      <c r="BC858" s="187"/>
      <c r="BD858" s="187"/>
      <c r="BE858" s="187"/>
      <c r="BF858" s="187"/>
      <c r="BG858" s="187"/>
      <c r="BH858" s="187"/>
    </row>
    <row r="859" spans="1:60" s="179" customFormat="1" outlineLevel="1">
      <c r="A859" s="180"/>
      <c r="B859" s="181"/>
      <c r="C859" s="188" t="s">
        <v>696</v>
      </c>
      <c r="D859" s="189"/>
      <c r="E859" s="190">
        <v>69.23</v>
      </c>
      <c r="F859" s="150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7"/>
      <c r="Y859" s="187"/>
      <c r="Z859" s="187"/>
      <c r="AA859" s="187"/>
      <c r="AB859" s="187"/>
      <c r="AC859" s="187"/>
      <c r="AD859" s="187"/>
      <c r="AE859" s="187"/>
      <c r="AF859" s="187"/>
      <c r="AG859" s="187" t="s">
        <v>156</v>
      </c>
      <c r="AH859" s="187">
        <v>0</v>
      </c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87"/>
      <c r="AT859" s="187"/>
      <c r="AU859" s="187"/>
      <c r="AV859" s="187"/>
      <c r="AW859" s="187"/>
      <c r="AX859" s="187"/>
      <c r="AY859" s="187"/>
      <c r="AZ859" s="187"/>
      <c r="BA859" s="187"/>
      <c r="BB859" s="187"/>
      <c r="BC859" s="187"/>
      <c r="BD859" s="187"/>
      <c r="BE859" s="187"/>
      <c r="BF859" s="187"/>
      <c r="BG859" s="187"/>
      <c r="BH859" s="187"/>
    </row>
    <row r="860" spans="1:60" s="179" customFormat="1" outlineLevel="1">
      <c r="A860" s="180"/>
      <c r="B860" s="181"/>
      <c r="C860" s="188" t="s">
        <v>697</v>
      </c>
      <c r="D860" s="189"/>
      <c r="E860" s="190"/>
      <c r="F860" s="150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 t="s">
        <v>156</v>
      </c>
      <c r="AH860" s="187">
        <v>0</v>
      </c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87"/>
      <c r="AT860" s="187"/>
      <c r="AU860" s="187"/>
      <c r="AV860" s="187"/>
      <c r="AW860" s="187"/>
      <c r="AX860" s="187"/>
      <c r="AY860" s="187"/>
      <c r="AZ860" s="187"/>
      <c r="BA860" s="187"/>
      <c r="BB860" s="187"/>
      <c r="BC860" s="187"/>
      <c r="BD860" s="187"/>
      <c r="BE860" s="187"/>
      <c r="BF860" s="187"/>
      <c r="BG860" s="187"/>
      <c r="BH860" s="187"/>
    </row>
    <row r="861" spans="1:60" s="179" customFormat="1" outlineLevel="1">
      <c r="A861" s="180"/>
      <c r="B861" s="181"/>
      <c r="C861" s="188" t="s">
        <v>191</v>
      </c>
      <c r="D861" s="189"/>
      <c r="E861" s="190"/>
      <c r="F861" s="150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7"/>
      <c r="Y861" s="187"/>
      <c r="Z861" s="187"/>
      <c r="AA861" s="187"/>
      <c r="AB861" s="187"/>
      <c r="AC861" s="187"/>
      <c r="AD861" s="187"/>
      <c r="AE861" s="187"/>
      <c r="AF861" s="187"/>
      <c r="AG861" s="187" t="s">
        <v>156</v>
      </c>
      <c r="AH861" s="187">
        <v>0</v>
      </c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7"/>
      <c r="AT861" s="187"/>
      <c r="AU861" s="187"/>
      <c r="AV861" s="187"/>
      <c r="AW861" s="187"/>
      <c r="AX861" s="187"/>
      <c r="AY861" s="187"/>
      <c r="AZ861" s="187"/>
      <c r="BA861" s="187"/>
      <c r="BB861" s="187"/>
      <c r="BC861" s="187"/>
      <c r="BD861" s="187"/>
      <c r="BE861" s="187"/>
      <c r="BF861" s="187"/>
      <c r="BG861" s="187"/>
      <c r="BH861" s="187"/>
    </row>
    <row r="862" spans="1:60" s="179" customFormat="1" outlineLevel="1">
      <c r="A862" s="180"/>
      <c r="B862" s="181"/>
      <c r="C862" s="188" t="s">
        <v>683</v>
      </c>
      <c r="D862" s="189"/>
      <c r="E862" s="190"/>
      <c r="F862" s="150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7"/>
      <c r="Y862" s="187"/>
      <c r="Z862" s="187"/>
      <c r="AA862" s="187"/>
      <c r="AB862" s="187"/>
      <c r="AC862" s="187"/>
      <c r="AD862" s="187"/>
      <c r="AE862" s="187"/>
      <c r="AF862" s="187"/>
      <c r="AG862" s="187" t="s">
        <v>156</v>
      </c>
      <c r="AH862" s="187">
        <v>0</v>
      </c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7"/>
      <c r="AT862" s="187"/>
      <c r="AU862" s="187"/>
      <c r="AV862" s="187"/>
      <c r="AW862" s="187"/>
      <c r="AX862" s="187"/>
      <c r="AY862" s="187"/>
      <c r="AZ862" s="187"/>
      <c r="BA862" s="187"/>
      <c r="BB862" s="187"/>
      <c r="BC862" s="187"/>
      <c r="BD862" s="187"/>
      <c r="BE862" s="187"/>
      <c r="BF862" s="187"/>
      <c r="BG862" s="187"/>
      <c r="BH862" s="187"/>
    </row>
    <row r="863" spans="1:60" s="179" customFormat="1" outlineLevel="1">
      <c r="A863" s="180"/>
      <c r="B863" s="181"/>
      <c r="C863" s="188" t="s">
        <v>698</v>
      </c>
      <c r="D863" s="189"/>
      <c r="E863" s="190">
        <v>4.3221600000000002</v>
      </c>
      <c r="F863" s="150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7"/>
      <c r="Y863" s="187"/>
      <c r="Z863" s="187"/>
      <c r="AA863" s="187"/>
      <c r="AB863" s="187"/>
      <c r="AC863" s="187"/>
      <c r="AD863" s="187"/>
      <c r="AE863" s="187"/>
      <c r="AF863" s="187"/>
      <c r="AG863" s="187" t="s">
        <v>156</v>
      </c>
      <c r="AH863" s="187">
        <v>0</v>
      </c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7"/>
      <c r="AT863" s="187"/>
      <c r="AU863" s="187"/>
      <c r="AV863" s="187"/>
      <c r="AW863" s="187"/>
      <c r="AX863" s="187"/>
      <c r="AY863" s="187"/>
      <c r="AZ863" s="187"/>
      <c r="BA863" s="187"/>
      <c r="BB863" s="187"/>
      <c r="BC863" s="187"/>
      <c r="BD863" s="187"/>
      <c r="BE863" s="187"/>
      <c r="BF863" s="187"/>
      <c r="BG863" s="187"/>
      <c r="BH863" s="187"/>
    </row>
    <row r="864" spans="1:60" s="179" customFormat="1" outlineLevel="1">
      <c r="A864" s="180"/>
      <c r="B864" s="181"/>
      <c r="C864" s="191"/>
      <c r="D864" s="191"/>
      <c r="E864" s="191"/>
      <c r="F864" s="150"/>
      <c r="G864" s="191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7"/>
      <c r="Y864" s="187"/>
      <c r="Z864" s="187"/>
      <c r="AA864" s="187"/>
      <c r="AB864" s="187"/>
      <c r="AC864" s="187"/>
      <c r="AD864" s="187"/>
      <c r="AE864" s="187"/>
      <c r="AF864" s="187"/>
      <c r="AG864" s="187" t="s">
        <v>130</v>
      </c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7"/>
      <c r="AT864" s="187"/>
      <c r="AU864" s="187"/>
      <c r="AV864" s="187"/>
      <c r="AW864" s="187"/>
      <c r="AX864" s="187"/>
      <c r="AY864" s="187"/>
      <c r="AZ864" s="187"/>
      <c r="BA864" s="187"/>
      <c r="BB864" s="187"/>
      <c r="BC864" s="187"/>
      <c r="BD864" s="187"/>
      <c r="BE864" s="187"/>
      <c r="BF864" s="187"/>
      <c r="BG864" s="187"/>
      <c r="BH864" s="187"/>
    </row>
    <row r="865" spans="1:60" s="179" customFormat="1" outlineLevel="1">
      <c r="A865" s="180">
        <v>97</v>
      </c>
      <c r="B865" s="181" t="s">
        <v>699</v>
      </c>
      <c r="C865" s="182" t="s">
        <v>700</v>
      </c>
      <c r="D865" s="183" t="s">
        <v>0</v>
      </c>
      <c r="E865" s="184">
        <v>1036.5630000000001</v>
      </c>
      <c r="F865" s="150"/>
      <c r="G865" s="186">
        <f>ROUND(E865*F865,2)</f>
        <v>0</v>
      </c>
      <c r="H865" s="186">
        <v>0</v>
      </c>
      <c r="I865" s="186">
        <f>ROUND(E865*H865,2)</f>
        <v>0</v>
      </c>
      <c r="J865" s="186">
        <v>6.1</v>
      </c>
      <c r="K865" s="186">
        <f>ROUND(E865*J865,2)</f>
        <v>6323.03</v>
      </c>
      <c r="L865" s="186">
        <v>15</v>
      </c>
      <c r="M865" s="186">
        <f>G865*(1+L865/100)</f>
        <v>0</v>
      </c>
      <c r="N865" s="186">
        <v>0</v>
      </c>
      <c r="O865" s="186">
        <f>ROUND(E865*N865,2)</f>
        <v>0</v>
      </c>
      <c r="P865" s="186">
        <v>0</v>
      </c>
      <c r="Q865" s="186">
        <f>ROUND(E865*P865,2)</f>
        <v>0</v>
      </c>
      <c r="R865" s="186" t="s">
        <v>682</v>
      </c>
      <c r="S865" s="186" t="s">
        <v>125</v>
      </c>
      <c r="T865" s="186" t="s">
        <v>125</v>
      </c>
      <c r="U865" s="186">
        <v>0</v>
      </c>
      <c r="V865" s="186">
        <f>ROUND(E865*U865,2)</f>
        <v>0</v>
      </c>
      <c r="W865" s="186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7" t="s">
        <v>642</v>
      </c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7"/>
      <c r="AT865" s="187"/>
      <c r="AU865" s="187"/>
      <c r="AV865" s="187"/>
      <c r="AW865" s="187"/>
      <c r="AX865" s="187"/>
      <c r="AY865" s="187"/>
      <c r="AZ865" s="187"/>
      <c r="BA865" s="187"/>
      <c r="BB865" s="187"/>
      <c r="BC865" s="187"/>
      <c r="BD865" s="187"/>
      <c r="BE865" s="187"/>
      <c r="BF865" s="187"/>
      <c r="BG865" s="187"/>
      <c r="BH865" s="187"/>
    </row>
    <row r="866" spans="1:60" s="179" customFormat="1" outlineLevel="1">
      <c r="A866" s="180"/>
      <c r="B866" s="181"/>
      <c r="C866" s="200" t="s">
        <v>701</v>
      </c>
      <c r="D866" s="200"/>
      <c r="E866" s="200"/>
      <c r="F866" s="150"/>
      <c r="G866" s="200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 t="s">
        <v>177</v>
      </c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7"/>
      <c r="AT866" s="187"/>
      <c r="AU866" s="187"/>
      <c r="AV866" s="187"/>
      <c r="AW866" s="187"/>
      <c r="AX866" s="187"/>
      <c r="AY866" s="187"/>
      <c r="AZ866" s="187"/>
      <c r="BA866" s="187"/>
      <c r="BB866" s="187"/>
      <c r="BC866" s="187"/>
      <c r="BD866" s="187"/>
      <c r="BE866" s="187"/>
      <c r="BF866" s="187"/>
      <c r="BG866" s="187"/>
      <c r="BH866" s="187"/>
    </row>
    <row r="867" spans="1:60" s="179" customFormat="1" outlineLevel="1">
      <c r="A867" s="180"/>
      <c r="B867" s="181"/>
      <c r="C867" s="188" t="s">
        <v>702</v>
      </c>
      <c r="D867" s="189"/>
      <c r="E867" s="190"/>
      <c r="F867" s="150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7" t="s">
        <v>156</v>
      </c>
      <c r="AH867" s="187">
        <v>0</v>
      </c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7"/>
      <c r="AT867" s="187"/>
      <c r="AU867" s="187"/>
      <c r="AV867" s="187"/>
      <c r="AW867" s="187"/>
      <c r="AX867" s="187"/>
      <c r="AY867" s="187"/>
      <c r="AZ867" s="187"/>
      <c r="BA867" s="187"/>
      <c r="BB867" s="187"/>
      <c r="BC867" s="187"/>
      <c r="BD867" s="187"/>
      <c r="BE867" s="187"/>
      <c r="BF867" s="187"/>
      <c r="BG867" s="187"/>
      <c r="BH867" s="187"/>
    </row>
    <row r="868" spans="1:60" s="179" customFormat="1" outlineLevel="1">
      <c r="A868" s="180"/>
      <c r="B868" s="181"/>
      <c r="C868" s="188" t="s">
        <v>703</v>
      </c>
      <c r="D868" s="189"/>
      <c r="E868" s="190"/>
      <c r="F868" s="150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 t="s">
        <v>156</v>
      </c>
      <c r="AH868" s="187">
        <v>0</v>
      </c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7"/>
      <c r="AT868" s="187"/>
      <c r="AU868" s="187"/>
      <c r="AV868" s="187"/>
      <c r="AW868" s="187"/>
      <c r="AX868" s="187"/>
      <c r="AY868" s="187"/>
      <c r="AZ868" s="187"/>
      <c r="BA868" s="187"/>
      <c r="BB868" s="187"/>
      <c r="BC868" s="187"/>
      <c r="BD868" s="187"/>
      <c r="BE868" s="187"/>
      <c r="BF868" s="187"/>
      <c r="BG868" s="187"/>
      <c r="BH868" s="187"/>
    </row>
    <row r="869" spans="1:60" s="179" customFormat="1" outlineLevel="1">
      <c r="A869" s="180"/>
      <c r="B869" s="181"/>
      <c r="C869" s="188" t="s">
        <v>704</v>
      </c>
      <c r="D869" s="189"/>
      <c r="E869" s="190">
        <v>1036.5630000000001</v>
      </c>
      <c r="F869" s="150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 t="s">
        <v>156</v>
      </c>
      <c r="AH869" s="187">
        <v>0</v>
      </c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7"/>
      <c r="AT869" s="187"/>
      <c r="AU869" s="187"/>
      <c r="AV869" s="187"/>
      <c r="AW869" s="187"/>
      <c r="AX869" s="187"/>
      <c r="AY869" s="187"/>
      <c r="AZ869" s="187"/>
      <c r="BA869" s="187"/>
      <c r="BB869" s="187"/>
      <c r="BC869" s="187"/>
      <c r="BD869" s="187"/>
      <c r="BE869" s="187"/>
      <c r="BF869" s="187"/>
      <c r="BG869" s="187"/>
      <c r="BH869" s="187"/>
    </row>
    <row r="870" spans="1:60" s="179" customFormat="1" outlineLevel="1">
      <c r="A870" s="180"/>
      <c r="B870" s="181"/>
      <c r="C870" s="191"/>
      <c r="D870" s="191"/>
      <c r="E870" s="191"/>
      <c r="F870" s="150"/>
      <c r="G870" s="191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 t="s">
        <v>130</v>
      </c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  <c r="AT870" s="187"/>
      <c r="AU870" s="187"/>
      <c r="AV870" s="187"/>
      <c r="AW870" s="187"/>
      <c r="AX870" s="187"/>
      <c r="AY870" s="187"/>
      <c r="AZ870" s="187"/>
      <c r="BA870" s="187"/>
      <c r="BB870" s="187"/>
      <c r="BC870" s="187"/>
      <c r="BD870" s="187"/>
      <c r="BE870" s="187"/>
      <c r="BF870" s="187"/>
      <c r="BG870" s="187"/>
      <c r="BH870" s="187"/>
    </row>
    <row r="871" spans="1:60" s="179" customFormat="1">
      <c r="A871" s="192" t="s">
        <v>120</v>
      </c>
      <c r="B871" s="193" t="s">
        <v>77</v>
      </c>
      <c r="C871" s="194" t="s">
        <v>78</v>
      </c>
      <c r="D871" s="195"/>
      <c r="E871" s="196"/>
      <c r="F871" s="212"/>
      <c r="G871" s="198">
        <f>SUMIF(AG872:AG882,"&lt;&gt;NOR",G872:G882)</f>
        <v>0</v>
      </c>
      <c r="H871" s="198"/>
      <c r="I871" s="198">
        <f>SUM(I872:I882)</f>
        <v>0</v>
      </c>
      <c r="J871" s="198"/>
      <c r="K871" s="198">
        <f>SUM(K872:K882)</f>
        <v>16503.28</v>
      </c>
      <c r="L871" s="198"/>
      <c r="M871" s="198">
        <f>SUM(M872:M882)</f>
        <v>0</v>
      </c>
      <c r="N871" s="198"/>
      <c r="O871" s="198">
        <f>SUM(O872:O882)</f>
        <v>9.6300000000000008</v>
      </c>
      <c r="P871" s="198"/>
      <c r="Q871" s="198">
        <f>SUM(Q872:Q882)</f>
        <v>0</v>
      </c>
      <c r="R871" s="198"/>
      <c r="S871" s="198"/>
      <c r="T871" s="199"/>
      <c r="U871" s="178"/>
      <c r="V871" s="178">
        <f>SUM(V872:V882)</f>
        <v>0</v>
      </c>
      <c r="W871" s="178"/>
      <c r="AG871" s="179" t="s">
        <v>121</v>
      </c>
    </row>
    <row r="872" spans="1:60" s="179" customFormat="1" outlineLevel="1">
      <c r="A872" s="180">
        <v>98</v>
      </c>
      <c r="B872" s="181" t="s">
        <v>705</v>
      </c>
      <c r="C872" s="182" t="s">
        <v>706</v>
      </c>
      <c r="D872" s="183" t="s">
        <v>385</v>
      </c>
      <c r="E872" s="184">
        <v>127.5</v>
      </c>
      <c r="F872" s="150"/>
      <c r="G872" s="186">
        <f>ROUND(E872*F872,2)</f>
        <v>0</v>
      </c>
      <c r="H872" s="186">
        <v>0</v>
      </c>
      <c r="I872" s="186">
        <f>ROUND(E872*H872,2)</f>
        <v>0</v>
      </c>
      <c r="J872" s="186">
        <v>125</v>
      </c>
      <c r="K872" s="186">
        <f>ROUND(E872*J872,2)</f>
        <v>15937.5</v>
      </c>
      <c r="L872" s="186">
        <v>15</v>
      </c>
      <c r="M872" s="186">
        <f>G872*(1+L872/100)</f>
        <v>0</v>
      </c>
      <c r="N872" s="186">
        <v>7.5509999999999994E-2</v>
      </c>
      <c r="O872" s="186">
        <f>ROUND(E872*N872,2)</f>
        <v>9.6300000000000008</v>
      </c>
      <c r="P872" s="186">
        <v>0</v>
      </c>
      <c r="Q872" s="186">
        <f>ROUND(E872*P872,2)</f>
        <v>0</v>
      </c>
      <c r="R872" s="186"/>
      <c r="S872" s="186" t="s">
        <v>153</v>
      </c>
      <c r="T872" s="186" t="s">
        <v>126</v>
      </c>
      <c r="U872" s="186">
        <v>0</v>
      </c>
      <c r="V872" s="186">
        <f>ROUND(E872*U872,2)</f>
        <v>0</v>
      </c>
      <c r="W872" s="186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 t="s">
        <v>154</v>
      </c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  <c r="AT872" s="187"/>
      <c r="AU872" s="187"/>
      <c r="AV872" s="187"/>
      <c r="AW872" s="187"/>
      <c r="AX872" s="187"/>
      <c r="AY872" s="187"/>
      <c r="AZ872" s="187"/>
      <c r="BA872" s="187"/>
      <c r="BB872" s="187"/>
      <c r="BC872" s="187"/>
      <c r="BD872" s="187"/>
      <c r="BE872" s="187"/>
      <c r="BF872" s="187"/>
      <c r="BG872" s="187"/>
      <c r="BH872" s="187"/>
    </row>
    <row r="873" spans="1:60" s="179" customFormat="1" outlineLevel="1">
      <c r="A873" s="180"/>
      <c r="B873" s="181"/>
      <c r="C873" s="188" t="s">
        <v>191</v>
      </c>
      <c r="D873" s="189"/>
      <c r="E873" s="190"/>
      <c r="F873" s="150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 t="s">
        <v>156</v>
      </c>
      <c r="AH873" s="187">
        <v>0</v>
      </c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7"/>
      <c r="AT873" s="187"/>
      <c r="AU873" s="187"/>
      <c r="AV873" s="187"/>
      <c r="AW873" s="187"/>
      <c r="AX873" s="187"/>
      <c r="AY873" s="187"/>
      <c r="AZ873" s="187"/>
      <c r="BA873" s="187"/>
      <c r="BB873" s="187"/>
      <c r="BC873" s="187"/>
      <c r="BD873" s="187"/>
      <c r="BE873" s="187"/>
      <c r="BF873" s="187"/>
      <c r="BG873" s="187"/>
      <c r="BH873" s="187"/>
    </row>
    <row r="874" spans="1:60" s="179" customFormat="1" outlineLevel="1">
      <c r="A874" s="180"/>
      <c r="B874" s="181"/>
      <c r="C874" s="188" t="s">
        <v>431</v>
      </c>
      <c r="D874" s="189"/>
      <c r="E874" s="190"/>
      <c r="F874" s="150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 t="s">
        <v>156</v>
      </c>
      <c r="AH874" s="187">
        <v>0</v>
      </c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87"/>
      <c r="AT874" s="187"/>
      <c r="AU874" s="187"/>
      <c r="AV874" s="187"/>
      <c r="AW874" s="187"/>
      <c r="AX874" s="187"/>
      <c r="AY874" s="187"/>
      <c r="AZ874" s="187"/>
      <c r="BA874" s="187"/>
      <c r="BB874" s="187"/>
      <c r="BC874" s="187"/>
      <c r="BD874" s="187"/>
      <c r="BE874" s="187"/>
      <c r="BF874" s="187"/>
      <c r="BG874" s="187"/>
      <c r="BH874" s="187"/>
    </row>
    <row r="875" spans="1:60" s="179" customFormat="1" outlineLevel="1">
      <c r="A875" s="180"/>
      <c r="B875" s="181"/>
      <c r="C875" s="188" t="s">
        <v>432</v>
      </c>
      <c r="D875" s="189"/>
      <c r="E875" s="190">
        <v>127.5</v>
      </c>
      <c r="F875" s="150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 t="s">
        <v>156</v>
      </c>
      <c r="AH875" s="187">
        <v>0</v>
      </c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87"/>
      <c r="AT875" s="187"/>
      <c r="AU875" s="187"/>
      <c r="AV875" s="187"/>
      <c r="AW875" s="187"/>
      <c r="AX875" s="187"/>
      <c r="AY875" s="187"/>
      <c r="AZ875" s="187"/>
      <c r="BA875" s="187"/>
      <c r="BB875" s="187"/>
      <c r="BC875" s="187"/>
      <c r="BD875" s="187"/>
      <c r="BE875" s="187"/>
      <c r="BF875" s="187"/>
      <c r="BG875" s="187"/>
      <c r="BH875" s="187"/>
    </row>
    <row r="876" spans="1:60" s="179" customFormat="1" outlineLevel="1">
      <c r="A876" s="180"/>
      <c r="B876" s="181"/>
      <c r="C876" s="191"/>
      <c r="D876" s="191"/>
      <c r="E876" s="191"/>
      <c r="F876" s="150"/>
      <c r="G876" s="191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 t="s">
        <v>130</v>
      </c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87"/>
      <c r="AT876" s="187"/>
      <c r="AU876" s="187"/>
      <c r="AV876" s="187"/>
      <c r="AW876" s="187"/>
      <c r="AX876" s="187"/>
      <c r="AY876" s="187"/>
      <c r="AZ876" s="187"/>
      <c r="BA876" s="187"/>
      <c r="BB876" s="187"/>
      <c r="BC876" s="187"/>
      <c r="BD876" s="187"/>
      <c r="BE876" s="187"/>
      <c r="BF876" s="187"/>
      <c r="BG876" s="187"/>
      <c r="BH876" s="187"/>
    </row>
    <row r="877" spans="1:60" s="179" customFormat="1" outlineLevel="1">
      <c r="A877" s="180">
        <v>99</v>
      </c>
      <c r="B877" s="181" t="s">
        <v>707</v>
      </c>
      <c r="C877" s="182" t="s">
        <v>708</v>
      </c>
      <c r="D877" s="183" t="s">
        <v>0</v>
      </c>
      <c r="E877" s="184">
        <v>159.375</v>
      </c>
      <c r="F877" s="150"/>
      <c r="G877" s="186">
        <f>ROUND(E877*F877,2)</f>
        <v>0</v>
      </c>
      <c r="H877" s="186">
        <v>0</v>
      </c>
      <c r="I877" s="186">
        <f>ROUND(E877*H877,2)</f>
        <v>0</v>
      </c>
      <c r="J877" s="186">
        <v>3.55</v>
      </c>
      <c r="K877" s="186">
        <f>ROUND(E877*J877,2)</f>
        <v>565.78</v>
      </c>
      <c r="L877" s="186">
        <v>15</v>
      </c>
      <c r="M877" s="186">
        <f>G877*(1+L877/100)</f>
        <v>0</v>
      </c>
      <c r="N877" s="186">
        <v>0</v>
      </c>
      <c r="O877" s="186">
        <f>ROUND(E877*N877,2)</f>
        <v>0</v>
      </c>
      <c r="P877" s="186">
        <v>0</v>
      </c>
      <c r="Q877" s="186">
        <f>ROUND(E877*P877,2)</f>
        <v>0</v>
      </c>
      <c r="R877" s="186" t="s">
        <v>709</v>
      </c>
      <c r="S877" s="186" t="s">
        <v>125</v>
      </c>
      <c r="T877" s="186" t="s">
        <v>125</v>
      </c>
      <c r="U877" s="186">
        <v>0</v>
      </c>
      <c r="V877" s="186">
        <f>ROUND(E877*U877,2)</f>
        <v>0</v>
      </c>
      <c r="W877" s="186"/>
      <c r="X877" s="187"/>
      <c r="Y877" s="187"/>
      <c r="Z877" s="187"/>
      <c r="AA877" s="187"/>
      <c r="AB877" s="187"/>
      <c r="AC877" s="187"/>
      <c r="AD877" s="187"/>
      <c r="AE877" s="187"/>
      <c r="AF877" s="187"/>
      <c r="AG877" s="187" t="s">
        <v>642</v>
      </c>
      <c r="AH877" s="187"/>
      <c r="AI877" s="187"/>
      <c r="AJ877" s="187"/>
      <c r="AK877" s="187"/>
      <c r="AL877" s="187"/>
      <c r="AM877" s="187"/>
      <c r="AN877" s="187"/>
      <c r="AO877" s="187"/>
      <c r="AP877" s="187"/>
      <c r="AQ877" s="187"/>
      <c r="AR877" s="187"/>
      <c r="AS877" s="187"/>
      <c r="AT877" s="187"/>
      <c r="AU877" s="187"/>
      <c r="AV877" s="187"/>
      <c r="AW877" s="187"/>
      <c r="AX877" s="187"/>
      <c r="AY877" s="187"/>
      <c r="AZ877" s="187"/>
      <c r="BA877" s="187"/>
      <c r="BB877" s="187"/>
      <c r="BC877" s="187"/>
      <c r="BD877" s="187"/>
      <c r="BE877" s="187"/>
      <c r="BF877" s="187"/>
      <c r="BG877" s="187"/>
      <c r="BH877" s="187"/>
    </row>
    <row r="878" spans="1:60" s="179" customFormat="1" outlineLevel="1">
      <c r="A878" s="180"/>
      <c r="B878" s="181"/>
      <c r="C878" s="200" t="s">
        <v>701</v>
      </c>
      <c r="D878" s="200"/>
      <c r="E878" s="200"/>
      <c r="F878" s="150"/>
      <c r="G878" s="200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7"/>
      <c r="Y878" s="187"/>
      <c r="Z878" s="187"/>
      <c r="AA878" s="187"/>
      <c r="AB878" s="187"/>
      <c r="AC878" s="187"/>
      <c r="AD878" s="187"/>
      <c r="AE878" s="187"/>
      <c r="AF878" s="187"/>
      <c r="AG878" s="187" t="s">
        <v>177</v>
      </c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187"/>
      <c r="AT878" s="187"/>
      <c r="AU878" s="187"/>
      <c r="AV878" s="187"/>
      <c r="AW878" s="187"/>
      <c r="AX878" s="187"/>
      <c r="AY878" s="187"/>
      <c r="AZ878" s="187"/>
      <c r="BA878" s="187"/>
      <c r="BB878" s="187"/>
      <c r="BC878" s="187"/>
      <c r="BD878" s="187"/>
      <c r="BE878" s="187"/>
      <c r="BF878" s="187"/>
      <c r="BG878" s="187"/>
      <c r="BH878" s="187"/>
    </row>
    <row r="879" spans="1:60" s="179" customFormat="1" outlineLevel="1">
      <c r="A879" s="180"/>
      <c r="B879" s="181"/>
      <c r="C879" s="188" t="s">
        <v>702</v>
      </c>
      <c r="D879" s="189"/>
      <c r="E879" s="190"/>
      <c r="F879" s="150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7"/>
      <c r="Y879" s="187"/>
      <c r="Z879" s="187"/>
      <c r="AA879" s="187"/>
      <c r="AB879" s="187"/>
      <c r="AC879" s="187"/>
      <c r="AD879" s="187"/>
      <c r="AE879" s="187"/>
      <c r="AF879" s="187"/>
      <c r="AG879" s="187" t="s">
        <v>156</v>
      </c>
      <c r="AH879" s="187">
        <v>0</v>
      </c>
      <c r="AI879" s="187"/>
      <c r="AJ879" s="187"/>
      <c r="AK879" s="187"/>
      <c r="AL879" s="187"/>
      <c r="AM879" s="187"/>
      <c r="AN879" s="187"/>
      <c r="AO879" s="187"/>
      <c r="AP879" s="187"/>
      <c r="AQ879" s="187"/>
      <c r="AR879" s="187"/>
      <c r="AS879" s="187"/>
      <c r="AT879" s="187"/>
      <c r="AU879" s="187"/>
      <c r="AV879" s="187"/>
      <c r="AW879" s="187"/>
      <c r="AX879" s="187"/>
      <c r="AY879" s="187"/>
      <c r="AZ879" s="187"/>
      <c r="BA879" s="187"/>
      <c r="BB879" s="187"/>
      <c r="BC879" s="187"/>
      <c r="BD879" s="187"/>
      <c r="BE879" s="187"/>
      <c r="BF879" s="187"/>
      <c r="BG879" s="187"/>
      <c r="BH879" s="187"/>
    </row>
    <row r="880" spans="1:60" s="179" customFormat="1" outlineLevel="1">
      <c r="A880" s="180"/>
      <c r="B880" s="181"/>
      <c r="C880" s="188" t="s">
        <v>710</v>
      </c>
      <c r="D880" s="189"/>
      <c r="E880" s="190"/>
      <c r="F880" s="150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7" t="s">
        <v>156</v>
      </c>
      <c r="AH880" s="187">
        <v>0</v>
      </c>
      <c r="AI880" s="187"/>
      <c r="AJ880" s="187"/>
      <c r="AK880" s="187"/>
      <c r="AL880" s="187"/>
      <c r="AM880" s="187"/>
      <c r="AN880" s="187"/>
      <c r="AO880" s="187"/>
      <c r="AP880" s="187"/>
      <c r="AQ880" s="187"/>
      <c r="AR880" s="187"/>
      <c r="AS880" s="187"/>
      <c r="AT880" s="187"/>
      <c r="AU880" s="187"/>
      <c r="AV880" s="187"/>
      <c r="AW880" s="187"/>
      <c r="AX880" s="187"/>
      <c r="AY880" s="187"/>
      <c r="AZ880" s="187"/>
      <c r="BA880" s="187"/>
      <c r="BB880" s="187"/>
      <c r="BC880" s="187"/>
      <c r="BD880" s="187"/>
      <c r="BE880" s="187"/>
      <c r="BF880" s="187"/>
      <c r="BG880" s="187"/>
      <c r="BH880" s="187"/>
    </row>
    <row r="881" spans="1:60" s="179" customFormat="1" outlineLevel="1">
      <c r="A881" s="180"/>
      <c r="B881" s="181"/>
      <c r="C881" s="188" t="s">
        <v>711</v>
      </c>
      <c r="D881" s="189"/>
      <c r="E881" s="190">
        <v>159.375</v>
      </c>
      <c r="F881" s="150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7"/>
      <c r="Y881" s="187"/>
      <c r="Z881" s="187"/>
      <c r="AA881" s="187"/>
      <c r="AB881" s="187"/>
      <c r="AC881" s="187"/>
      <c r="AD881" s="187"/>
      <c r="AE881" s="187"/>
      <c r="AF881" s="187"/>
      <c r="AG881" s="187" t="s">
        <v>156</v>
      </c>
      <c r="AH881" s="187">
        <v>0</v>
      </c>
      <c r="AI881" s="187"/>
      <c r="AJ881" s="187"/>
      <c r="AK881" s="187"/>
      <c r="AL881" s="187"/>
      <c r="AM881" s="187"/>
      <c r="AN881" s="187"/>
      <c r="AO881" s="187"/>
      <c r="AP881" s="187"/>
      <c r="AQ881" s="187"/>
      <c r="AR881" s="187"/>
      <c r="AS881" s="187"/>
      <c r="AT881" s="187"/>
      <c r="AU881" s="187"/>
      <c r="AV881" s="187"/>
      <c r="AW881" s="187"/>
      <c r="AX881" s="187"/>
      <c r="AY881" s="187"/>
      <c r="AZ881" s="187"/>
      <c r="BA881" s="187"/>
      <c r="BB881" s="187"/>
      <c r="BC881" s="187"/>
      <c r="BD881" s="187"/>
      <c r="BE881" s="187"/>
      <c r="BF881" s="187"/>
      <c r="BG881" s="187"/>
      <c r="BH881" s="187"/>
    </row>
    <row r="882" spans="1:60" s="179" customFormat="1" outlineLevel="1">
      <c r="A882" s="180"/>
      <c r="B882" s="181"/>
      <c r="C882" s="191"/>
      <c r="D882" s="191"/>
      <c r="E882" s="191"/>
      <c r="F882" s="150"/>
      <c r="G882" s="191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7"/>
      <c r="Y882" s="187"/>
      <c r="Z882" s="187"/>
      <c r="AA882" s="187"/>
      <c r="AB882" s="187"/>
      <c r="AC882" s="187"/>
      <c r="AD882" s="187"/>
      <c r="AE882" s="187"/>
      <c r="AF882" s="187"/>
      <c r="AG882" s="187" t="s">
        <v>130</v>
      </c>
      <c r="AH882" s="187"/>
      <c r="AI882" s="187"/>
      <c r="AJ882" s="187"/>
      <c r="AK882" s="187"/>
      <c r="AL882" s="187"/>
      <c r="AM882" s="187"/>
      <c r="AN882" s="187"/>
      <c r="AO882" s="187"/>
      <c r="AP882" s="187"/>
      <c r="AQ882" s="187"/>
      <c r="AR882" s="187"/>
      <c r="AS882" s="187"/>
      <c r="AT882" s="187"/>
      <c r="AU882" s="187"/>
      <c r="AV882" s="187"/>
      <c r="AW882" s="187"/>
      <c r="AX882" s="187"/>
      <c r="AY882" s="187"/>
      <c r="AZ882" s="187"/>
      <c r="BA882" s="187"/>
      <c r="BB882" s="187"/>
      <c r="BC882" s="187"/>
      <c r="BD882" s="187"/>
      <c r="BE882" s="187"/>
      <c r="BF882" s="187"/>
      <c r="BG882" s="187"/>
      <c r="BH882" s="187"/>
    </row>
    <row r="883" spans="1:60" s="179" customFormat="1">
      <c r="A883" s="192" t="s">
        <v>120</v>
      </c>
      <c r="B883" s="193" t="s">
        <v>79</v>
      </c>
      <c r="C883" s="194" t="s">
        <v>80</v>
      </c>
      <c r="D883" s="195"/>
      <c r="E883" s="196"/>
      <c r="F883" s="212"/>
      <c r="G883" s="198">
        <f>SUMIF(AG884:AG897,"&lt;&gt;NOR",G884:G897)</f>
        <v>0</v>
      </c>
      <c r="H883" s="198"/>
      <c r="I883" s="198">
        <f>SUM(I884:I897)</f>
        <v>157589.68</v>
      </c>
      <c r="J883" s="198"/>
      <c r="K883" s="198">
        <f>SUM(K884:K897)</f>
        <v>64732.130000000005</v>
      </c>
      <c r="L883" s="198"/>
      <c r="M883" s="198">
        <f>SUM(M884:M897)</f>
        <v>0</v>
      </c>
      <c r="N883" s="198"/>
      <c r="O883" s="198">
        <f>SUM(O884:O897)</f>
        <v>1.1499999999999999</v>
      </c>
      <c r="P883" s="198"/>
      <c r="Q883" s="198">
        <f>SUM(Q884:Q897)</f>
        <v>0</v>
      </c>
      <c r="R883" s="198"/>
      <c r="S883" s="198"/>
      <c r="T883" s="199"/>
      <c r="U883" s="178"/>
      <c r="V883" s="178">
        <f>SUM(V884:V897)</f>
        <v>0</v>
      </c>
      <c r="W883" s="178"/>
      <c r="AG883" s="179" t="s">
        <v>121</v>
      </c>
    </row>
    <row r="884" spans="1:60" s="179" customFormat="1" ht="22.5" outlineLevel="1">
      <c r="A884" s="180">
        <v>100</v>
      </c>
      <c r="B884" s="181" t="s">
        <v>712</v>
      </c>
      <c r="C884" s="182" t="s">
        <v>713</v>
      </c>
      <c r="D884" s="183" t="s">
        <v>199</v>
      </c>
      <c r="E884" s="184">
        <v>273.5</v>
      </c>
      <c r="F884" s="150"/>
      <c r="G884" s="186">
        <f>ROUND(E884*F884,2)</f>
        <v>0</v>
      </c>
      <c r="H884" s="186">
        <v>437.03</v>
      </c>
      <c r="I884" s="186">
        <f>ROUND(E884*H884,2)</f>
        <v>119527.71</v>
      </c>
      <c r="J884" s="186">
        <v>200.97</v>
      </c>
      <c r="K884" s="186">
        <f>ROUND(E884*J884,2)</f>
        <v>54965.3</v>
      </c>
      <c r="L884" s="186">
        <v>15</v>
      </c>
      <c r="M884" s="186">
        <f>G884*(1+L884/100)</f>
        <v>0</v>
      </c>
      <c r="N884" s="186">
        <v>3.5999999999999999E-3</v>
      </c>
      <c r="O884" s="186">
        <f>ROUND(E884*N884,2)</f>
        <v>0.98</v>
      </c>
      <c r="P884" s="186">
        <v>0</v>
      </c>
      <c r="Q884" s="186">
        <f>ROUND(E884*P884,2)</f>
        <v>0</v>
      </c>
      <c r="R884" s="186" t="s">
        <v>627</v>
      </c>
      <c r="S884" s="186" t="s">
        <v>125</v>
      </c>
      <c r="T884" s="186" t="s">
        <v>125</v>
      </c>
      <c r="U884" s="186">
        <v>0</v>
      </c>
      <c r="V884" s="186">
        <f>ROUND(E884*U884,2)</f>
        <v>0</v>
      </c>
      <c r="W884" s="186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7" t="s">
        <v>628</v>
      </c>
      <c r="AH884" s="187"/>
      <c r="AI884" s="187"/>
      <c r="AJ884" s="187"/>
      <c r="AK884" s="187"/>
      <c r="AL884" s="187"/>
      <c r="AM884" s="187"/>
      <c r="AN884" s="187"/>
      <c r="AO884" s="187"/>
      <c r="AP884" s="187"/>
      <c r="AQ884" s="187"/>
      <c r="AR884" s="187"/>
      <c r="AS884" s="187"/>
      <c r="AT884" s="187"/>
      <c r="AU884" s="187"/>
      <c r="AV884" s="187"/>
      <c r="AW884" s="187"/>
      <c r="AX884" s="187"/>
      <c r="AY884" s="187"/>
      <c r="AZ884" s="187"/>
      <c r="BA884" s="187"/>
      <c r="BB884" s="187"/>
      <c r="BC884" s="187"/>
      <c r="BD884" s="187"/>
      <c r="BE884" s="187"/>
      <c r="BF884" s="187"/>
      <c r="BG884" s="187"/>
      <c r="BH884" s="187"/>
    </row>
    <row r="885" spans="1:60" s="179" customFormat="1" ht="22.5" outlineLevel="1">
      <c r="A885" s="180"/>
      <c r="B885" s="181"/>
      <c r="C885" s="200" t="s">
        <v>714</v>
      </c>
      <c r="D885" s="200"/>
      <c r="E885" s="200"/>
      <c r="F885" s="150"/>
      <c r="G885" s="200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7" t="s">
        <v>177</v>
      </c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7"/>
      <c r="AT885" s="187"/>
      <c r="AU885" s="187"/>
      <c r="AV885" s="187"/>
      <c r="AW885" s="187"/>
      <c r="AX885" s="187"/>
      <c r="AY885" s="187"/>
      <c r="AZ885" s="187"/>
      <c r="BA885" s="202" t="str">
        <f>C885</f>
        <v>lepení a dodávka podlahoviny z PVC, bez podkladu. Svaření podlahoviny. Dodávka a lepení podlahových soklíků z měkčeného PVC. Pastování a vyleštění podlah.</v>
      </c>
      <c r="BB885" s="187"/>
      <c r="BC885" s="187"/>
      <c r="BD885" s="187"/>
      <c r="BE885" s="187"/>
      <c r="BF885" s="187"/>
      <c r="BG885" s="187"/>
      <c r="BH885" s="187"/>
    </row>
    <row r="886" spans="1:60" s="179" customFormat="1" outlineLevel="1">
      <c r="A886" s="180"/>
      <c r="B886" s="181"/>
      <c r="C886" s="201" t="s">
        <v>715</v>
      </c>
      <c r="D886" s="201"/>
      <c r="E886" s="201"/>
      <c r="F886" s="150"/>
      <c r="G886" s="201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 t="s">
        <v>129</v>
      </c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7"/>
      <c r="AT886" s="187"/>
      <c r="AU886" s="187"/>
      <c r="AV886" s="187"/>
      <c r="AW886" s="187"/>
      <c r="AX886" s="187"/>
      <c r="AY886" s="187"/>
      <c r="AZ886" s="187"/>
      <c r="BA886" s="187"/>
      <c r="BB886" s="187"/>
      <c r="BC886" s="187"/>
      <c r="BD886" s="187"/>
      <c r="BE886" s="187"/>
      <c r="BF886" s="187"/>
      <c r="BG886" s="187"/>
      <c r="BH886" s="187"/>
    </row>
    <row r="887" spans="1:60" s="179" customFormat="1" outlineLevel="1">
      <c r="A887" s="180"/>
      <c r="B887" s="181"/>
      <c r="C887" s="188" t="s">
        <v>406</v>
      </c>
      <c r="D887" s="189"/>
      <c r="E887" s="190"/>
      <c r="F887" s="150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7" t="s">
        <v>156</v>
      </c>
      <c r="AH887" s="187">
        <v>0</v>
      </c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7"/>
      <c r="AT887" s="187"/>
      <c r="AU887" s="187"/>
      <c r="AV887" s="187"/>
      <c r="AW887" s="187"/>
      <c r="AX887" s="187"/>
      <c r="AY887" s="187"/>
      <c r="AZ887" s="187"/>
      <c r="BA887" s="187"/>
      <c r="BB887" s="187"/>
      <c r="BC887" s="187"/>
      <c r="BD887" s="187"/>
      <c r="BE887" s="187"/>
      <c r="BF887" s="187"/>
      <c r="BG887" s="187"/>
      <c r="BH887" s="187"/>
    </row>
    <row r="888" spans="1:60" s="179" customFormat="1" outlineLevel="1">
      <c r="A888" s="180"/>
      <c r="B888" s="181"/>
      <c r="C888" s="188" t="s">
        <v>191</v>
      </c>
      <c r="D888" s="189"/>
      <c r="E888" s="190"/>
      <c r="F888" s="150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 t="s">
        <v>156</v>
      </c>
      <c r="AH888" s="187">
        <v>0</v>
      </c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7"/>
      <c r="AT888" s="187"/>
      <c r="AU888" s="187"/>
      <c r="AV888" s="187"/>
      <c r="AW888" s="187"/>
      <c r="AX888" s="187"/>
      <c r="AY888" s="187"/>
      <c r="AZ888" s="187"/>
      <c r="BA888" s="187"/>
      <c r="BB888" s="187"/>
      <c r="BC888" s="187"/>
      <c r="BD888" s="187"/>
      <c r="BE888" s="187"/>
      <c r="BF888" s="187"/>
      <c r="BG888" s="187"/>
      <c r="BH888" s="187"/>
    </row>
    <row r="889" spans="1:60" s="179" customFormat="1" outlineLevel="1">
      <c r="A889" s="180"/>
      <c r="B889" s="181"/>
      <c r="C889" s="188" t="s">
        <v>415</v>
      </c>
      <c r="D889" s="189"/>
      <c r="E889" s="190"/>
      <c r="F889" s="150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 t="s">
        <v>156</v>
      </c>
      <c r="AH889" s="187">
        <v>0</v>
      </c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7"/>
      <c r="AT889" s="187"/>
      <c r="AU889" s="187"/>
      <c r="AV889" s="187"/>
      <c r="AW889" s="187"/>
      <c r="AX889" s="187"/>
      <c r="AY889" s="187"/>
      <c r="AZ889" s="187"/>
      <c r="BA889" s="187"/>
      <c r="BB889" s="187"/>
      <c r="BC889" s="187"/>
      <c r="BD889" s="187"/>
      <c r="BE889" s="187"/>
      <c r="BF889" s="187"/>
      <c r="BG889" s="187"/>
      <c r="BH889" s="187"/>
    </row>
    <row r="890" spans="1:60" s="179" customFormat="1" outlineLevel="1">
      <c r="A890" s="180"/>
      <c r="B890" s="181"/>
      <c r="C890" s="188" t="s">
        <v>416</v>
      </c>
      <c r="D890" s="189"/>
      <c r="E890" s="190">
        <v>273.5</v>
      </c>
      <c r="F890" s="150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 t="s">
        <v>156</v>
      </c>
      <c r="AH890" s="187">
        <v>0</v>
      </c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87"/>
      <c r="AT890" s="187"/>
      <c r="AU890" s="187"/>
      <c r="AV890" s="187"/>
      <c r="AW890" s="187"/>
      <c r="AX890" s="187"/>
      <c r="AY890" s="187"/>
      <c r="AZ890" s="187"/>
      <c r="BA890" s="187"/>
      <c r="BB890" s="187"/>
      <c r="BC890" s="187"/>
      <c r="BD890" s="187"/>
      <c r="BE890" s="187"/>
      <c r="BF890" s="187"/>
      <c r="BG890" s="187"/>
      <c r="BH890" s="187"/>
    </row>
    <row r="891" spans="1:60" s="179" customFormat="1" outlineLevel="1">
      <c r="A891" s="180"/>
      <c r="B891" s="181"/>
      <c r="C891" s="191"/>
      <c r="D891" s="191"/>
      <c r="E891" s="191"/>
      <c r="F891" s="150"/>
      <c r="G891" s="191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 t="s">
        <v>130</v>
      </c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87"/>
      <c r="AT891" s="187"/>
      <c r="AU891" s="187"/>
      <c r="AV891" s="187"/>
      <c r="AW891" s="187"/>
      <c r="AX891" s="187"/>
      <c r="AY891" s="187"/>
      <c r="AZ891" s="187"/>
      <c r="BA891" s="187"/>
      <c r="BB891" s="187"/>
      <c r="BC891" s="187"/>
      <c r="BD891" s="187"/>
      <c r="BE891" s="187"/>
      <c r="BF891" s="187"/>
      <c r="BG891" s="187"/>
      <c r="BH891" s="187"/>
    </row>
    <row r="892" spans="1:60" s="179" customFormat="1" outlineLevel="1">
      <c r="A892" s="180">
        <v>101</v>
      </c>
      <c r="B892" s="181" t="s">
        <v>716</v>
      </c>
      <c r="C892" s="182" t="s">
        <v>717</v>
      </c>
      <c r="D892" s="183" t="s">
        <v>199</v>
      </c>
      <c r="E892" s="184">
        <v>66.8</v>
      </c>
      <c r="F892" s="150"/>
      <c r="G892" s="186">
        <f>ROUND(E892*F892,2)</f>
        <v>0</v>
      </c>
      <c r="H892" s="186">
        <v>569.79</v>
      </c>
      <c r="I892" s="186">
        <f>ROUND(E892*H892,2)</f>
        <v>38061.97</v>
      </c>
      <c r="J892" s="186">
        <v>146.21</v>
      </c>
      <c r="K892" s="186">
        <f>ROUND(E892*J892,2)</f>
        <v>9766.83</v>
      </c>
      <c r="L892" s="186">
        <v>15</v>
      </c>
      <c r="M892" s="186">
        <f>G892*(1+L892/100)</f>
        <v>0</v>
      </c>
      <c r="N892" s="186">
        <v>2.5799999999999998E-3</v>
      </c>
      <c r="O892" s="186">
        <f>ROUND(E892*N892,2)</f>
        <v>0.17</v>
      </c>
      <c r="P892" s="186">
        <v>0</v>
      </c>
      <c r="Q892" s="186">
        <f>ROUND(E892*P892,2)</f>
        <v>0</v>
      </c>
      <c r="R892" s="186" t="s">
        <v>627</v>
      </c>
      <c r="S892" s="186" t="s">
        <v>125</v>
      </c>
      <c r="T892" s="186" t="s">
        <v>125</v>
      </c>
      <c r="U892" s="186">
        <v>0</v>
      </c>
      <c r="V892" s="186">
        <f>ROUND(E892*U892,2)</f>
        <v>0</v>
      </c>
      <c r="W892" s="186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 t="s">
        <v>628</v>
      </c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87"/>
      <c r="AT892" s="187"/>
      <c r="AU892" s="187"/>
      <c r="AV892" s="187"/>
      <c r="AW892" s="187"/>
      <c r="AX892" s="187"/>
      <c r="AY892" s="187"/>
      <c r="AZ892" s="187"/>
      <c r="BA892" s="187"/>
      <c r="BB892" s="187"/>
      <c r="BC892" s="187"/>
      <c r="BD892" s="187"/>
      <c r="BE892" s="187"/>
      <c r="BF892" s="187"/>
      <c r="BG892" s="187"/>
      <c r="BH892" s="187"/>
    </row>
    <row r="893" spans="1:60" s="179" customFormat="1" outlineLevel="1">
      <c r="A893" s="180"/>
      <c r="B893" s="181"/>
      <c r="C893" s="188" t="s">
        <v>406</v>
      </c>
      <c r="D893" s="189"/>
      <c r="E893" s="190"/>
      <c r="F893" s="150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7"/>
      <c r="Y893" s="187"/>
      <c r="Z893" s="187"/>
      <c r="AA893" s="187"/>
      <c r="AB893" s="187"/>
      <c r="AC893" s="187"/>
      <c r="AD893" s="187"/>
      <c r="AE893" s="187"/>
      <c r="AF893" s="187"/>
      <c r="AG893" s="187" t="s">
        <v>156</v>
      </c>
      <c r="AH893" s="187">
        <v>0</v>
      </c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187"/>
      <c r="AT893" s="187"/>
      <c r="AU893" s="187"/>
      <c r="AV893" s="187"/>
      <c r="AW893" s="187"/>
      <c r="AX893" s="187"/>
      <c r="AY893" s="187"/>
      <c r="AZ893" s="187"/>
      <c r="BA893" s="187"/>
      <c r="BB893" s="187"/>
      <c r="BC893" s="187"/>
      <c r="BD893" s="187"/>
      <c r="BE893" s="187"/>
      <c r="BF893" s="187"/>
      <c r="BG893" s="187"/>
      <c r="BH893" s="187"/>
    </row>
    <row r="894" spans="1:60" s="179" customFormat="1" outlineLevel="1">
      <c r="A894" s="180"/>
      <c r="B894" s="181"/>
      <c r="C894" s="188" t="s">
        <v>191</v>
      </c>
      <c r="D894" s="189"/>
      <c r="E894" s="190"/>
      <c r="F894" s="150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 t="s">
        <v>156</v>
      </c>
      <c r="AH894" s="187">
        <v>0</v>
      </c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187"/>
      <c r="AT894" s="187"/>
      <c r="AU894" s="187"/>
      <c r="AV894" s="187"/>
      <c r="AW894" s="187"/>
      <c r="AX894" s="187"/>
      <c r="AY894" s="187"/>
      <c r="AZ894" s="187"/>
      <c r="BA894" s="187"/>
      <c r="BB894" s="187"/>
      <c r="BC894" s="187"/>
      <c r="BD894" s="187"/>
      <c r="BE894" s="187"/>
      <c r="BF894" s="187"/>
      <c r="BG894" s="187"/>
      <c r="BH894" s="187"/>
    </row>
    <row r="895" spans="1:60" s="179" customFormat="1" outlineLevel="1">
      <c r="A895" s="180"/>
      <c r="B895" s="181"/>
      <c r="C895" s="188" t="s">
        <v>411</v>
      </c>
      <c r="D895" s="189"/>
      <c r="E895" s="190"/>
      <c r="F895" s="150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7" t="s">
        <v>156</v>
      </c>
      <c r="AH895" s="187">
        <v>0</v>
      </c>
      <c r="AI895" s="187"/>
      <c r="AJ895" s="187"/>
      <c r="AK895" s="187"/>
      <c r="AL895" s="187"/>
      <c r="AM895" s="187"/>
      <c r="AN895" s="187"/>
      <c r="AO895" s="187"/>
      <c r="AP895" s="187"/>
      <c r="AQ895" s="187"/>
      <c r="AR895" s="187"/>
      <c r="AS895" s="187"/>
      <c r="AT895" s="187"/>
      <c r="AU895" s="187"/>
      <c r="AV895" s="187"/>
      <c r="AW895" s="187"/>
      <c r="AX895" s="187"/>
      <c r="AY895" s="187"/>
      <c r="AZ895" s="187"/>
      <c r="BA895" s="187"/>
      <c r="BB895" s="187"/>
      <c r="BC895" s="187"/>
      <c r="BD895" s="187"/>
      <c r="BE895" s="187"/>
      <c r="BF895" s="187"/>
      <c r="BG895" s="187"/>
      <c r="BH895" s="187"/>
    </row>
    <row r="896" spans="1:60" s="179" customFormat="1" outlineLevel="1">
      <c r="A896" s="180"/>
      <c r="B896" s="181"/>
      <c r="C896" s="188" t="s">
        <v>412</v>
      </c>
      <c r="D896" s="189"/>
      <c r="E896" s="190">
        <v>66.8</v>
      </c>
      <c r="F896" s="150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 t="s">
        <v>156</v>
      </c>
      <c r="AH896" s="187">
        <v>0</v>
      </c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87"/>
      <c r="AT896" s="187"/>
      <c r="AU896" s="187"/>
      <c r="AV896" s="187"/>
      <c r="AW896" s="187"/>
      <c r="AX896" s="187"/>
      <c r="AY896" s="187"/>
      <c r="AZ896" s="187"/>
      <c r="BA896" s="187"/>
      <c r="BB896" s="187"/>
      <c r="BC896" s="187"/>
      <c r="BD896" s="187"/>
      <c r="BE896" s="187"/>
      <c r="BF896" s="187"/>
      <c r="BG896" s="187"/>
      <c r="BH896" s="187"/>
    </row>
    <row r="897" spans="1:60" s="179" customFormat="1" outlineLevel="1">
      <c r="A897" s="180"/>
      <c r="B897" s="181"/>
      <c r="C897" s="191"/>
      <c r="D897" s="191"/>
      <c r="E897" s="191"/>
      <c r="F897" s="150"/>
      <c r="G897" s="191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7" t="s">
        <v>130</v>
      </c>
      <c r="AH897" s="187"/>
      <c r="AI897" s="187"/>
      <c r="AJ897" s="187"/>
      <c r="AK897" s="187"/>
      <c r="AL897" s="187"/>
      <c r="AM897" s="187"/>
      <c r="AN897" s="187"/>
      <c r="AO897" s="187"/>
      <c r="AP897" s="187"/>
      <c r="AQ897" s="187"/>
      <c r="AR897" s="187"/>
      <c r="AS897" s="187"/>
      <c r="AT897" s="187"/>
      <c r="AU897" s="187"/>
      <c r="AV897" s="187"/>
      <c r="AW897" s="187"/>
      <c r="AX897" s="187"/>
      <c r="AY897" s="187"/>
      <c r="AZ897" s="187"/>
      <c r="BA897" s="187"/>
      <c r="BB897" s="187"/>
      <c r="BC897" s="187"/>
      <c r="BD897" s="187"/>
      <c r="BE897" s="187"/>
      <c r="BF897" s="187"/>
      <c r="BG897" s="187"/>
      <c r="BH897" s="187"/>
    </row>
    <row r="898" spans="1:60" s="179" customFormat="1">
      <c r="A898" s="192" t="s">
        <v>120</v>
      </c>
      <c r="B898" s="193" t="s">
        <v>81</v>
      </c>
      <c r="C898" s="194" t="s">
        <v>82</v>
      </c>
      <c r="D898" s="195"/>
      <c r="E898" s="196"/>
      <c r="F898" s="212"/>
      <c r="G898" s="198">
        <f>SUMIF(AG899:AG1049,"&lt;&gt;NOR",G899:G1049)</f>
        <v>0</v>
      </c>
      <c r="H898" s="198"/>
      <c r="I898" s="198">
        <f>SUM(I899:I1049)</f>
        <v>126471.69</v>
      </c>
      <c r="J898" s="198"/>
      <c r="K898" s="198">
        <f>SUM(K899:K1049)</f>
        <v>174557.17</v>
      </c>
      <c r="L898" s="198"/>
      <c r="M898" s="198">
        <f>SUM(M899:M1049)</f>
        <v>0</v>
      </c>
      <c r="N898" s="198"/>
      <c r="O898" s="198">
        <f>SUM(O899:O1049)</f>
        <v>4.5999999999999996</v>
      </c>
      <c r="P898" s="198"/>
      <c r="Q898" s="198">
        <f>SUM(Q899:Q1049)</f>
        <v>0</v>
      </c>
      <c r="R898" s="198"/>
      <c r="S898" s="198"/>
      <c r="T898" s="199"/>
      <c r="U898" s="178"/>
      <c r="V898" s="178">
        <f>SUM(V899:V1049)</f>
        <v>417.53000000000003</v>
      </c>
      <c r="W898" s="178"/>
      <c r="AG898" s="179" t="s">
        <v>121</v>
      </c>
    </row>
    <row r="899" spans="1:60" s="179" customFormat="1" outlineLevel="1">
      <c r="A899" s="180">
        <v>102</v>
      </c>
      <c r="B899" s="181" t="s">
        <v>718</v>
      </c>
      <c r="C899" s="182" t="s">
        <v>719</v>
      </c>
      <c r="D899" s="183" t="s">
        <v>228</v>
      </c>
      <c r="E899" s="184">
        <v>148.2704</v>
      </c>
      <c r="F899" s="150"/>
      <c r="G899" s="186">
        <f>ROUND(E899*F899,2)</f>
        <v>0</v>
      </c>
      <c r="H899" s="186">
        <v>13.02</v>
      </c>
      <c r="I899" s="186">
        <f>ROUND(E899*H899,2)</f>
        <v>1930.48</v>
      </c>
      <c r="J899" s="186">
        <v>25.88</v>
      </c>
      <c r="K899" s="186">
        <f>ROUND(E899*J899,2)</f>
        <v>3837.24</v>
      </c>
      <c r="L899" s="186">
        <v>15</v>
      </c>
      <c r="M899" s="186">
        <f>G899*(1+L899/100)</f>
        <v>0</v>
      </c>
      <c r="N899" s="186">
        <v>4.0000000000000003E-5</v>
      </c>
      <c r="O899" s="186">
        <f>ROUND(E899*N899,2)</f>
        <v>0.01</v>
      </c>
      <c r="P899" s="186">
        <v>0</v>
      </c>
      <c r="Q899" s="186">
        <f>ROUND(E899*P899,2)</f>
        <v>0</v>
      </c>
      <c r="R899" s="186" t="s">
        <v>682</v>
      </c>
      <c r="S899" s="186" t="s">
        <v>125</v>
      </c>
      <c r="T899" s="186" t="s">
        <v>125</v>
      </c>
      <c r="U899" s="186">
        <v>0</v>
      </c>
      <c r="V899" s="186">
        <f>ROUND(E899*U899,2)</f>
        <v>0</v>
      </c>
      <c r="W899" s="186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7" t="s">
        <v>436</v>
      </c>
      <c r="AH899" s="187"/>
      <c r="AI899" s="187"/>
      <c r="AJ899" s="187"/>
      <c r="AK899" s="187"/>
      <c r="AL899" s="187"/>
      <c r="AM899" s="187"/>
      <c r="AN899" s="187"/>
      <c r="AO899" s="187"/>
      <c r="AP899" s="187"/>
      <c r="AQ899" s="187"/>
      <c r="AR899" s="187"/>
      <c r="AS899" s="187"/>
      <c r="AT899" s="187"/>
      <c r="AU899" s="187"/>
      <c r="AV899" s="187"/>
      <c r="AW899" s="187"/>
      <c r="AX899" s="187"/>
      <c r="AY899" s="187"/>
      <c r="AZ899" s="187"/>
      <c r="BA899" s="187"/>
      <c r="BB899" s="187"/>
      <c r="BC899" s="187"/>
      <c r="BD899" s="187"/>
      <c r="BE899" s="187"/>
      <c r="BF899" s="187"/>
      <c r="BG899" s="187"/>
      <c r="BH899" s="187"/>
    </row>
    <row r="900" spans="1:60" s="179" customFormat="1" outlineLevel="1">
      <c r="A900" s="180"/>
      <c r="B900" s="181"/>
      <c r="C900" s="188" t="s">
        <v>720</v>
      </c>
      <c r="D900" s="189"/>
      <c r="E900" s="190"/>
      <c r="F900" s="150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 t="s">
        <v>156</v>
      </c>
      <c r="AH900" s="187">
        <v>0</v>
      </c>
      <c r="AI900" s="187"/>
      <c r="AJ900" s="187"/>
      <c r="AK900" s="187"/>
      <c r="AL900" s="187"/>
      <c r="AM900" s="187"/>
      <c r="AN900" s="187"/>
      <c r="AO900" s="187"/>
      <c r="AP900" s="187"/>
      <c r="AQ900" s="187"/>
      <c r="AR900" s="187"/>
      <c r="AS900" s="187"/>
      <c r="AT900" s="187"/>
      <c r="AU900" s="187"/>
      <c r="AV900" s="187"/>
      <c r="AW900" s="187"/>
      <c r="AX900" s="187"/>
      <c r="AY900" s="187"/>
      <c r="AZ900" s="187"/>
      <c r="BA900" s="187"/>
      <c r="BB900" s="187"/>
      <c r="BC900" s="187"/>
      <c r="BD900" s="187"/>
      <c r="BE900" s="187"/>
      <c r="BF900" s="187"/>
      <c r="BG900" s="187"/>
      <c r="BH900" s="187"/>
    </row>
    <row r="901" spans="1:60" s="179" customFormat="1" outlineLevel="1">
      <c r="A901" s="180"/>
      <c r="B901" s="181"/>
      <c r="C901" s="188" t="s">
        <v>370</v>
      </c>
      <c r="D901" s="189"/>
      <c r="E901" s="190"/>
      <c r="F901" s="150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 t="s">
        <v>156</v>
      </c>
      <c r="AH901" s="187">
        <v>0</v>
      </c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7"/>
      <c r="AT901" s="187"/>
      <c r="AU901" s="187"/>
      <c r="AV901" s="187"/>
      <c r="AW901" s="187"/>
      <c r="AX901" s="187"/>
      <c r="AY901" s="187"/>
      <c r="AZ901" s="187"/>
      <c r="BA901" s="187"/>
      <c r="BB901" s="187"/>
      <c r="BC901" s="187"/>
      <c r="BD901" s="187"/>
      <c r="BE901" s="187"/>
      <c r="BF901" s="187"/>
      <c r="BG901" s="187"/>
      <c r="BH901" s="187"/>
    </row>
    <row r="902" spans="1:60" s="179" customFormat="1" outlineLevel="1">
      <c r="A902" s="180"/>
      <c r="B902" s="181"/>
      <c r="C902" s="188" t="s">
        <v>721</v>
      </c>
      <c r="D902" s="189"/>
      <c r="E902" s="190">
        <v>148.2704</v>
      </c>
      <c r="F902" s="150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 t="s">
        <v>156</v>
      </c>
      <c r="AH902" s="187">
        <v>0</v>
      </c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7"/>
      <c r="AT902" s="187"/>
      <c r="AU902" s="187"/>
      <c r="AV902" s="187"/>
      <c r="AW902" s="187"/>
      <c r="AX902" s="187"/>
      <c r="AY902" s="187"/>
      <c r="AZ902" s="187"/>
      <c r="BA902" s="187"/>
      <c r="BB902" s="187"/>
      <c r="BC902" s="187"/>
      <c r="BD902" s="187"/>
      <c r="BE902" s="187"/>
      <c r="BF902" s="187"/>
      <c r="BG902" s="187"/>
      <c r="BH902" s="187"/>
    </row>
    <row r="903" spans="1:60" s="179" customFormat="1" outlineLevel="1">
      <c r="A903" s="180"/>
      <c r="B903" s="181"/>
      <c r="C903" s="191"/>
      <c r="D903" s="191"/>
      <c r="E903" s="191"/>
      <c r="F903" s="150"/>
      <c r="G903" s="191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 t="s">
        <v>130</v>
      </c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7"/>
      <c r="AT903" s="187"/>
      <c r="AU903" s="187"/>
      <c r="AV903" s="187"/>
      <c r="AW903" s="187"/>
      <c r="AX903" s="187"/>
      <c r="AY903" s="187"/>
      <c r="AZ903" s="187"/>
      <c r="BA903" s="187"/>
      <c r="BB903" s="187"/>
      <c r="BC903" s="187"/>
      <c r="BD903" s="187"/>
      <c r="BE903" s="187"/>
      <c r="BF903" s="187"/>
      <c r="BG903" s="187"/>
      <c r="BH903" s="187"/>
    </row>
    <row r="904" spans="1:60" s="179" customFormat="1" outlineLevel="1">
      <c r="A904" s="180">
        <v>103</v>
      </c>
      <c r="B904" s="181" t="s">
        <v>722</v>
      </c>
      <c r="C904" s="182" t="s">
        <v>723</v>
      </c>
      <c r="D904" s="183" t="s">
        <v>228</v>
      </c>
      <c r="E904" s="184">
        <v>593.08159999999998</v>
      </c>
      <c r="F904" s="150"/>
      <c r="G904" s="186">
        <f>ROUND(E904*F904,2)</f>
        <v>0</v>
      </c>
      <c r="H904" s="186">
        <v>0</v>
      </c>
      <c r="I904" s="186">
        <f>ROUND(E904*H904,2)</f>
        <v>0</v>
      </c>
      <c r="J904" s="186">
        <v>44.9</v>
      </c>
      <c r="K904" s="186">
        <f>ROUND(E904*J904,2)</f>
        <v>26629.360000000001</v>
      </c>
      <c r="L904" s="186">
        <v>15</v>
      </c>
      <c r="M904" s="186">
        <f>G904*(1+L904/100)</f>
        <v>0</v>
      </c>
      <c r="N904" s="186">
        <v>0</v>
      </c>
      <c r="O904" s="186">
        <f>ROUND(E904*N904,2)</f>
        <v>0</v>
      </c>
      <c r="P904" s="186">
        <v>0</v>
      </c>
      <c r="Q904" s="186">
        <f>ROUND(E904*P904,2)</f>
        <v>0</v>
      </c>
      <c r="R904" s="186" t="s">
        <v>682</v>
      </c>
      <c r="S904" s="186" t="s">
        <v>125</v>
      </c>
      <c r="T904" s="186" t="s">
        <v>125</v>
      </c>
      <c r="U904" s="186">
        <v>0.12</v>
      </c>
      <c r="V904" s="186">
        <f>ROUND(E904*U904,2)</f>
        <v>71.17</v>
      </c>
      <c r="W904" s="186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 t="s">
        <v>154</v>
      </c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7"/>
      <c r="AT904" s="187"/>
      <c r="AU904" s="187"/>
      <c r="AV904" s="187"/>
      <c r="AW904" s="187"/>
      <c r="AX904" s="187"/>
      <c r="AY904" s="187"/>
      <c r="AZ904" s="187"/>
      <c r="BA904" s="187"/>
      <c r="BB904" s="187"/>
      <c r="BC904" s="187"/>
      <c r="BD904" s="187"/>
      <c r="BE904" s="187"/>
      <c r="BF904" s="187"/>
      <c r="BG904" s="187"/>
      <c r="BH904" s="187"/>
    </row>
    <row r="905" spans="1:60" s="179" customFormat="1" outlineLevel="1">
      <c r="A905" s="180"/>
      <c r="B905" s="181"/>
      <c r="C905" s="188" t="s">
        <v>724</v>
      </c>
      <c r="D905" s="189"/>
      <c r="E905" s="190"/>
      <c r="F905" s="150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 t="s">
        <v>156</v>
      </c>
      <c r="AH905" s="187">
        <v>0</v>
      </c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7"/>
      <c r="AT905" s="187"/>
      <c r="AU905" s="187"/>
      <c r="AV905" s="187"/>
      <c r="AW905" s="187"/>
      <c r="AX905" s="187"/>
      <c r="AY905" s="187"/>
      <c r="AZ905" s="187"/>
      <c r="BA905" s="187"/>
      <c r="BB905" s="187"/>
      <c r="BC905" s="187"/>
      <c r="BD905" s="187"/>
      <c r="BE905" s="187"/>
      <c r="BF905" s="187"/>
      <c r="BG905" s="187"/>
      <c r="BH905" s="187"/>
    </row>
    <row r="906" spans="1:60" s="179" customFormat="1" outlineLevel="1">
      <c r="A906" s="180"/>
      <c r="B906" s="181"/>
      <c r="C906" s="188" t="s">
        <v>370</v>
      </c>
      <c r="D906" s="189"/>
      <c r="E906" s="190"/>
      <c r="F906" s="150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 t="s">
        <v>156</v>
      </c>
      <c r="AH906" s="187">
        <v>0</v>
      </c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7"/>
      <c r="AT906" s="187"/>
      <c r="AU906" s="187"/>
      <c r="AV906" s="187"/>
      <c r="AW906" s="187"/>
      <c r="AX906" s="187"/>
      <c r="AY906" s="187"/>
      <c r="AZ906" s="187"/>
      <c r="BA906" s="187"/>
      <c r="BB906" s="187"/>
      <c r="BC906" s="187"/>
      <c r="BD906" s="187"/>
      <c r="BE906" s="187"/>
      <c r="BF906" s="187"/>
      <c r="BG906" s="187"/>
      <c r="BH906" s="187"/>
    </row>
    <row r="907" spans="1:60" s="179" customFormat="1" outlineLevel="1">
      <c r="A907" s="180"/>
      <c r="B907" s="181"/>
      <c r="C907" s="188" t="s">
        <v>725</v>
      </c>
      <c r="D907" s="189"/>
      <c r="E907" s="190">
        <v>593.08159999999998</v>
      </c>
      <c r="F907" s="150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 t="s">
        <v>156</v>
      </c>
      <c r="AH907" s="187">
        <v>0</v>
      </c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7"/>
      <c r="AT907" s="187"/>
      <c r="AU907" s="187"/>
      <c r="AV907" s="187"/>
      <c r="AW907" s="187"/>
      <c r="AX907" s="187"/>
      <c r="AY907" s="187"/>
      <c r="AZ907" s="187"/>
      <c r="BA907" s="187"/>
      <c r="BB907" s="187"/>
      <c r="BC907" s="187"/>
      <c r="BD907" s="187"/>
      <c r="BE907" s="187"/>
      <c r="BF907" s="187"/>
      <c r="BG907" s="187"/>
      <c r="BH907" s="187"/>
    </row>
    <row r="908" spans="1:60" s="179" customFormat="1" outlineLevel="1">
      <c r="A908" s="180"/>
      <c r="B908" s="181"/>
      <c r="C908" s="191"/>
      <c r="D908" s="191"/>
      <c r="E908" s="191"/>
      <c r="F908" s="150"/>
      <c r="G908" s="191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 t="s">
        <v>130</v>
      </c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7"/>
      <c r="AT908" s="187"/>
      <c r="AU908" s="187"/>
      <c r="AV908" s="187"/>
      <c r="AW908" s="187"/>
      <c r="AX908" s="187"/>
      <c r="AY908" s="187"/>
      <c r="AZ908" s="187"/>
      <c r="BA908" s="187"/>
      <c r="BB908" s="187"/>
      <c r="BC908" s="187"/>
      <c r="BD908" s="187"/>
      <c r="BE908" s="187"/>
      <c r="BF908" s="187"/>
      <c r="BG908" s="187"/>
      <c r="BH908" s="187"/>
    </row>
    <row r="909" spans="1:60" s="179" customFormat="1" outlineLevel="1">
      <c r="A909" s="180">
        <v>104</v>
      </c>
      <c r="B909" s="181" t="s">
        <v>726</v>
      </c>
      <c r="C909" s="182" t="s">
        <v>727</v>
      </c>
      <c r="D909" s="183" t="s">
        <v>199</v>
      </c>
      <c r="E909" s="184">
        <v>296.54079999999999</v>
      </c>
      <c r="F909" s="150"/>
      <c r="G909" s="186">
        <f>ROUND(E909*F909,2)</f>
        <v>0</v>
      </c>
      <c r="H909" s="186">
        <v>0</v>
      </c>
      <c r="I909" s="186">
        <f>ROUND(E909*H909,2)</f>
        <v>0</v>
      </c>
      <c r="J909" s="186">
        <v>453</v>
      </c>
      <c r="K909" s="186">
        <f>ROUND(E909*J909,2)</f>
        <v>134332.98000000001</v>
      </c>
      <c r="L909" s="186">
        <v>15</v>
      </c>
      <c r="M909" s="186">
        <f>G909*(1+L909/100)</f>
        <v>0</v>
      </c>
      <c r="N909" s="186">
        <v>2.8999999999999998E-3</v>
      </c>
      <c r="O909" s="186">
        <f>ROUND(E909*N909,2)</f>
        <v>0.86</v>
      </c>
      <c r="P909" s="186">
        <v>0</v>
      </c>
      <c r="Q909" s="186">
        <f>ROUND(E909*P909,2)</f>
        <v>0</v>
      </c>
      <c r="R909" s="186"/>
      <c r="S909" s="186" t="s">
        <v>153</v>
      </c>
      <c r="T909" s="186" t="s">
        <v>728</v>
      </c>
      <c r="U909" s="186">
        <v>1.1679999999999999</v>
      </c>
      <c r="V909" s="186">
        <f>ROUND(E909*U909,2)</f>
        <v>346.36</v>
      </c>
      <c r="W909" s="186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 t="s">
        <v>154</v>
      </c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7"/>
      <c r="AT909" s="187"/>
      <c r="AU909" s="187"/>
      <c r="AV909" s="187"/>
      <c r="AW909" s="187"/>
      <c r="AX909" s="187"/>
      <c r="AY909" s="187"/>
      <c r="AZ909" s="187"/>
      <c r="BA909" s="187"/>
      <c r="BB909" s="187"/>
      <c r="BC909" s="187"/>
      <c r="BD909" s="187"/>
      <c r="BE909" s="187"/>
      <c r="BF909" s="187"/>
      <c r="BG909" s="187"/>
      <c r="BH909" s="187"/>
    </row>
    <row r="910" spans="1:60" s="179" customFormat="1" outlineLevel="1">
      <c r="A910" s="180"/>
      <c r="B910" s="181"/>
      <c r="C910" s="188" t="s">
        <v>320</v>
      </c>
      <c r="D910" s="189"/>
      <c r="E910" s="190"/>
      <c r="F910" s="150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 t="s">
        <v>156</v>
      </c>
      <c r="AH910" s="187">
        <v>0</v>
      </c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7"/>
      <c r="AT910" s="187"/>
      <c r="AU910" s="187"/>
      <c r="AV910" s="187"/>
      <c r="AW910" s="187"/>
      <c r="AX910" s="187"/>
      <c r="AY910" s="187"/>
      <c r="AZ910" s="187"/>
      <c r="BA910" s="187"/>
      <c r="BB910" s="187"/>
      <c r="BC910" s="187"/>
      <c r="BD910" s="187"/>
      <c r="BE910" s="187"/>
      <c r="BF910" s="187"/>
      <c r="BG910" s="187"/>
      <c r="BH910" s="187"/>
    </row>
    <row r="911" spans="1:60" s="179" customFormat="1" outlineLevel="1">
      <c r="A911" s="180"/>
      <c r="B911" s="181"/>
      <c r="C911" s="188" t="s">
        <v>191</v>
      </c>
      <c r="D911" s="189"/>
      <c r="E911" s="190"/>
      <c r="F911" s="150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 t="s">
        <v>156</v>
      </c>
      <c r="AH911" s="187">
        <v>0</v>
      </c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87"/>
      <c r="AT911" s="187"/>
      <c r="AU911" s="187"/>
      <c r="AV911" s="187"/>
      <c r="AW911" s="187"/>
      <c r="AX911" s="187"/>
      <c r="AY911" s="187"/>
      <c r="AZ911" s="187"/>
      <c r="BA911" s="187"/>
      <c r="BB911" s="187"/>
      <c r="BC911" s="187"/>
      <c r="BD911" s="187"/>
      <c r="BE911" s="187"/>
      <c r="BF911" s="187"/>
      <c r="BG911" s="187"/>
      <c r="BH911" s="187"/>
    </row>
    <row r="912" spans="1:60" s="179" customFormat="1" outlineLevel="1">
      <c r="A912" s="180"/>
      <c r="B912" s="181"/>
      <c r="C912" s="188" t="s">
        <v>321</v>
      </c>
      <c r="D912" s="189"/>
      <c r="E912" s="190"/>
      <c r="F912" s="150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 t="s">
        <v>156</v>
      </c>
      <c r="AH912" s="187">
        <v>0</v>
      </c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87"/>
      <c r="AT912" s="187"/>
      <c r="AU912" s="187"/>
      <c r="AV912" s="187"/>
      <c r="AW912" s="187"/>
      <c r="AX912" s="187"/>
      <c r="AY912" s="187"/>
      <c r="AZ912" s="187"/>
      <c r="BA912" s="187"/>
      <c r="BB912" s="187"/>
      <c r="BC912" s="187"/>
      <c r="BD912" s="187"/>
      <c r="BE912" s="187"/>
      <c r="BF912" s="187"/>
      <c r="BG912" s="187"/>
      <c r="BH912" s="187"/>
    </row>
    <row r="913" spans="1:60" s="179" customFormat="1" outlineLevel="1">
      <c r="A913" s="180"/>
      <c r="B913" s="181"/>
      <c r="C913" s="188" t="s">
        <v>322</v>
      </c>
      <c r="D913" s="189"/>
      <c r="E913" s="190"/>
      <c r="F913" s="150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 t="s">
        <v>156</v>
      </c>
      <c r="AH913" s="187">
        <v>0</v>
      </c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87"/>
      <c r="AT913" s="187"/>
      <c r="AU913" s="187"/>
      <c r="AV913" s="187"/>
      <c r="AW913" s="187"/>
      <c r="AX913" s="187"/>
      <c r="AY913" s="187"/>
      <c r="AZ913" s="187"/>
      <c r="BA913" s="187"/>
      <c r="BB913" s="187"/>
      <c r="BC913" s="187"/>
      <c r="BD913" s="187"/>
      <c r="BE913" s="187"/>
      <c r="BF913" s="187"/>
      <c r="BG913" s="187"/>
      <c r="BH913" s="187"/>
    </row>
    <row r="914" spans="1:60" s="179" customFormat="1" outlineLevel="1">
      <c r="A914" s="180"/>
      <c r="B914" s="181"/>
      <c r="C914" s="188" t="s">
        <v>323</v>
      </c>
      <c r="D914" s="189"/>
      <c r="E914" s="190"/>
      <c r="F914" s="150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 t="s">
        <v>156</v>
      </c>
      <c r="AH914" s="187">
        <v>0</v>
      </c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87"/>
      <c r="AT914" s="187"/>
      <c r="AU914" s="187"/>
      <c r="AV914" s="187"/>
      <c r="AW914" s="187"/>
      <c r="AX914" s="187"/>
      <c r="AY914" s="187"/>
      <c r="AZ914" s="187"/>
      <c r="BA914" s="187"/>
      <c r="BB914" s="187"/>
      <c r="BC914" s="187"/>
      <c r="BD914" s="187"/>
      <c r="BE914" s="187"/>
      <c r="BF914" s="187"/>
      <c r="BG914" s="187"/>
      <c r="BH914" s="187"/>
    </row>
    <row r="915" spans="1:60" s="179" customFormat="1" outlineLevel="1">
      <c r="A915" s="180"/>
      <c r="B915" s="181"/>
      <c r="C915" s="188" t="s">
        <v>324</v>
      </c>
      <c r="D915" s="189"/>
      <c r="E915" s="190">
        <v>22.032</v>
      </c>
      <c r="F915" s="150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7" t="s">
        <v>156</v>
      </c>
      <c r="AH915" s="187">
        <v>0</v>
      </c>
      <c r="AI915" s="187"/>
      <c r="AJ915" s="187"/>
      <c r="AK915" s="187"/>
      <c r="AL915" s="187"/>
      <c r="AM915" s="187"/>
      <c r="AN915" s="187"/>
      <c r="AO915" s="187"/>
      <c r="AP915" s="187"/>
      <c r="AQ915" s="187"/>
      <c r="AR915" s="187"/>
      <c r="AS915" s="187"/>
      <c r="AT915" s="187"/>
      <c r="AU915" s="187"/>
      <c r="AV915" s="187"/>
      <c r="AW915" s="187"/>
      <c r="AX915" s="187"/>
      <c r="AY915" s="187"/>
      <c r="AZ915" s="187"/>
      <c r="BA915" s="187"/>
      <c r="BB915" s="187"/>
      <c r="BC915" s="187"/>
      <c r="BD915" s="187"/>
      <c r="BE915" s="187"/>
      <c r="BF915" s="187"/>
      <c r="BG915" s="187"/>
      <c r="BH915" s="187"/>
    </row>
    <row r="916" spans="1:60" s="179" customFormat="1" outlineLevel="1">
      <c r="A916" s="180"/>
      <c r="B916" s="181"/>
      <c r="C916" s="188" t="s">
        <v>729</v>
      </c>
      <c r="D916" s="189"/>
      <c r="E916" s="190"/>
      <c r="F916" s="150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 t="s">
        <v>156</v>
      </c>
      <c r="AH916" s="187">
        <v>0</v>
      </c>
      <c r="AI916" s="187"/>
      <c r="AJ916" s="187"/>
      <c r="AK916" s="187"/>
      <c r="AL916" s="187"/>
      <c r="AM916" s="187"/>
      <c r="AN916" s="187"/>
      <c r="AO916" s="187"/>
      <c r="AP916" s="187"/>
      <c r="AQ916" s="187"/>
      <c r="AR916" s="187"/>
      <c r="AS916" s="187"/>
      <c r="AT916" s="187"/>
      <c r="AU916" s="187"/>
      <c r="AV916" s="187"/>
      <c r="AW916" s="187"/>
      <c r="AX916" s="187"/>
      <c r="AY916" s="187"/>
      <c r="AZ916" s="187"/>
      <c r="BA916" s="187"/>
      <c r="BB916" s="187"/>
      <c r="BC916" s="187"/>
      <c r="BD916" s="187"/>
      <c r="BE916" s="187"/>
      <c r="BF916" s="187"/>
      <c r="BG916" s="187"/>
      <c r="BH916" s="187"/>
    </row>
    <row r="917" spans="1:60" s="179" customFormat="1" outlineLevel="1">
      <c r="A917" s="180"/>
      <c r="B917" s="181"/>
      <c r="C917" s="188" t="s">
        <v>730</v>
      </c>
      <c r="D917" s="189"/>
      <c r="E917" s="190">
        <v>12.432</v>
      </c>
      <c r="F917" s="150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7"/>
      <c r="Y917" s="187"/>
      <c r="Z917" s="187"/>
      <c r="AA917" s="187"/>
      <c r="AB917" s="187"/>
      <c r="AC917" s="187"/>
      <c r="AD917" s="187"/>
      <c r="AE917" s="187"/>
      <c r="AF917" s="187"/>
      <c r="AG917" s="187" t="s">
        <v>156</v>
      </c>
      <c r="AH917" s="187">
        <v>0</v>
      </c>
      <c r="AI917" s="187"/>
      <c r="AJ917" s="187"/>
      <c r="AK917" s="187"/>
      <c r="AL917" s="187"/>
      <c r="AM917" s="187"/>
      <c r="AN917" s="187"/>
      <c r="AO917" s="187"/>
      <c r="AP917" s="187"/>
      <c r="AQ917" s="187"/>
      <c r="AR917" s="187"/>
      <c r="AS917" s="187"/>
      <c r="AT917" s="187"/>
      <c r="AU917" s="187"/>
      <c r="AV917" s="187"/>
      <c r="AW917" s="187"/>
      <c r="AX917" s="187"/>
      <c r="AY917" s="187"/>
      <c r="AZ917" s="187"/>
      <c r="BA917" s="187"/>
      <c r="BB917" s="187"/>
      <c r="BC917" s="187"/>
      <c r="BD917" s="187"/>
      <c r="BE917" s="187"/>
      <c r="BF917" s="187"/>
      <c r="BG917" s="187"/>
      <c r="BH917" s="187"/>
    </row>
    <row r="918" spans="1:60" s="179" customFormat="1" outlineLevel="1">
      <c r="A918" s="180"/>
      <c r="B918" s="181"/>
      <c r="C918" s="188" t="s">
        <v>209</v>
      </c>
      <c r="D918" s="189"/>
      <c r="E918" s="190">
        <v>-1.4</v>
      </c>
      <c r="F918" s="150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7" t="s">
        <v>156</v>
      </c>
      <c r="AH918" s="187">
        <v>0</v>
      </c>
      <c r="AI918" s="187"/>
      <c r="AJ918" s="187"/>
      <c r="AK918" s="187"/>
      <c r="AL918" s="187"/>
      <c r="AM918" s="187"/>
      <c r="AN918" s="187"/>
      <c r="AO918" s="187"/>
      <c r="AP918" s="187"/>
      <c r="AQ918" s="187"/>
      <c r="AR918" s="187"/>
      <c r="AS918" s="187"/>
      <c r="AT918" s="187"/>
      <c r="AU918" s="187"/>
      <c r="AV918" s="187"/>
      <c r="AW918" s="187"/>
      <c r="AX918" s="187"/>
      <c r="AY918" s="187"/>
      <c r="AZ918" s="187"/>
      <c r="BA918" s="187"/>
      <c r="BB918" s="187"/>
      <c r="BC918" s="187"/>
      <c r="BD918" s="187"/>
      <c r="BE918" s="187"/>
      <c r="BF918" s="187"/>
      <c r="BG918" s="187"/>
      <c r="BH918" s="187"/>
    </row>
    <row r="919" spans="1:60" s="179" customFormat="1" outlineLevel="1">
      <c r="A919" s="180"/>
      <c r="B919" s="181"/>
      <c r="C919" s="188" t="s">
        <v>731</v>
      </c>
      <c r="D919" s="189"/>
      <c r="E919" s="190"/>
      <c r="F919" s="150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7" t="s">
        <v>156</v>
      </c>
      <c r="AH919" s="187">
        <v>0</v>
      </c>
      <c r="AI919" s="187"/>
      <c r="AJ919" s="187"/>
      <c r="AK919" s="187"/>
      <c r="AL919" s="187"/>
      <c r="AM919" s="187"/>
      <c r="AN919" s="187"/>
      <c r="AO919" s="187"/>
      <c r="AP919" s="187"/>
      <c r="AQ919" s="187"/>
      <c r="AR919" s="187"/>
      <c r="AS919" s="187"/>
      <c r="AT919" s="187"/>
      <c r="AU919" s="187"/>
      <c r="AV919" s="187"/>
      <c r="AW919" s="187"/>
      <c r="AX919" s="187"/>
      <c r="AY919" s="187"/>
      <c r="AZ919" s="187"/>
      <c r="BA919" s="187"/>
      <c r="BB919" s="187"/>
      <c r="BC919" s="187"/>
      <c r="BD919" s="187"/>
      <c r="BE919" s="187"/>
      <c r="BF919" s="187"/>
      <c r="BG919" s="187"/>
      <c r="BH919" s="187"/>
    </row>
    <row r="920" spans="1:60" s="179" customFormat="1" outlineLevel="1">
      <c r="A920" s="180"/>
      <c r="B920" s="181"/>
      <c r="C920" s="188" t="s">
        <v>732</v>
      </c>
      <c r="D920" s="189"/>
      <c r="E920" s="190">
        <v>5.04</v>
      </c>
      <c r="F920" s="150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7"/>
      <c r="Y920" s="187"/>
      <c r="Z920" s="187"/>
      <c r="AA920" s="187"/>
      <c r="AB920" s="187"/>
      <c r="AC920" s="187"/>
      <c r="AD920" s="187"/>
      <c r="AE920" s="187"/>
      <c r="AF920" s="187"/>
      <c r="AG920" s="187" t="s">
        <v>156</v>
      </c>
      <c r="AH920" s="187">
        <v>0</v>
      </c>
      <c r="AI920" s="187"/>
      <c r="AJ920" s="187"/>
      <c r="AK920" s="187"/>
      <c r="AL920" s="187"/>
      <c r="AM920" s="187"/>
      <c r="AN920" s="187"/>
      <c r="AO920" s="187"/>
      <c r="AP920" s="187"/>
      <c r="AQ920" s="187"/>
      <c r="AR920" s="187"/>
      <c r="AS920" s="187"/>
      <c r="AT920" s="187"/>
      <c r="AU920" s="187"/>
      <c r="AV920" s="187"/>
      <c r="AW920" s="187"/>
      <c r="AX920" s="187"/>
      <c r="AY920" s="187"/>
      <c r="AZ920" s="187"/>
      <c r="BA920" s="187"/>
      <c r="BB920" s="187"/>
      <c r="BC920" s="187"/>
      <c r="BD920" s="187"/>
      <c r="BE920" s="187"/>
      <c r="BF920" s="187"/>
      <c r="BG920" s="187"/>
      <c r="BH920" s="187"/>
    </row>
    <row r="921" spans="1:60" s="179" customFormat="1" outlineLevel="1">
      <c r="A921" s="180"/>
      <c r="B921" s="181"/>
      <c r="C921" s="188" t="s">
        <v>203</v>
      </c>
      <c r="D921" s="189"/>
      <c r="E921" s="190">
        <v>-2.8</v>
      </c>
      <c r="F921" s="150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7"/>
      <c r="Y921" s="187"/>
      <c r="Z921" s="187"/>
      <c r="AA921" s="187"/>
      <c r="AB921" s="187"/>
      <c r="AC921" s="187"/>
      <c r="AD921" s="187"/>
      <c r="AE921" s="187"/>
      <c r="AF921" s="187"/>
      <c r="AG921" s="187" t="s">
        <v>156</v>
      </c>
      <c r="AH921" s="187">
        <v>0</v>
      </c>
      <c r="AI921" s="187"/>
      <c r="AJ921" s="187"/>
      <c r="AK921" s="187"/>
      <c r="AL921" s="187"/>
      <c r="AM921" s="187"/>
      <c r="AN921" s="187"/>
      <c r="AO921" s="187"/>
      <c r="AP921" s="187"/>
      <c r="AQ921" s="187"/>
      <c r="AR921" s="187"/>
      <c r="AS921" s="187"/>
      <c r="AT921" s="187"/>
      <c r="AU921" s="187"/>
      <c r="AV921" s="187"/>
      <c r="AW921" s="187"/>
      <c r="AX921" s="187"/>
      <c r="AY921" s="187"/>
      <c r="AZ921" s="187"/>
      <c r="BA921" s="187"/>
      <c r="BB921" s="187"/>
      <c r="BC921" s="187"/>
      <c r="BD921" s="187"/>
      <c r="BE921" s="187"/>
      <c r="BF921" s="187"/>
      <c r="BG921" s="187"/>
      <c r="BH921" s="187"/>
    </row>
    <row r="922" spans="1:60" s="179" customFormat="1" outlineLevel="1">
      <c r="A922" s="180"/>
      <c r="B922" s="181"/>
      <c r="C922" s="188" t="s">
        <v>325</v>
      </c>
      <c r="D922" s="189"/>
      <c r="E922" s="190"/>
      <c r="F922" s="150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7" t="s">
        <v>156</v>
      </c>
      <c r="AH922" s="187">
        <v>0</v>
      </c>
      <c r="AI922" s="187"/>
      <c r="AJ922" s="187"/>
      <c r="AK922" s="187"/>
      <c r="AL922" s="187"/>
      <c r="AM922" s="187"/>
      <c r="AN922" s="187"/>
      <c r="AO922" s="187"/>
      <c r="AP922" s="187"/>
      <c r="AQ922" s="187"/>
      <c r="AR922" s="187"/>
      <c r="AS922" s="187"/>
      <c r="AT922" s="187"/>
      <c r="AU922" s="187"/>
      <c r="AV922" s="187"/>
      <c r="AW922" s="187"/>
      <c r="AX922" s="187"/>
      <c r="AY922" s="187"/>
      <c r="AZ922" s="187"/>
      <c r="BA922" s="187"/>
      <c r="BB922" s="187"/>
      <c r="BC922" s="187"/>
      <c r="BD922" s="187"/>
      <c r="BE922" s="187"/>
      <c r="BF922" s="187"/>
      <c r="BG922" s="187"/>
      <c r="BH922" s="187"/>
    </row>
    <row r="923" spans="1:60" s="179" customFormat="1" outlineLevel="1">
      <c r="A923" s="180"/>
      <c r="B923" s="181"/>
      <c r="C923" s="188" t="s">
        <v>323</v>
      </c>
      <c r="D923" s="189"/>
      <c r="E923" s="190"/>
      <c r="F923" s="150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7" t="s">
        <v>156</v>
      </c>
      <c r="AH923" s="187">
        <v>0</v>
      </c>
      <c r="AI923" s="187"/>
      <c r="AJ923" s="187"/>
      <c r="AK923" s="187"/>
      <c r="AL923" s="187"/>
      <c r="AM923" s="187"/>
      <c r="AN923" s="187"/>
      <c r="AO923" s="187"/>
      <c r="AP923" s="187"/>
      <c r="AQ923" s="187"/>
      <c r="AR923" s="187"/>
      <c r="AS923" s="187"/>
      <c r="AT923" s="187"/>
      <c r="AU923" s="187"/>
      <c r="AV923" s="187"/>
      <c r="AW923" s="187"/>
      <c r="AX923" s="187"/>
      <c r="AY923" s="187"/>
      <c r="AZ923" s="187"/>
      <c r="BA923" s="187"/>
      <c r="BB923" s="187"/>
      <c r="BC923" s="187"/>
      <c r="BD923" s="187"/>
      <c r="BE923" s="187"/>
      <c r="BF923" s="187"/>
      <c r="BG923" s="187"/>
      <c r="BH923" s="187"/>
    </row>
    <row r="924" spans="1:60" s="179" customFormat="1" outlineLevel="1">
      <c r="A924" s="180"/>
      <c r="B924" s="181"/>
      <c r="C924" s="188" t="s">
        <v>326</v>
      </c>
      <c r="D924" s="189"/>
      <c r="E924" s="190">
        <v>3.6</v>
      </c>
      <c r="F924" s="150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7"/>
      <c r="Y924" s="187"/>
      <c r="Z924" s="187"/>
      <c r="AA924" s="187"/>
      <c r="AB924" s="187"/>
      <c r="AC924" s="187"/>
      <c r="AD924" s="187"/>
      <c r="AE924" s="187"/>
      <c r="AF924" s="187"/>
      <c r="AG924" s="187" t="s">
        <v>156</v>
      </c>
      <c r="AH924" s="187">
        <v>0</v>
      </c>
      <c r="AI924" s="187"/>
      <c r="AJ924" s="187"/>
      <c r="AK924" s="187"/>
      <c r="AL924" s="187"/>
      <c r="AM924" s="187"/>
      <c r="AN924" s="187"/>
      <c r="AO924" s="187"/>
      <c r="AP924" s="187"/>
      <c r="AQ924" s="187"/>
      <c r="AR924" s="187"/>
      <c r="AS924" s="187"/>
      <c r="AT924" s="187"/>
      <c r="AU924" s="187"/>
      <c r="AV924" s="187"/>
      <c r="AW924" s="187"/>
      <c r="AX924" s="187"/>
      <c r="AY924" s="187"/>
      <c r="AZ924" s="187"/>
      <c r="BA924" s="187"/>
      <c r="BB924" s="187"/>
      <c r="BC924" s="187"/>
      <c r="BD924" s="187"/>
      <c r="BE924" s="187"/>
      <c r="BF924" s="187"/>
      <c r="BG924" s="187"/>
      <c r="BH924" s="187"/>
    </row>
    <row r="925" spans="1:60" s="179" customFormat="1" outlineLevel="1">
      <c r="A925" s="180"/>
      <c r="B925" s="181"/>
      <c r="C925" s="188" t="s">
        <v>729</v>
      </c>
      <c r="D925" s="189"/>
      <c r="E925" s="190"/>
      <c r="F925" s="150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7"/>
      <c r="Y925" s="187"/>
      <c r="Z925" s="187"/>
      <c r="AA925" s="187"/>
      <c r="AB925" s="187"/>
      <c r="AC925" s="187"/>
      <c r="AD925" s="187"/>
      <c r="AE925" s="187"/>
      <c r="AF925" s="187"/>
      <c r="AG925" s="187" t="s">
        <v>156</v>
      </c>
      <c r="AH925" s="187">
        <v>0</v>
      </c>
      <c r="AI925" s="187"/>
      <c r="AJ925" s="187"/>
      <c r="AK925" s="187"/>
      <c r="AL925" s="187"/>
      <c r="AM925" s="187"/>
      <c r="AN925" s="187"/>
      <c r="AO925" s="187"/>
      <c r="AP925" s="187"/>
      <c r="AQ925" s="187"/>
      <c r="AR925" s="187"/>
      <c r="AS925" s="187"/>
      <c r="AT925" s="187"/>
      <c r="AU925" s="187"/>
      <c r="AV925" s="187"/>
      <c r="AW925" s="187"/>
      <c r="AX925" s="187"/>
      <c r="AY925" s="187"/>
      <c r="AZ925" s="187"/>
      <c r="BA925" s="187"/>
      <c r="BB925" s="187"/>
      <c r="BC925" s="187"/>
      <c r="BD925" s="187"/>
      <c r="BE925" s="187"/>
      <c r="BF925" s="187"/>
      <c r="BG925" s="187"/>
      <c r="BH925" s="187"/>
    </row>
    <row r="926" spans="1:60" s="179" customFormat="1" outlineLevel="1">
      <c r="A926" s="180"/>
      <c r="B926" s="181"/>
      <c r="C926" s="188" t="s">
        <v>733</v>
      </c>
      <c r="D926" s="189"/>
      <c r="E926" s="190">
        <v>2.16</v>
      </c>
      <c r="F926" s="150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7"/>
      <c r="Y926" s="187"/>
      <c r="Z926" s="187"/>
      <c r="AA926" s="187"/>
      <c r="AB926" s="187"/>
      <c r="AC926" s="187"/>
      <c r="AD926" s="187"/>
      <c r="AE926" s="187"/>
      <c r="AF926" s="187"/>
      <c r="AG926" s="187" t="s">
        <v>156</v>
      </c>
      <c r="AH926" s="187">
        <v>0</v>
      </c>
      <c r="AI926" s="187"/>
      <c r="AJ926" s="187"/>
      <c r="AK926" s="187"/>
      <c r="AL926" s="187"/>
      <c r="AM926" s="187"/>
      <c r="AN926" s="187"/>
      <c r="AO926" s="187"/>
      <c r="AP926" s="187"/>
      <c r="AQ926" s="187"/>
      <c r="AR926" s="187"/>
      <c r="AS926" s="187"/>
      <c r="AT926" s="187"/>
      <c r="AU926" s="187"/>
      <c r="AV926" s="187"/>
      <c r="AW926" s="187"/>
      <c r="AX926" s="187"/>
      <c r="AY926" s="187"/>
      <c r="AZ926" s="187"/>
      <c r="BA926" s="187"/>
      <c r="BB926" s="187"/>
      <c r="BC926" s="187"/>
      <c r="BD926" s="187"/>
      <c r="BE926" s="187"/>
      <c r="BF926" s="187"/>
      <c r="BG926" s="187"/>
      <c r="BH926" s="187"/>
    </row>
    <row r="927" spans="1:60" s="179" customFormat="1" outlineLevel="1">
      <c r="A927" s="180"/>
      <c r="B927" s="181"/>
      <c r="C927" s="188" t="s">
        <v>731</v>
      </c>
      <c r="D927" s="189"/>
      <c r="E927" s="190"/>
      <c r="F927" s="150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7"/>
      <c r="Y927" s="187"/>
      <c r="Z927" s="187"/>
      <c r="AA927" s="187"/>
      <c r="AB927" s="187"/>
      <c r="AC927" s="187"/>
      <c r="AD927" s="187"/>
      <c r="AE927" s="187"/>
      <c r="AF927" s="187"/>
      <c r="AG927" s="187" t="s">
        <v>156</v>
      </c>
      <c r="AH927" s="187">
        <v>0</v>
      </c>
      <c r="AI927" s="187"/>
      <c r="AJ927" s="187"/>
      <c r="AK927" s="187"/>
      <c r="AL927" s="187"/>
      <c r="AM927" s="187"/>
      <c r="AN927" s="187"/>
      <c r="AO927" s="187"/>
      <c r="AP927" s="187"/>
      <c r="AQ927" s="187"/>
      <c r="AR927" s="187"/>
      <c r="AS927" s="187"/>
      <c r="AT927" s="187"/>
      <c r="AU927" s="187"/>
      <c r="AV927" s="187"/>
      <c r="AW927" s="187"/>
      <c r="AX927" s="187"/>
      <c r="AY927" s="187"/>
      <c r="AZ927" s="187"/>
      <c r="BA927" s="187"/>
      <c r="BB927" s="187"/>
      <c r="BC927" s="187"/>
      <c r="BD927" s="187"/>
      <c r="BE927" s="187"/>
      <c r="BF927" s="187"/>
      <c r="BG927" s="187"/>
      <c r="BH927" s="187"/>
    </row>
    <row r="928" spans="1:60" s="179" customFormat="1" outlineLevel="1">
      <c r="A928" s="180"/>
      <c r="B928" s="181"/>
      <c r="C928" s="188" t="s">
        <v>734</v>
      </c>
      <c r="D928" s="189"/>
      <c r="E928" s="190">
        <v>5.76</v>
      </c>
      <c r="F928" s="150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7"/>
      <c r="Y928" s="187"/>
      <c r="Z928" s="187"/>
      <c r="AA928" s="187"/>
      <c r="AB928" s="187"/>
      <c r="AC928" s="187"/>
      <c r="AD928" s="187"/>
      <c r="AE928" s="187"/>
      <c r="AF928" s="187"/>
      <c r="AG928" s="187" t="s">
        <v>156</v>
      </c>
      <c r="AH928" s="187">
        <v>0</v>
      </c>
      <c r="AI928" s="187"/>
      <c r="AJ928" s="187"/>
      <c r="AK928" s="187"/>
      <c r="AL928" s="187"/>
      <c r="AM928" s="187"/>
      <c r="AN928" s="187"/>
      <c r="AO928" s="187"/>
      <c r="AP928" s="187"/>
      <c r="AQ928" s="187"/>
      <c r="AR928" s="187"/>
      <c r="AS928" s="187"/>
      <c r="AT928" s="187"/>
      <c r="AU928" s="187"/>
      <c r="AV928" s="187"/>
      <c r="AW928" s="187"/>
      <c r="AX928" s="187"/>
      <c r="AY928" s="187"/>
      <c r="AZ928" s="187"/>
      <c r="BA928" s="187"/>
      <c r="BB928" s="187"/>
      <c r="BC928" s="187"/>
      <c r="BD928" s="187"/>
      <c r="BE928" s="187"/>
      <c r="BF928" s="187"/>
      <c r="BG928" s="187"/>
      <c r="BH928" s="187"/>
    </row>
    <row r="929" spans="1:60" s="179" customFormat="1" outlineLevel="1">
      <c r="A929" s="180"/>
      <c r="B929" s="181"/>
      <c r="C929" s="188" t="s">
        <v>209</v>
      </c>
      <c r="D929" s="189"/>
      <c r="E929" s="190">
        <v>-1.4</v>
      </c>
      <c r="F929" s="150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7" t="s">
        <v>156</v>
      </c>
      <c r="AH929" s="187">
        <v>0</v>
      </c>
      <c r="AI929" s="187"/>
      <c r="AJ929" s="187"/>
      <c r="AK929" s="187"/>
      <c r="AL929" s="187"/>
      <c r="AM929" s="187"/>
      <c r="AN929" s="187"/>
      <c r="AO929" s="187"/>
      <c r="AP929" s="187"/>
      <c r="AQ929" s="187"/>
      <c r="AR929" s="187"/>
      <c r="AS929" s="187"/>
      <c r="AT929" s="187"/>
      <c r="AU929" s="187"/>
      <c r="AV929" s="187"/>
      <c r="AW929" s="187"/>
      <c r="AX929" s="187"/>
      <c r="AY929" s="187"/>
      <c r="AZ929" s="187"/>
      <c r="BA929" s="187"/>
      <c r="BB929" s="187"/>
      <c r="BC929" s="187"/>
      <c r="BD929" s="187"/>
      <c r="BE929" s="187"/>
      <c r="BF929" s="187"/>
      <c r="BG929" s="187"/>
      <c r="BH929" s="187"/>
    </row>
    <row r="930" spans="1:60" s="179" customFormat="1" outlineLevel="1">
      <c r="A930" s="180"/>
      <c r="B930" s="181"/>
      <c r="C930" s="188" t="s">
        <v>735</v>
      </c>
      <c r="D930" s="189"/>
      <c r="E930" s="190"/>
      <c r="F930" s="150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7"/>
      <c r="Y930" s="187"/>
      <c r="Z930" s="187"/>
      <c r="AA930" s="187"/>
      <c r="AB930" s="187"/>
      <c r="AC930" s="187"/>
      <c r="AD930" s="187"/>
      <c r="AE930" s="187"/>
      <c r="AF930" s="187"/>
      <c r="AG930" s="187" t="s">
        <v>156</v>
      </c>
      <c r="AH930" s="187">
        <v>0</v>
      </c>
      <c r="AI930" s="187"/>
      <c r="AJ930" s="187"/>
      <c r="AK930" s="187"/>
      <c r="AL930" s="187"/>
      <c r="AM930" s="187"/>
      <c r="AN930" s="187"/>
      <c r="AO930" s="187"/>
      <c r="AP930" s="187"/>
      <c r="AQ930" s="187"/>
      <c r="AR930" s="187"/>
      <c r="AS930" s="187"/>
      <c r="AT930" s="187"/>
      <c r="AU930" s="187"/>
      <c r="AV930" s="187"/>
      <c r="AW930" s="187"/>
      <c r="AX930" s="187"/>
      <c r="AY930" s="187"/>
      <c r="AZ930" s="187"/>
      <c r="BA930" s="187"/>
      <c r="BB930" s="187"/>
      <c r="BC930" s="187"/>
      <c r="BD930" s="187"/>
      <c r="BE930" s="187"/>
      <c r="BF930" s="187"/>
      <c r="BG930" s="187"/>
      <c r="BH930" s="187"/>
    </row>
    <row r="931" spans="1:60" s="179" customFormat="1" outlineLevel="1">
      <c r="A931" s="180"/>
      <c r="B931" s="181"/>
      <c r="C931" s="188" t="s">
        <v>729</v>
      </c>
      <c r="D931" s="189"/>
      <c r="E931" s="190"/>
      <c r="F931" s="150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7"/>
      <c r="Y931" s="187"/>
      <c r="Z931" s="187"/>
      <c r="AA931" s="187"/>
      <c r="AB931" s="187"/>
      <c r="AC931" s="187"/>
      <c r="AD931" s="187"/>
      <c r="AE931" s="187"/>
      <c r="AF931" s="187"/>
      <c r="AG931" s="187" t="s">
        <v>156</v>
      </c>
      <c r="AH931" s="187">
        <v>0</v>
      </c>
      <c r="AI931" s="187"/>
      <c r="AJ931" s="187"/>
      <c r="AK931" s="187"/>
      <c r="AL931" s="187"/>
      <c r="AM931" s="187"/>
      <c r="AN931" s="187"/>
      <c r="AO931" s="187"/>
      <c r="AP931" s="187"/>
      <c r="AQ931" s="187"/>
      <c r="AR931" s="187"/>
      <c r="AS931" s="187"/>
      <c r="AT931" s="187"/>
      <c r="AU931" s="187"/>
      <c r="AV931" s="187"/>
      <c r="AW931" s="187"/>
      <c r="AX931" s="187"/>
      <c r="AY931" s="187"/>
      <c r="AZ931" s="187"/>
      <c r="BA931" s="187"/>
      <c r="BB931" s="187"/>
      <c r="BC931" s="187"/>
      <c r="BD931" s="187"/>
      <c r="BE931" s="187"/>
      <c r="BF931" s="187"/>
      <c r="BG931" s="187"/>
      <c r="BH931" s="187"/>
    </row>
    <row r="932" spans="1:60" s="179" customFormat="1" outlineLevel="1">
      <c r="A932" s="180"/>
      <c r="B932" s="181"/>
      <c r="C932" s="188" t="s">
        <v>736</v>
      </c>
      <c r="D932" s="189"/>
      <c r="E932" s="190">
        <v>5.76</v>
      </c>
      <c r="F932" s="150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 t="s">
        <v>156</v>
      </c>
      <c r="AH932" s="187">
        <v>0</v>
      </c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87"/>
      <c r="AT932" s="187"/>
      <c r="AU932" s="187"/>
      <c r="AV932" s="187"/>
      <c r="AW932" s="187"/>
      <c r="AX932" s="187"/>
      <c r="AY932" s="187"/>
      <c r="AZ932" s="187"/>
      <c r="BA932" s="187"/>
      <c r="BB932" s="187"/>
      <c r="BC932" s="187"/>
      <c r="BD932" s="187"/>
      <c r="BE932" s="187"/>
      <c r="BF932" s="187"/>
      <c r="BG932" s="187"/>
      <c r="BH932" s="187"/>
    </row>
    <row r="933" spans="1:60" s="179" customFormat="1" outlineLevel="1">
      <c r="A933" s="180"/>
      <c r="B933" s="181"/>
      <c r="C933" s="188" t="s">
        <v>731</v>
      </c>
      <c r="D933" s="189"/>
      <c r="E933" s="190"/>
      <c r="F933" s="150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7"/>
      <c r="Y933" s="187"/>
      <c r="Z933" s="187"/>
      <c r="AA933" s="187"/>
      <c r="AB933" s="187"/>
      <c r="AC933" s="187"/>
      <c r="AD933" s="187"/>
      <c r="AE933" s="187"/>
      <c r="AF933" s="187"/>
      <c r="AG933" s="187" t="s">
        <v>156</v>
      </c>
      <c r="AH933" s="187">
        <v>0</v>
      </c>
      <c r="AI933" s="187"/>
      <c r="AJ933" s="187"/>
      <c r="AK933" s="187"/>
      <c r="AL933" s="187"/>
      <c r="AM933" s="187"/>
      <c r="AN933" s="187"/>
      <c r="AO933" s="187"/>
      <c r="AP933" s="187"/>
      <c r="AQ933" s="187"/>
      <c r="AR933" s="187"/>
      <c r="AS933" s="187"/>
      <c r="AT933" s="187"/>
      <c r="AU933" s="187"/>
      <c r="AV933" s="187"/>
      <c r="AW933" s="187"/>
      <c r="AX933" s="187"/>
      <c r="AY933" s="187"/>
      <c r="AZ933" s="187"/>
      <c r="BA933" s="187"/>
      <c r="BB933" s="187"/>
      <c r="BC933" s="187"/>
      <c r="BD933" s="187"/>
      <c r="BE933" s="187"/>
      <c r="BF933" s="187"/>
      <c r="BG933" s="187"/>
      <c r="BH933" s="187"/>
    </row>
    <row r="934" spans="1:60" s="179" customFormat="1" outlineLevel="1">
      <c r="A934" s="180"/>
      <c r="B934" s="181"/>
      <c r="C934" s="188" t="s">
        <v>734</v>
      </c>
      <c r="D934" s="189"/>
      <c r="E934" s="190">
        <v>5.76</v>
      </c>
      <c r="F934" s="150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7"/>
      <c r="Y934" s="187"/>
      <c r="Z934" s="187"/>
      <c r="AA934" s="187"/>
      <c r="AB934" s="187"/>
      <c r="AC934" s="187"/>
      <c r="AD934" s="187"/>
      <c r="AE934" s="187"/>
      <c r="AF934" s="187"/>
      <c r="AG934" s="187" t="s">
        <v>156</v>
      </c>
      <c r="AH934" s="187">
        <v>0</v>
      </c>
      <c r="AI934" s="187"/>
      <c r="AJ934" s="187"/>
      <c r="AK934" s="187"/>
      <c r="AL934" s="187"/>
      <c r="AM934" s="187"/>
      <c r="AN934" s="187"/>
      <c r="AO934" s="187"/>
      <c r="AP934" s="187"/>
      <c r="AQ934" s="187"/>
      <c r="AR934" s="187"/>
      <c r="AS934" s="187"/>
      <c r="AT934" s="187"/>
      <c r="AU934" s="187"/>
      <c r="AV934" s="187"/>
      <c r="AW934" s="187"/>
      <c r="AX934" s="187"/>
      <c r="AY934" s="187"/>
      <c r="AZ934" s="187"/>
      <c r="BA934" s="187"/>
      <c r="BB934" s="187"/>
      <c r="BC934" s="187"/>
      <c r="BD934" s="187"/>
      <c r="BE934" s="187"/>
      <c r="BF934" s="187"/>
      <c r="BG934" s="187"/>
      <c r="BH934" s="187"/>
    </row>
    <row r="935" spans="1:60" s="179" customFormat="1" outlineLevel="1">
      <c r="A935" s="180"/>
      <c r="B935" s="181"/>
      <c r="C935" s="188" t="s">
        <v>209</v>
      </c>
      <c r="D935" s="189"/>
      <c r="E935" s="190">
        <v>-1.4</v>
      </c>
      <c r="F935" s="150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7"/>
      <c r="Y935" s="187"/>
      <c r="Z935" s="187"/>
      <c r="AA935" s="187"/>
      <c r="AB935" s="187"/>
      <c r="AC935" s="187"/>
      <c r="AD935" s="187"/>
      <c r="AE935" s="187"/>
      <c r="AF935" s="187"/>
      <c r="AG935" s="187" t="s">
        <v>156</v>
      </c>
      <c r="AH935" s="187">
        <v>0</v>
      </c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87"/>
      <c r="AT935" s="187"/>
      <c r="AU935" s="187"/>
      <c r="AV935" s="187"/>
      <c r="AW935" s="187"/>
      <c r="AX935" s="187"/>
      <c r="AY935" s="187"/>
      <c r="AZ935" s="187"/>
      <c r="BA935" s="187"/>
      <c r="BB935" s="187"/>
      <c r="BC935" s="187"/>
      <c r="BD935" s="187"/>
      <c r="BE935" s="187"/>
      <c r="BF935" s="187"/>
      <c r="BG935" s="187"/>
      <c r="BH935" s="187"/>
    </row>
    <row r="936" spans="1:60" s="179" customFormat="1" outlineLevel="1">
      <c r="A936" s="180"/>
      <c r="B936" s="181"/>
      <c r="C936" s="188" t="s">
        <v>327</v>
      </c>
      <c r="D936" s="189"/>
      <c r="E936" s="190"/>
      <c r="F936" s="150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7"/>
      <c r="Y936" s="187"/>
      <c r="Z936" s="187"/>
      <c r="AA936" s="187"/>
      <c r="AB936" s="187"/>
      <c r="AC936" s="187"/>
      <c r="AD936" s="187"/>
      <c r="AE936" s="187"/>
      <c r="AF936" s="187"/>
      <c r="AG936" s="187" t="s">
        <v>156</v>
      </c>
      <c r="AH936" s="187">
        <v>0</v>
      </c>
      <c r="AI936" s="187"/>
      <c r="AJ936" s="187"/>
      <c r="AK936" s="187"/>
      <c r="AL936" s="187"/>
      <c r="AM936" s="187"/>
      <c r="AN936" s="187"/>
      <c r="AO936" s="187"/>
      <c r="AP936" s="187"/>
      <c r="AQ936" s="187"/>
      <c r="AR936" s="187"/>
      <c r="AS936" s="187"/>
      <c r="AT936" s="187"/>
      <c r="AU936" s="187"/>
      <c r="AV936" s="187"/>
      <c r="AW936" s="187"/>
      <c r="AX936" s="187"/>
      <c r="AY936" s="187"/>
      <c r="AZ936" s="187"/>
      <c r="BA936" s="187"/>
      <c r="BB936" s="187"/>
      <c r="BC936" s="187"/>
      <c r="BD936" s="187"/>
      <c r="BE936" s="187"/>
      <c r="BF936" s="187"/>
      <c r="BG936" s="187"/>
      <c r="BH936" s="187"/>
    </row>
    <row r="937" spans="1:60" s="179" customFormat="1" outlineLevel="1">
      <c r="A937" s="180"/>
      <c r="B937" s="181"/>
      <c r="C937" s="188" t="s">
        <v>323</v>
      </c>
      <c r="D937" s="189"/>
      <c r="E937" s="190"/>
      <c r="F937" s="150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7"/>
      <c r="Y937" s="187"/>
      <c r="Z937" s="187"/>
      <c r="AA937" s="187"/>
      <c r="AB937" s="187"/>
      <c r="AC937" s="187"/>
      <c r="AD937" s="187"/>
      <c r="AE937" s="187"/>
      <c r="AF937" s="187"/>
      <c r="AG937" s="187" t="s">
        <v>156</v>
      </c>
      <c r="AH937" s="187">
        <v>0</v>
      </c>
      <c r="AI937" s="187"/>
      <c r="AJ937" s="187"/>
      <c r="AK937" s="187"/>
      <c r="AL937" s="187"/>
      <c r="AM937" s="187"/>
      <c r="AN937" s="187"/>
      <c r="AO937" s="187"/>
      <c r="AP937" s="187"/>
      <c r="AQ937" s="187"/>
      <c r="AR937" s="187"/>
      <c r="AS937" s="187"/>
      <c r="AT937" s="187"/>
      <c r="AU937" s="187"/>
      <c r="AV937" s="187"/>
      <c r="AW937" s="187"/>
      <c r="AX937" s="187"/>
      <c r="AY937" s="187"/>
      <c r="AZ937" s="187"/>
      <c r="BA937" s="187"/>
      <c r="BB937" s="187"/>
      <c r="BC937" s="187"/>
      <c r="BD937" s="187"/>
      <c r="BE937" s="187"/>
      <c r="BF937" s="187"/>
      <c r="BG937" s="187"/>
      <c r="BH937" s="187"/>
    </row>
    <row r="938" spans="1:60" s="179" customFormat="1" outlineLevel="1">
      <c r="A938" s="180"/>
      <c r="B938" s="181"/>
      <c r="C938" s="188" t="s">
        <v>328</v>
      </c>
      <c r="D938" s="189"/>
      <c r="E938" s="190">
        <v>6</v>
      </c>
      <c r="F938" s="150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7"/>
      <c r="Y938" s="187"/>
      <c r="Z938" s="187"/>
      <c r="AA938" s="187"/>
      <c r="AB938" s="187"/>
      <c r="AC938" s="187"/>
      <c r="AD938" s="187"/>
      <c r="AE938" s="187"/>
      <c r="AF938" s="187"/>
      <c r="AG938" s="187" t="s">
        <v>156</v>
      </c>
      <c r="AH938" s="187">
        <v>0</v>
      </c>
      <c r="AI938" s="187"/>
      <c r="AJ938" s="187"/>
      <c r="AK938" s="187"/>
      <c r="AL938" s="187"/>
      <c r="AM938" s="187"/>
      <c r="AN938" s="187"/>
      <c r="AO938" s="187"/>
      <c r="AP938" s="187"/>
      <c r="AQ938" s="187"/>
      <c r="AR938" s="187"/>
      <c r="AS938" s="187"/>
      <c r="AT938" s="187"/>
      <c r="AU938" s="187"/>
      <c r="AV938" s="187"/>
      <c r="AW938" s="187"/>
      <c r="AX938" s="187"/>
      <c r="AY938" s="187"/>
      <c r="AZ938" s="187"/>
      <c r="BA938" s="187"/>
      <c r="BB938" s="187"/>
      <c r="BC938" s="187"/>
      <c r="BD938" s="187"/>
      <c r="BE938" s="187"/>
      <c r="BF938" s="187"/>
      <c r="BG938" s="187"/>
      <c r="BH938" s="187"/>
    </row>
    <row r="939" spans="1:60" s="179" customFormat="1" outlineLevel="1">
      <c r="A939" s="180"/>
      <c r="B939" s="181"/>
      <c r="C939" s="188" t="s">
        <v>729</v>
      </c>
      <c r="D939" s="189"/>
      <c r="E939" s="190"/>
      <c r="F939" s="150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7"/>
      <c r="Y939" s="187"/>
      <c r="Z939" s="187"/>
      <c r="AA939" s="187"/>
      <c r="AB939" s="187"/>
      <c r="AC939" s="187"/>
      <c r="AD939" s="187"/>
      <c r="AE939" s="187"/>
      <c r="AF939" s="187"/>
      <c r="AG939" s="187" t="s">
        <v>156</v>
      </c>
      <c r="AH939" s="187">
        <v>0</v>
      </c>
      <c r="AI939" s="187"/>
      <c r="AJ939" s="187"/>
      <c r="AK939" s="187"/>
      <c r="AL939" s="187"/>
      <c r="AM939" s="187"/>
      <c r="AN939" s="187"/>
      <c r="AO939" s="187"/>
      <c r="AP939" s="187"/>
      <c r="AQ939" s="187"/>
      <c r="AR939" s="187"/>
      <c r="AS939" s="187"/>
      <c r="AT939" s="187"/>
      <c r="AU939" s="187"/>
      <c r="AV939" s="187"/>
      <c r="AW939" s="187"/>
      <c r="AX939" s="187"/>
      <c r="AY939" s="187"/>
      <c r="AZ939" s="187"/>
      <c r="BA939" s="187"/>
      <c r="BB939" s="187"/>
      <c r="BC939" s="187"/>
      <c r="BD939" s="187"/>
      <c r="BE939" s="187"/>
      <c r="BF939" s="187"/>
      <c r="BG939" s="187"/>
      <c r="BH939" s="187"/>
    </row>
    <row r="940" spans="1:60" s="179" customFormat="1" outlineLevel="1">
      <c r="A940" s="180"/>
      <c r="B940" s="181"/>
      <c r="C940" s="188" t="s">
        <v>328</v>
      </c>
      <c r="D940" s="189"/>
      <c r="E940" s="190">
        <v>6</v>
      </c>
      <c r="F940" s="150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7"/>
      <c r="Y940" s="187"/>
      <c r="Z940" s="187"/>
      <c r="AA940" s="187"/>
      <c r="AB940" s="187"/>
      <c r="AC940" s="187"/>
      <c r="AD940" s="187"/>
      <c r="AE940" s="187"/>
      <c r="AF940" s="187"/>
      <c r="AG940" s="187" t="s">
        <v>156</v>
      </c>
      <c r="AH940" s="187">
        <v>0</v>
      </c>
      <c r="AI940" s="187"/>
      <c r="AJ940" s="187"/>
      <c r="AK940" s="187"/>
      <c r="AL940" s="187"/>
      <c r="AM940" s="187"/>
      <c r="AN940" s="187"/>
      <c r="AO940" s="187"/>
      <c r="AP940" s="187"/>
      <c r="AQ940" s="187"/>
      <c r="AR940" s="187"/>
      <c r="AS940" s="187"/>
      <c r="AT940" s="187"/>
      <c r="AU940" s="187"/>
      <c r="AV940" s="187"/>
      <c r="AW940" s="187"/>
      <c r="AX940" s="187"/>
      <c r="AY940" s="187"/>
      <c r="AZ940" s="187"/>
      <c r="BA940" s="187"/>
      <c r="BB940" s="187"/>
      <c r="BC940" s="187"/>
      <c r="BD940" s="187"/>
      <c r="BE940" s="187"/>
      <c r="BF940" s="187"/>
      <c r="BG940" s="187"/>
      <c r="BH940" s="187"/>
    </row>
    <row r="941" spans="1:60" s="179" customFormat="1" outlineLevel="1">
      <c r="A941" s="180"/>
      <c r="B941" s="181"/>
      <c r="C941" s="188" t="s">
        <v>209</v>
      </c>
      <c r="D941" s="189"/>
      <c r="E941" s="190">
        <v>-1.4</v>
      </c>
      <c r="F941" s="150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7"/>
      <c r="Y941" s="187"/>
      <c r="Z941" s="187"/>
      <c r="AA941" s="187"/>
      <c r="AB941" s="187"/>
      <c r="AC941" s="187"/>
      <c r="AD941" s="187"/>
      <c r="AE941" s="187"/>
      <c r="AF941" s="187"/>
      <c r="AG941" s="187" t="s">
        <v>156</v>
      </c>
      <c r="AH941" s="187">
        <v>0</v>
      </c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187"/>
      <c r="AT941" s="187"/>
      <c r="AU941" s="187"/>
      <c r="AV941" s="187"/>
      <c r="AW941" s="187"/>
      <c r="AX941" s="187"/>
      <c r="AY941" s="187"/>
      <c r="AZ941" s="187"/>
      <c r="BA941" s="187"/>
      <c r="BB941" s="187"/>
      <c r="BC941" s="187"/>
      <c r="BD941" s="187"/>
      <c r="BE941" s="187"/>
      <c r="BF941" s="187"/>
      <c r="BG941" s="187"/>
      <c r="BH941" s="187"/>
    </row>
    <row r="942" spans="1:60" s="179" customFormat="1" outlineLevel="1">
      <c r="A942" s="180"/>
      <c r="B942" s="181"/>
      <c r="C942" s="188" t="s">
        <v>329</v>
      </c>
      <c r="D942" s="189"/>
      <c r="E942" s="190"/>
      <c r="F942" s="150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7"/>
      <c r="Y942" s="187"/>
      <c r="Z942" s="187"/>
      <c r="AA942" s="187"/>
      <c r="AB942" s="187"/>
      <c r="AC942" s="187"/>
      <c r="AD942" s="187"/>
      <c r="AE942" s="187"/>
      <c r="AF942" s="187"/>
      <c r="AG942" s="187" t="s">
        <v>156</v>
      </c>
      <c r="AH942" s="187">
        <v>0</v>
      </c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7"/>
      <c r="AT942" s="187"/>
      <c r="AU942" s="187"/>
      <c r="AV942" s="187"/>
      <c r="AW942" s="187"/>
      <c r="AX942" s="187"/>
      <c r="AY942" s="187"/>
      <c r="AZ942" s="187"/>
      <c r="BA942" s="187"/>
      <c r="BB942" s="187"/>
      <c r="BC942" s="187"/>
      <c r="BD942" s="187"/>
      <c r="BE942" s="187"/>
      <c r="BF942" s="187"/>
      <c r="BG942" s="187"/>
      <c r="BH942" s="187"/>
    </row>
    <row r="943" spans="1:60" s="179" customFormat="1" outlineLevel="1">
      <c r="A943" s="180"/>
      <c r="B943" s="181"/>
      <c r="C943" s="188" t="s">
        <v>323</v>
      </c>
      <c r="D943" s="189"/>
      <c r="E943" s="190"/>
      <c r="F943" s="150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7"/>
      <c r="Y943" s="187"/>
      <c r="Z943" s="187"/>
      <c r="AA943" s="187"/>
      <c r="AB943" s="187"/>
      <c r="AC943" s="187"/>
      <c r="AD943" s="187"/>
      <c r="AE943" s="187"/>
      <c r="AF943" s="187"/>
      <c r="AG943" s="187" t="s">
        <v>156</v>
      </c>
      <c r="AH943" s="187">
        <v>0</v>
      </c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7"/>
      <c r="AT943" s="187"/>
      <c r="AU943" s="187"/>
      <c r="AV943" s="187"/>
      <c r="AW943" s="187"/>
      <c r="AX943" s="187"/>
      <c r="AY943" s="187"/>
      <c r="AZ943" s="187"/>
      <c r="BA943" s="187"/>
      <c r="BB943" s="187"/>
      <c r="BC943" s="187"/>
      <c r="BD943" s="187"/>
      <c r="BE943" s="187"/>
      <c r="BF943" s="187"/>
      <c r="BG943" s="187"/>
      <c r="BH943" s="187"/>
    </row>
    <row r="944" spans="1:60" s="179" customFormat="1" outlineLevel="1">
      <c r="A944" s="180"/>
      <c r="B944" s="181"/>
      <c r="C944" s="188" t="s">
        <v>330</v>
      </c>
      <c r="D944" s="189"/>
      <c r="E944" s="190">
        <v>4.5599999999999996</v>
      </c>
      <c r="F944" s="150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 t="s">
        <v>156</v>
      </c>
      <c r="AH944" s="187">
        <v>0</v>
      </c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7"/>
      <c r="AT944" s="187"/>
      <c r="AU944" s="187"/>
      <c r="AV944" s="187"/>
      <c r="AW944" s="187"/>
      <c r="AX944" s="187"/>
      <c r="AY944" s="187"/>
      <c r="AZ944" s="187"/>
      <c r="BA944" s="187"/>
      <c r="BB944" s="187"/>
      <c r="BC944" s="187"/>
      <c r="BD944" s="187"/>
      <c r="BE944" s="187"/>
      <c r="BF944" s="187"/>
      <c r="BG944" s="187"/>
      <c r="BH944" s="187"/>
    </row>
    <row r="945" spans="1:60" s="179" customFormat="1" outlineLevel="1">
      <c r="A945" s="180"/>
      <c r="B945" s="181"/>
      <c r="C945" s="188" t="s">
        <v>729</v>
      </c>
      <c r="D945" s="189"/>
      <c r="E945" s="190"/>
      <c r="F945" s="150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7"/>
      <c r="Y945" s="187"/>
      <c r="Z945" s="187"/>
      <c r="AA945" s="187"/>
      <c r="AB945" s="187"/>
      <c r="AC945" s="187"/>
      <c r="AD945" s="187"/>
      <c r="AE945" s="187"/>
      <c r="AF945" s="187"/>
      <c r="AG945" s="187" t="s">
        <v>156</v>
      </c>
      <c r="AH945" s="187">
        <v>0</v>
      </c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7"/>
      <c r="AT945" s="187"/>
      <c r="AU945" s="187"/>
      <c r="AV945" s="187"/>
      <c r="AW945" s="187"/>
      <c r="AX945" s="187"/>
      <c r="AY945" s="187"/>
      <c r="AZ945" s="187"/>
      <c r="BA945" s="187"/>
      <c r="BB945" s="187"/>
      <c r="BC945" s="187"/>
      <c r="BD945" s="187"/>
      <c r="BE945" s="187"/>
      <c r="BF945" s="187"/>
      <c r="BG945" s="187"/>
      <c r="BH945" s="187"/>
    </row>
    <row r="946" spans="1:60" s="179" customFormat="1" outlineLevel="1">
      <c r="A946" s="180"/>
      <c r="B946" s="181"/>
      <c r="C946" s="188" t="s">
        <v>737</v>
      </c>
      <c r="D946" s="189"/>
      <c r="E946" s="190">
        <v>12.24</v>
      </c>
      <c r="F946" s="150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 t="s">
        <v>156</v>
      </c>
      <c r="AH946" s="187">
        <v>0</v>
      </c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7"/>
      <c r="AT946" s="187"/>
      <c r="AU946" s="187"/>
      <c r="AV946" s="187"/>
      <c r="AW946" s="187"/>
      <c r="AX946" s="187"/>
      <c r="AY946" s="187"/>
      <c r="AZ946" s="187"/>
      <c r="BA946" s="187"/>
      <c r="BB946" s="187"/>
      <c r="BC946" s="187"/>
      <c r="BD946" s="187"/>
      <c r="BE946" s="187"/>
      <c r="BF946" s="187"/>
      <c r="BG946" s="187"/>
      <c r="BH946" s="187"/>
    </row>
    <row r="947" spans="1:60" s="179" customFormat="1" outlineLevel="1">
      <c r="A947" s="180"/>
      <c r="B947" s="181"/>
      <c r="C947" s="188" t="s">
        <v>203</v>
      </c>
      <c r="D947" s="189"/>
      <c r="E947" s="190">
        <v>-2.8</v>
      </c>
      <c r="F947" s="150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7"/>
      <c r="Y947" s="187"/>
      <c r="Z947" s="187"/>
      <c r="AA947" s="187"/>
      <c r="AB947" s="187"/>
      <c r="AC947" s="187"/>
      <c r="AD947" s="187"/>
      <c r="AE947" s="187"/>
      <c r="AF947" s="187"/>
      <c r="AG947" s="187" t="s">
        <v>156</v>
      </c>
      <c r="AH947" s="187">
        <v>0</v>
      </c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187"/>
      <c r="AT947" s="187"/>
      <c r="AU947" s="187"/>
      <c r="AV947" s="187"/>
      <c r="AW947" s="187"/>
      <c r="AX947" s="187"/>
      <c r="AY947" s="187"/>
      <c r="AZ947" s="187"/>
      <c r="BA947" s="187"/>
      <c r="BB947" s="187"/>
      <c r="BC947" s="187"/>
      <c r="BD947" s="187"/>
      <c r="BE947" s="187"/>
      <c r="BF947" s="187"/>
      <c r="BG947" s="187"/>
      <c r="BH947" s="187"/>
    </row>
    <row r="948" spans="1:60" s="179" customFormat="1" outlineLevel="1">
      <c r="A948" s="180"/>
      <c r="B948" s="181"/>
      <c r="C948" s="188" t="s">
        <v>331</v>
      </c>
      <c r="D948" s="189"/>
      <c r="E948" s="190"/>
      <c r="F948" s="150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7"/>
      <c r="Y948" s="187"/>
      <c r="Z948" s="187"/>
      <c r="AA948" s="187"/>
      <c r="AB948" s="187"/>
      <c r="AC948" s="187"/>
      <c r="AD948" s="187"/>
      <c r="AE948" s="187"/>
      <c r="AF948" s="187"/>
      <c r="AG948" s="187" t="s">
        <v>156</v>
      </c>
      <c r="AH948" s="187">
        <v>0</v>
      </c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187"/>
      <c r="AT948" s="187"/>
      <c r="AU948" s="187"/>
      <c r="AV948" s="187"/>
      <c r="AW948" s="187"/>
      <c r="AX948" s="187"/>
      <c r="AY948" s="187"/>
      <c r="AZ948" s="187"/>
      <c r="BA948" s="187"/>
      <c r="BB948" s="187"/>
      <c r="BC948" s="187"/>
      <c r="BD948" s="187"/>
      <c r="BE948" s="187"/>
      <c r="BF948" s="187"/>
      <c r="BG948" s="187"/>
      <c r="BH948" s="187"/>
    </row>
    <row r="949" spans="1:60" s="179" customFormat="1" outlineLevel="1">
      <c r="A949" s="180"/>
      <c r="B949" s="181"/>
      <c r="C949" s="188" t="s">
        <v>323</v>
      </c>
      <c r="D949" s="189"/>
      <c r="E949" s="190"/>
      <c r="F949" s="150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7"/>
      <c r="Y949" s="187"/>
      <c r="Z949" s="187"/>
      <c r="AA949" s="187"/>
      <c r="AB949" s="187"/>
      <c r="AC949" s="187"/>
      <c r="AD949" s="187"/>
      <c r="AE949" s="187"/>
      <c r="AF949" s="187"/>
      <c r="AG949" s="187" t="s">
        <v>156</v>
      </c>
      <c r="AH949" s="187">
        <v>0</v>
      </c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187"/>
      <c r="AT949" s="187"/>
      <c r="AU949" s="187"/>
      <c r="AV949" s="187"/>
      <c r="AW949" s="187"/>
      <c r="AX949" s="187"/>
      <c r="AY949" s="187"/>
      <c r="AZ949" s="187"/>
      <c r="BA949" s="187"/>
      <c r="BB949" s="187"/>
      <c r="BC949" s="187"/>
      <c r="BD949" s="187"/>
      <c r="BE949" s="187"/>
      <c r="BF949" s="187"/>
      <c r="BG949" s="187"/>
      <c r="BH949" s="187"/>
    </row>
    <row r="950" spans="1:60" s="179" customFormat="1" outlineLevel="1">
      <c r="A950" s="180"/>
      <c r="B950" s="181"/>
      <c r="C950" s="188" t="s">
        <v>332</v>
      </c>
      <c r="D950" s="189"/>
      <c r="E950" s="190">
        <v>6.9119999999999999</v>
      </c>
      <c r="F950" s="150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 t="s">
        <v>156</v>
      </c>
      <c r="AH950" s="187">
        <v>0</v>
      </c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87"/>
      <c r="AT950" s="187"/>
      <c r="AU950" s="187"/>
      <c r="AV950" s="187"/>
      <c r="AW950" s="187"/>
      <c r="AX950" s="187"/>
      <c r="AY950" s="187"/>
      <c r="AZ950" s="187"/>
      <c r="BA950" s="187"/>
      <c r="BB950" s="187"/>
      <c r="BC950" s="187"/>
      <c r="BD950" s="187"/>
      <c r="BE950" s="187"/>
      <c r="BF950" s="187"/>
      <c r="BG950" s="187"/>
      <c r="BH950" s="187"/>
    </row>
    <row r="951" spans="1:60" s="179" customFormat="1" outlineLevel="1">
      <c r="A951" s="180"/>
      <c r="B951" s="181"/>
      <c r="C951" s="188" t="s">
        <v>333</v>
      </c>
      <c r="D951" s="189"/>
      <c r="E951" s="190">
        <v>1.53</v>
      </c>
      <c r="F951" s="150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7"/>
      <c r="Y951" s="187"/>
      <c r="Z951" s="187"/>
      <c r="AA951" s="187"/>
      <c r="AB951" s="187"/>
      <c r="AC951" s="187"/>
      <c r="AD951" s="187"/>
      <c r="AE951" s="187"/>
      <c r="AF951" s="187"/>
      <c r="AG951" s="187" t="s">
        <v>156</v>
      </c>
      <c r="AH951" s="187">
        <v>0</v>
      </c>
      <c r="AI951" s="187"/>
      <c r="AJ951" s="187"/>
      <c r="AK951" s="187"/>
      <c r="AL951" s="187"/>
      <c r="AM951" s="187"/>
      <c r="AN951" s="187"/>
      <c r="AO951" s="187"/>
      <c r="AP951" s="187"/>
      <c r="AQ951" s="187"/>
      <c r="AR951" s="187"/>
      <c r="AS951" s="187"/>
      <c r="AT951" s="187"/>
      <c r="AU951" s="187"/>
      <c r="AV951" s="187"/>
      <c r="AW951" s="187"/>
      <c r="AX951" s="187"/>
      <c r="AY951" s="187"/>
      <c r="AZ951" s="187"/>
      <c r="BA951" s="187"/>
      <c r="BB951" s="187"/>
      <c r="BC951" s="187"/>
      <c r="BD951" s="187"/>
      <c r="BE951" s="187"/>
      <c r="BF951" s="187"/>
      <c r="BG951" s="187"/>
      <c r="BH951" s="187"/>
    </row>
    <row r="952" spans="1:60" s="179" customFormat="1" outlineLevel="1">
      <c r="A952" s="180"/>
      <c r="B952" s="181"/>
      <c r="C952" s="188" t="s">
        <v>334</v>
      </c>
      <c r="D952" s="189"/>
      <c r="E952" s="190">
        <v>-1.6</v>
      </c>
      <c r="F952" s="150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7"/>
      <c r="Y952" s="187"/>
      <c r="Z952" s="187"/>
      <c r="AA952" s="187"/>
      <c r="AB952" s="187"/>
      <c r="AC952" s="187"/>
      <c r="AD952" s="187"/>
      <c r="AE952" s="187"/>
      <c r="AF952" s="187"/>
      <c r="AG952" s="187" t="s">
        <v>156</v>
      </c>
      <c r="AH952" s="187">
        <v>0</v>
      </c>
      <c r="AI952" s="187"/>
      <c r="AJ952" s="187"/>
      <c r="AK952" s="187"/>
      <c r="AL952" s="187"/>
      <c r="AM952" s="187"/>
      <c r="AN952" s="187"/>
      <c r="AO952" s="187"/>
      <c r="AP952" s="187"/>
      <c r="AQ952" s="187"/>
      <c r="AR952" s="187"/>
      <c r="AS952" s="187"/>
      <c r="AT952" s="187"/>
      <c r="AU952" s="187"/>
      <c r="AV952" s="187"/>
      <c r="AW952" s="187"/>
      <c r="AX952" s="187"/>
      <c r="AY952" s="187"/>
      <c r="AZ952" s="187"/>
      <c r="BA952" s="187"/>
      <c r="BB952" s="187"/>
      <c r="BC952" s="187"/>
      <c r="BD952" s="187"/>
      <c r="BE952" s="187"/>
      <c r="BF952" s="187"/>
      <c r="BG952" s="187"/>
      <c r="BH952" s="187"/>
    </row>
    <row r="953" spans="1:60" s="179" customFormat="1" outlineLevel="1">
      <c r="A953" s="180"/>
      <c r="B953" s="181"/>
      <c r="C953" s="188" t="s">
        <v>729</v>
      </c>
      <c r="D953" s="189"/>
      <c r="E953" s="190"/>
      <c r="F953" s="150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7"/>
      <c r="Y953" s="187"/>
      <c r="Z953" s="187"/>
      <c r="AA953" s="187"/>
      <c r="AB953" s="187"/>
      <c r="AC953" s="187"/>
      <c r="AD953" s="187"/>
      <c r="AE953" s="187"/>
      <c r="AF953" s="187"/>
      <c r="AG953" s="187" t="s">
        <v>156</v>
      </c>
      <c r="AH953" s="187">
        <v>0</v>
      </c>
      <c r="AI953" s="187"/>
      <c r="AJ953" s="187"/>
      <c r="AK953" s="187"/>
      <c r="AL953" s="187"/>
      <c r="AM953" s="187"/>
      <c r="AN953" s="187"/>
      <c r="AO953" s="187"/>
      <c r="AP953" s="187"/>
      <c r="AQ953" s="187"/>
      <c r="AR953" s="187"/>
      <c r="AS953" s="187"/>
      <c r="AT953" s="187"/>
      <c r="AU953" s="187"/>
      <c r="AV953" s="187"/>
      <c r="AW953" s="187"/>
      <c r="AX953" s="187"/>
      <c r="AY953" s="187"/>
      <c r="AZ953" s="187"/>
      <c r="BA953" s="187"/>
      <c r="BB953" s="187"/>
      <c r="BC953" s="187"/>
      <c r="BD953" s="187"/>
      <c r="BE953" s="187"/>
      <c r="BF953" s="187"/>
      <c r="BG953" s="187"/>
      <c r="BH953" s="187"/>
    </row>
    <row r="954" spans="1:60" s="179" customFormat="1" outlineLevel="1">
      <c r="A954" s="180"/>
      <c r="B954" s="181"/>
      <c r="C954" s="188" t="s">
        <v>332</v>
      </c>
      <c r="D954" s="189"/>
      <c r="E954" s="190">
        <v>6.9119999999999999</v>
      </c>
      <c r="F954" s="150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7"/>
      <c r="Y954" s="187"/>
      <c r="Z954" s="187"/>
      <c r="AA954" s="187"/>
      <c r="AB954" s="187"/>
      <c r="AC954" s="187"/>
      <c r="AD954" s="187"/>
      <c r="AE954" s="187"/>
      <c r="AF954" s="187"/>
      <c r="AG954" s="187" t="s">
        <v>156</v>
      </c>
      <c r="AH954" s="187">
        <v>0</v>
      </c>
      <c r="AI954" s="187"/>
      <c r="AJ954" s="187"/>
      <c r="AK954" s="187"/>
      <c r="AL954" s="187"/>
      <c r="AM954" s="187"/>
      <c r="AN954" s="187"/>
      <c r="AO954" s="187"/>
      <c r="AP954" s="187"/>
      <c r="AQ954" s="187"/>
      <c r="AR954" s="187"/>
      <c r="AS954" s="187"/>
      <c r="AT954" s="187"/>
      <c r="AU954" s="187"/>
      <c r="AV954" s="187"/>
      <c r="AW954" s="187"/>
      <c r="AX954" s="187"/>
      <c r="AY954" s="187"/>
      <c r="AZ954" s="187"/>
      <c r="BA954" s="187"/>
      <c r="BB954" s="187"/>
      <c r="BC954" s="187"/>
      <c r="BD954" s="187"/>
      <c r="BE954" s="187"/>
      <c r="BF954" s="187"/>
      <c r="BG954" s="187"/>
      <c r="BH954" s="187"/>
    </row>
    <row r="955" spans="1:60" s="179" customFormat="1" outlineLevel="1">
      <c r="A955" s="180"/>
      <c r="B955" s="181"/>
      <c r="C955" s="188" t="s">
        <v>203</v>
      </c>
      <c r="D955" s="189"/>
      <c r="E955" s="190">
        <v>-2.8</v>
      </c>
      <c r="F955" s="150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7"/>
      <c r="Y955" s="187"/>
      <c r="Z955" s="187"/>
      <c r="AA955" s="187"/>
      <c r="AB955" s="187"/>
      <c r="AC955" s="187"/>
      <c r="AD955" s="187"/>
      <c r="AE955" s="187"/>
      <c r="AF955" s="187"/>
      <c r="AG955" s="187" t="s">
        <v>156</v>
      </c>
      <c r="AH955" s="187">
        <v>0</v>
      </c>
      <c r="AI955" s="187"/>
      <c r="AJ955" s="187"/>
      <c r="AK955" s="187"/>
      <c r="AL955" s="187"/>
      <c r="AM955" s="187"/>
      <c r="AN955" s="187"/>
      <c r="AO955" s="187"/>
      <c r="AP955" s="187"/>
      <c r="AQ955" s="187"/>
      <c r="AR955" s="187"/>
      <c r="AS955" s="187"/>
      <c r="AT955" s="187"/>
      <c r="AU955" s="187"/>
      <c r="AV955" s="187"/>
      <c r="AW955" s="187"/>
      <c r="AX955" s="187"/>
      <c r="AY955" s="187"/>
      <c r="AZ955" s="187"/>
      <c r="BA955" s="187"/>
      <c r="BB955" s="187"/>
      <c r="BC955" s="187"/>
      <c r="BD955" s="187"/>
      <c r="BE955" s="187"/>
      <c r="BF955" s="187"/>
      <c r="BG955" s="187"/>
      <c r="BH955" s="187"/>
    </row>
    <row r="956" spans="1:60" s="179" customFormat="1" outlineLevel="1">
      <c r="A956" s="180"/>
      <c r="B956" s="181"/>
      <c r="C956" s="188" t="s">
        <v>335</v>
      </c>
      <c r="D956" s="189"/>
      <c r="E956" s="190"/>
      <c r="F956" s="150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7"/>
      <c r="Y956" s="187"/>
      <c r="Z956" s="187"/>
      <c r="AA956" s="187"/>
      <c r="AB956" s="187"/>
      <c r="AC956" s="187"/>
      <c r="AD956" s="187"/>
      <c r="AE956" s="187"/>
      <c r="AF956" s="187"/>
      <c r="AG956" s="187" t="s">
        <v>156</v>
      </c>
      <c r="AH956" s="187">
        <v>0</v>
      </c>
      <c r="AI956" s="187"/>
      <c r="AJ956" s="187"/>
      <c r="AK956" s="187"/>
      <c r="AL956" s="187"/>
      <c r="AM956" s="187"/>
      <c r="AN956" s="187"/>
      <c r="AO956" s="187"/>
      <c r="AP956" s="187"/>
      <c r="AQ956" s="187"/>
      <c r="AR956" s="187"/>
      <c r="AS956" s="187"/>
      <c r="AT956" s="187"/>
      <c r="AU956" s="187"/>
      <c r="AV956" s="187"/>
      <c r="AW956" s="187"/>
      <c r="AX956" s="187"/>
      <c r="AY956" s="187"/>
      <c r="AZ956" s="187"/>
      <c r="BA956" s="187"/>
      <c r="BB956" s="187"/>
      <c r="BC956" s="187"/>
      <c r="BD956" s="187"/>
      <c r="BE956" s="187"/>
      <c r="BF956" s="187"/>
      <c r="BG956" s="187"/>
      <c r="BH956" s="187"/>
    </row>
    <row r="957" spans="1:60" s="179" customFormat="1" outlineLevel="1">
      <c r="A957" s="180"/>
      <c r="B957" s="181"/>
      <c r="C957" s="188" t="s">
        <v>323</v>
      </c>
      <c r="D957" s="189"/>
      <c r="E957" s="190"/>
      <c r="F957" s="150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7"/>
      <c r="Y957" s="187"/>
      <c r="Z957" s="187"/>
      <c r="AA957" s="187"/>
      <c r="AB957" s="187"/>
      <c r="AC957" s="187"/>
      <c r="AD957" s="187"/>
      <c r="AE957" s="187"/>
      <c r="AF957" s="187"/>
      <c r="AG957" s="187" t="s">
        <v>156</v>
      </c>
      <c r="AH957" s="187">
        <v>0</v>
      </c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7"/>
      <c r="AT957" s="187"/>
      <c r="AU957" s="187"/>
      <c r="AV957" s="187"/>
      <c r="AW957" s="187"/>
      <c r="AX957" s="187"/>
      <c r="AY957" s="187"/>
      <c r="AZ957" s="187"/>
      <c r="BA957" s="187"/>
      <c r="BB957" s="187"/>
      <c r="BC957" s="187"/>
      <c r="BD957" s="187"/>
      <c r="BE957" s="187"/>
      <c r="BF957" s="187"/>
      <c r="BG957" s="187"/>
      <c r="BH957" s="187"/>
    </row>
    <row r="958" spans="1:60" s="179" customFormat="1" outlineLevel="1">
      <c r="A958" s="180"/>
      <c r="B958" s="181"/>
      <c r="C958" s="188" t="s">
        <v>336</v>
      </c>
      <c r="D958" s="189"/>
      <c r="E958" s="190">
        <v>2.16</v>
      </c>
      <c r="F958" s="150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7"/>
      <c r="Y958" s="187"/>
      <c r="Z958" s="187"/>
      <c r="AA958" s="187"/>
      <c r="AB958" s="187"/>
      <c r="AC958" s="187"/>
      <c r="AD958" s="187"/>
      <c r="AE958" s="187"/>
      <c r="AF958" s="187"/>
      <c r="AG958" s="187" t="s">
        <v>156</v>
      </c>
      <c r="AH958" s="187">
        <v>0</v>
      </c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7"/>
      <c r="AT958" s="187"/>
      <c r="AU958" s="187"/>
      <c r="AV958" s="187"/>
      <c r="AW958" s="187"/>
      <c r="AX958" s="187"/>
      <c r="AY958" s="187"/>
      <c r="AZ958" s="187"/>
      <c r="BA958" s="187"/>
      <c r="BB958" s="187"/>
      <c r="BC958" s="187"/>
      <c r="BD958" s="187"/>
      <c r="BE958" s="187"/>
      <c r="BF958" s="187"/>
      <c r="BG958" s="187"/>
      <c r="BH958" s="187"/>
    </row>
    <row r="959" spans="1:60" s="179" customFormat="1" outlineLevel="1">
      <c r="A959" s="180"/>
      <c r="B959" s="181"/>
      <c r="C959" s="188" t="s">
        <v>729</v>
      </c>
      <c r="D959" s="189"/>
      <c r="E959" s="190"/>
      <c r="F959" s="150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7"/>
      <c r="Y959" s="187"/>
      <c r="Z959" s="187"/>
      <c r="AA959" s="187"/>
      <c r="AB959" s="187"/>
      <c r="AC959" s="187"/>
      <c r="AD959" s="187"/>
      <c r="AE959" s="187"/>
      <c r="AF959" s="187"/>
      <c r="AG959" s="187" t="s">
        <v>156</v>
      </c>
      <c r="AH959" s="187">
        <v>0</v>
      </c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7"/>
      <c r="AT959" s="187"/>
      <c r="AU959" s="187"/>
      <c r="AV959" s="187"/>
      <c r="AW959" s="187"/>
      <c r="AX959" s="187"/>
      <c r="AY959" s="187"/>
      <c r="AZ959" s="187"/>
      <c r="BA959" s="187"/>
      <c r="BB959" s="187"/>
      <c r="BC959" s="187"/>
      <c r="BD959" s="187"/>
      <c r="BE959" s="187"/>
      <c r="BF959" s="187"/>
      <c r="BG959" s="187"/>
      <c r="BH959" s="187"/>
    </row>
    <row r="960" spans="1:60" s="179" customFormat="1" outlineLevel="1">
      <c r="A960" s="180"/>
      <c r="B960" s="181"/>
      <c r="C960" s="188" t="s">
        <v>738</v>
      </c>
      <c r="D960" s="189"/>
      <c r="E960" s="190">
        <v>17.327999999999999</v>
      </c>
      <c r="F960" s="150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7" t="s">
        <v>156</v>
      </c>
      <c r="AH960" s="187">
        <v>0</v>
      </c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7"/>
      <c r="AT960" s="187"/>
      <c r="AU960" s="187"/>
      <c r="AV960" s="187"/>
      <c r="AW960" s="187"/>
      <c r="AX960" s="187"/>
      <c r="AY960" s="187"/>
      <c r="AZ960" s="187"/>
      <c r="BA960" s="187"/>
      <c r="BB960" s="187"/>
      <c r="BC960" s="187"/>
      <c r="BD960" s="187"/>
      <c r="BE960" s="187"/>
      <c r="BF960" s="187"/>
      <c r="BG960" s="187"/>
      <c r="BH960" s="187"/>
    </row>
    <row r="961" spans="1:60" s="179" customFormat="1" outlineLevel="1">
      <c r="A961" s="180"/>
      <c r="B961" s="181"/>
      <c r="C961" s="188" t="s">
        <v>739</v>
      </c>
      <c r="D961" s="189"/>
      <c r="E961" s="190">
        <v>-4.4000000000000004</v>
      </c>
      <c r="F961" s="150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7" t="s">
        <v>156</v>
      </c>
      <c r="AH961" s="187">
        <v>0</v>
      </c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7"/>
      <c r="AT961" s="187"/>
      <c r="AU961" s="187"/>
      <c r="AV961" s="187"/>
      <c r="AW961" s="187"/>
      <c r="AX961" s="187"/>
      <c r="AY961" s="187"/>
      <c r="AZ961" s="187"/>
      <c r="BA961" s="187"/>
      <c r="BB961" s="187"/>
      <c r="BC961" s="187"/>
      <c r="BD961" s="187"/>
      <c r="BE961" s="187"/>
      <c r="BF961" s="187"/>
      <c r="BG961" s="187"/>
      <c r="BH961" s="187"/>
    </row>
    <row r="962" spans="1:60" s="179" customFormat="1" outlineLevel="1">
      <c r="A962" s="180"/>
      <c r="B962" s="181"/>
      <c r="C962" s="188" t="s">
        <v>337</v>
      </c>
      <c r="D962" s="189"/>
      <c r="E962" s="190"/>
      <c r="F962" s="150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7" t="s">
        <v>156</v>
      </c>
      <c r="AH962" s="187">
        <v>0</v>
      </c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87"/>
      <c r="AT962" s="187"/>
      <c r="AU962" s="187"/>
      <c r="AV962" s="187"/>
      <c r="AW962" s="187"/>
      <c r="AX962" s="187"/>
      <c r="AY962" s="187"/>
      <c r="AZ962" s="187"/>
      <c r="BA962" s="187"/>
      <c r="BB962" s="187"/>
      <c r="BC962" s="187"/>
      <c r="BD962" s="187"/>
      <c r="BE962" s="187"/>
      <c r="BF962" s="187"/>
      <c r="BG962" s="187"/>
      <c r="BH962" s="187"/>
    </row>
    <row r="963" spans="1:60" s="179" customFormat="1" outlineLevel="1">
      <c r="A963" s="180"/>
      <c r="B963" s="181"/>
      <c r="C963" s="188" t="s">
        <v>323</v>
      </c>
      <c r="D963" s="189"/>
      <c r="E963" s="190"/>
      <c r="F963" s="150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 t="s">
        <v>156</v>
      </c>
      <c r="AH963" s="187">
        <v>0</v>
      </c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7"/>
      <c r="AT963" s="187"/>
      <c r="AU963" s="187"/>
      <c r="AV963" s="187"/>
      <c r="AW963" s="187"/>
      <c r="AX963" s="187"/>
      <c r="AY963" s="187"/>
      <c r="AZ963" s="187"/>
      <c r="BA963" s="187"/>
      <c r="BB963" s="187"/>
      <c r="BC963" s="187"/>
      <c r="BD963" s="187"/>
      <c r="BE963" s="187"/>
      <c r="BF963" s="187"/>
      <c r="BG963" s="187"/>
      <c r="BH963" s="187"/>
    </row>
    <row r="964" spans="1:60" s="179" customFormat="1" outlineLevel="1">
      <c r="A964" s="180"/>
      <c r="B964" s="181"/>
      <c r="C964" s="188" t="s">
        <v>338</v>
      </c>
      <c r="D964" s="189"/>
      <c r="E964" s="190">
        <v>3.3647999999999998</v>
      </c>
      <c r="F964" s="150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7"/>
      <c r="Y964" s="187"/>
      <c r="Z964" s="187"/>
      <c r="AA964" s="187"/>
      <c r="AB964" s="187"/>
      <c r="AC964" s="187"/>
      <c r="AD964" s="187"/>
      <c r="AE964" s="187"/>
      <c r="AF964" s="187"/>
      <c r="AG964" s="187" t="s">
        <v>156</v>
      </c>
      <c r="AH964" s="187">
        <v>0</v>
      </c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7"/>
      <c r="AT964" s="187"/>
      <c r="AU964" s="187"/>
      <c r="AV964" s="187"/>
      <c r="AW964" s="187"/>
      <c r="AX964" s="187"/>
      <c r="AY964" s="187"/>
      <c r="AZ964" s="187"/>
      <c r="BA964" s="187"/>
      <c r="BB964" s="187"/>
      <c r="BC964" s="187"/>
      <c r="BD964" s="187"/>
      <c r="BE964" s="187"/>
      <c r="BF964" s="187"/>
      <c r="BG964" s="187"/>
      <c r="BH964" s="187"/>
    </row>
    <row r="965" spans="1:60" s="179" customFormat="1" outlineLevel="1">
      <c r="A965" s="180"/>
      <c r="B965" s="181"/>
      <c r="C965" s="188" t="s">
        <v>729</v>
      </c>
      <c r="D965" s="189"/>
      <c r="E965" s="190"/>
      <c r="F965" s="150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 t="s">
        <v>156</v>
      </c>
      <c r="AH965" s="187">
        <v>0</v>
      </c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87"/>
      <c r="AT965" s="187"/>
      <c r="AU965" s="187"/>
      <c r="AV965" s="187"/>
      <c r="AW965" s="187"/>
      <c r="AX965" s="187"/>
      <c r="AY965" s="187"/>
      <c r="AZ965" s="187"/>
      <c r="BA965" s="187"/>
      <c r="BB965" s="187"/>
      <c r="BC965" s="187"/>
      <c r="BD965" s="187"/>
      <c r="BE965" s="187"/>
      <c r="BF965" s="187"/>
      <c r="BG965" s="187"/>
      <c r="BH965" s="187"/>
    </row>
    <row r="966" spans="1:60" s="179" customFormat="1" outlineLevel="1">
      <c r="A966" s="180"/>
      <c r="B966" s="181"/>
      <c r="C966" s="188" t="s">
        <v>740</v>
      </c>
      <c r="D966" s="189"/>
      <c r="E966" s="190">
        <v>15.504</v>
      </c>
      <c r="F966" s="150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 t="s">
        <v>156</v>
      </c>
      <c r="AH966" s="187">
        <v>0</v>
      </c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87"/>
      <c r="AT966" s="187"/>
      <c r="AU966" s="187"/>
      <c r="AV966" s="187"/>
      <c r="AW966" s="187"/>
      <c r="AX966" s="187"/>
      <c r="AY966" s="187"/>
      <c r="AZ966" s="187"/>
      <c r="BA966" s="187"/>
      <c r="BB966" s="187"/>
      <c r="BC966" s="187"/>
      <c r="BD966" s="187"/>
      <c r="BE966" s="187"/>
      <c r="BF966" s="187"/>
      <c r="BG966" s="187"/>
      <c r="BH966" s="187"/>
    </row>
    <row r="967" spans="1:60" s="179" customFormat="1" outlineLevel="1">
      <c r="A967" s="180"/>
      <c r="B967" s="181"/>
      <c r="C967" s="188" t="s">
        <v>209</v>
      </c>
      <c r="D967" s="189"/>
      <c r="E967" s="190">
        <v>-1.4</v>
      </c>
      <c r="F967" s="150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 t="s">
        <v>156</v>
      </c>
      <c r="AH967" s="187">
        <v>0</v>
      </c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87"/>
      <c r="AT967" s="187"/>
      <c r="AU967" s="187"/>
      <c r="AV967" s="187"/>
      <c r="AW967" s="187"/>
      <c r="AX967" s="187"/>
      <c r="AY967" s="187"/>
      <c r="AZ967" s="187"/>
      <c r="BA967" s="187"/>
      <c r="BB967" s="187"/>
      <c r="BC967" s="187"/>
      <c r="BD967" s="187"/>
      <c r="BE967" s="187"/>
      <c r="BF967" s="187"/>
      <c r="BG967" s="187"/>
      <c r="BH967" s="187"/>
    </row>
    <row r="968" spans="1:60" s="179" customFormat="1" outlineLevel="1">
      <c r="A968" s="180"/>
      <c r="B968" s="181"/>
      <c r="C968" s="188" t="s">
        <v>731</v>
      </c>
      <c r="D968" s="189"/>
      <c r="E968" s="190"/>
      <c r="F968" s="150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 t="s">
        <v>156</v>
      </c>
      <c r="AH968" s="187">
        <v>0</v>
      </c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87"/>
      <c r="AT968" s="187"/>
      <c r="AU968" s="187"/>
      <c r="AV968" s="187"/>
      <c r="AW968" s="187"/>
      <c r="AX968" s="187"/>
      <c r="AY968" s="187"/>
      <c r="AZ968" s="187"/>
      <c r="BA968" s="187"/>
      <c r="BB968" s="187"/>
      <c r="BC968" s="187"/>
      <c r="BD968" s="187"/>
      <c r="BE968" s="187"/>
      <c r="BF968" s="187"/>
      <c r="BG968" s="187"/>
      <c r="BH968" s="187"/>
    </row>
    <row r="969" spans="1:60" s="179" customFormat="1" outlineLevel="1">
      <c r="A969" s="180"/>
      <c r="B969" s="181"/>
      <c r="C969" s="188" t="s">
        <v>741</v>
      </c>
      <c r="D969" s="189"/>
      <c r="E969" s="190">
        <v>4.32</v>
      </c>
      <c r="F969" s="150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7"/>
      <c r="Y969" s="187"/>
      <c r="Z969" s="187"/>
      <c r="AA969" s="187"/>
      <c r="AB969" s="187"/>
      <c r="AC969" s="187"/>
      <c r="AD969" s="187"/>
      <c r="AE969" s="187"/>
      <c r="AF969" s="187"/>
      <c r="AG969" s="187" t="s">
        <v>156</v>
      </c>
      <c r="AH969" s="187">
        <v>0</v>
      </c>
      <c r="AI969" s="187"/>
      <c r="AJ969" s="187"/>
      <c r="AK969" s="187"/>
      <c r="AL969" s="187"/>
      <c r="AM969" s="187"/>
      <c r="AN969" s="187"/>
      <c r="AO969" s="187"/>
      <c r="AP969" s="187"/>
      <c r="AQ969" s="187"/>
      <c r="AR969" s="187"/>
      <c r="AS969" s="187"/>
      <c r="AT969" s="187"/>
      <c r="AU969" s="187"/>
      <c r="AV969" s="187"/>
      <c r="AW969" s="187"/>
      <c r="AX969" s="187"/>
      <c r="AY969" s="187"/>
      <c r="AZ969" s="187"/>
      <c r="BA969" s="187"/>
      <c r="BB969" s="187"/>
      <c r="BC969" s="187"/>
      <c r="BD969" s="187"/>
      <c r="BE969" s="187"/>
      <c r="BF969" s="187"/>
      <c r="BG969" s="187"/>
      <c r="BH969" s="187"/>
    </row>
    <row r="970" spans="1:60" s="179" customFormat="1" outlineLevel="1">
      <c r="A970" s="180"/>
      <c r="B970" s="181"/>
      <c r="C970" s="188" t="s">
        <v>742</v>
      </c>
      <c r="D970" s="189"/>
      <c r="E970" s="190"/>
      <c r="F970" s="150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7"/>
      <c r="Y970" s="187"/>
      <c r="Z970" s="187"/>
      <c r="AA970" s="187"/>
      <c r="AB970" s="187"/>
      <c r="AC970" s="187"/>
      <c r="AD970" s="187"/>
      <c r="AE970" s="187"/>
      <c r="AF970" s="187"/>
      <c r="AG970" s="187" t="s">
        <v>156</v>
      </c>
      <c r="AH970" s="187">
        <v>0</v>
      </c>
      <c r="AI970" s="187"/>
      <c r="AJ970" s="187"/>
      <c r="AK970" s="187"/>
      <c r="AL970" s="187"/>
      <c r="AM970" s="187"/>
      <c r="AN970" s="187"/>
      <c r="AO970" s="187"/>
      <c r="AP970" s="187"/>
      <c r="AQ970" s="187"/>
      <c r="AR970" s="187"/>
      <c r="AS970" s="187"/>
      <c r="AT970" s="187"/>
      <c r="AU970" s="187"/>
      <c r="AV970" s="187"/>
      <c r="AW970" s="187"/>
      <c r="AX970" s="187"/>
      <c r="AY970" s="187"/>
      <c r="AZ970" s="187"/>
      <c r="BA970" s="187"/>
      <c r="BB970" s="187"/>
      <c r="BC970" s="187"/>
      <c r="BD970" s="187"/>
      <c r="BE970" s="187"/>
      <c r="BF970" s="187"/>
      <c r="BG970" s="187"/>
      <c r="BH970" s="187"/>
    </row>
    <row r="971" spans="1:60" s="179" customFormat="1" outlineLevel="1">
      <c r="A971" s="180"/>
      <c r="B971" s="181"/>
      <c r="C971" s="188" t="s">
        <v>729</v>
      </c>
      <c r="D971" s="189"/>
      <c r="E971" s="190"/>
      <c r="F971" s="150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7"/>
      <c r="Y971" s="187"/>
      <c r="Z971" s="187"/>
      <c r="AA971" s="187"/>
      <c r="AB971" s="187"/>
      <c r="AC971" s="187"/>
      <c r="AD971" s="187"/>
      <c r="AE971" s="187"/>
      <c r="AF971" s="187"/>
      <c r="AG971" s="187" t="s">
        <v>156</v>
      </c>
      <c r="AH971" s="187">
        <v>0</v>
      </c>
      <c r="AI971" s="187"/>
      <c r="AJ971" s="187"/>
      <c r="AK971" s="187"/>
      <c r="AL971" s="187"/>
      <c r="AM971" s="187"/>
      <c r="AN971" s="187"/>
      <c r="AO971" s="187"/>
      <c r="AP971" s="187"/>
      <c r="AQ971" s="187"/>
      <c r="AR971" s="187"/>
      <c r="AS971" s="187"/>
      <c r="AT971" s="187"/>
      <c r="AU971" s="187"/>
      <c r="AV971" s="187"/>
      <c r="AW971" s="187"/>
      <c r="AX971" s="187"/>
      <c r="AY971" s="187"/>
      <c r="AZ971" s="187"/>
      <c r="BA971" s="187"/>
      <c r="BB971" s="187"/>
      <c r="BC971" s="187"/>
      <c r="BD971" s="187"/>
      <c r="BE971" s="187"/>
      <c r="BF971" s="187"/>
      <c r="BG971" s="187"/>
      <c r="BH971" s="187"/>
    </row>
    <row r="972" spans="1:60" s="179" customFormat="1" outlineLevel="1">
      <c r="A972" s="180"/>
      <c r="B972" s="181"/>
      <c r="C972" s="188" t="s">
        <v>743</v>
      </c>
      <c r="D972" s="189"/>
      <c r="E972" s="190">
        <v>11.856</v>
      </c>
      <c r="F972" s="150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7"/>
      <c r="Y972" s="187"/>
      <c r="Z972" s="187"/>
      <c r="AA972" s="187"/>
      <c r="AB972" s="187"/>
      <c r="AC972" s="187"/>
      <c r="AD972" s="187"/>
      <c r="AE972" s="187"/>
      <c r="AF972" s="187"/>
      <c r="AG972" s="187" t="s">
        <v>156</v>
      </c>
      <c r="AH972" s="187">
        <v>0</v>
      </c>
      <c r="AI972" s="187"/>
      <c r="AJ972" s="187"/>
      <c r="AK972" s="187"/>
      <c r="AL972" s="187"/>
      <c r="AM972" s="187"/>
      <c r="AN972" s="187"/>
      <c r="AO972" s="187"/>
      <c r="AP972" s="187"/>
      <c r="AQ972" s="187"/>
      <c r="AR972" s="187"/>
      <c r="AS972" s="187"/>
      <c r="AT972" s="187"/>
      <c r="AU972" s="187"/>
      <c r="AV972" s="187"/>
      <c r="AW972" s="187"/>
      <c r="AX972" s="187"/>
      <c r="AY972" s="187"/>
      <c r="AZ972" s="187"/>
      <c r="BA972" s="187"/>
      <c r="BB972" s="187"/>
      <c r="BC972" s="187"/>
      <c r="BD972" s="187"/>
      <c r="BE972" s="187"/>
      <c r="BF972" s="187"/>
      <c r="BG972" s="187"/>
      <c r="BH972" s="187"/>
    </row>
    <row r="973" spans="1:60" s="179" customFormat="1" outlineLevel="1">
      <c r="A973" s="180"/>
      <c r="B973" s="181"/>
      <c r="C973" s="188" t="s">
        <v>209</v>
      </c>
      <c r="D973" s="189"/>
      <c r="E973" s="190">
        <v>-1.4</v>
      </c>
      <c r="F973" s="150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7"/>
      <c r="Y973" s="187"/>
      <c r="Z973" s="187"/>
      <c r="AA973" s="187"/>
      <c r="AB973" s="187"/>
      <c r="AC973" s="187"/>
      <c r="AD973" s="187"/>
      <c r="AE973" s="187"/>
      <c r="AF973" s="187"/>
      <c r="AG973" s="187" t="s">
        <v>156</v>
      </c>
      <c r="AH973" s="187">
        <v>0</v>
      </c>
      <c r="AI973" s="187"/>
      <c r="AJ973" s="187"/>
      <c r="AK973" s="187"/>
      <c r="AL973" s="187"/>
      <c r="AM973" s="187"/>
      <c r="AN973" s="187"/>
      <c r="AO973" s="187"/>
      <c r="AP973" s="187"/>
      <c r="AQ973" s="187"/>
      <c r="AR973" s="187"/>
      <c r="AS973" s="187"/>
      <c r="AT973" s="187"/>
      <c r="AU973" s="187"/>
      <c r="AV973" s="187"/>
      <c r="AW973" s="187"/>
      <c r="AX973" s="187"/>
      <c r="AY973" s="187"/>
      <c r="AZ973" s="187"/>
      <c r="BA973" s="187"/>
      <c r="BB973" s="187"/>
      <c r="BC973" s="187"/>
      <c r="BD973" s="187"/>
      <c r="BE973" s="187"/>
      <c r="BF973" s="187"/>
      <c r="BG973" s="187"/>
      <c r="BH973" s="187"/>
    </row>
    <row r="974" spans="1:60" s="179" customFormat="1" outlineLevel="1">
      <c r="A974" s="180"/>
      <c r="B974" s="181"/>
      <c r="C974" s="188" t="s">
        <v>731</v>
      </c>
      <c r="D974" s="189"/>
      <c r="E974" s="190"/>
      <c r="F974" s="150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  <c r="V974" s="186"/>
      <c r="W974" s="186"/>
      <c r="X974" s="187"/>
      <c r="Y974" s="187"/>
      <c r="Z974" s="187"/>
      <c r="AA974" s="187"/>
      <c r="AB974" s="187"/>
      <c r="AC974" s="187"/>
      <c r="AD974" s="187"/>
      <c r="AE974" s="187"/>
      <c r="AF974" s="187"/>
      <c r="AG974" s="187" t="s">
        <v>156</v>
      </c>
      <c r="AH974" s="187">
        <v>0</v>
      </c>
      <c r="AI974" s="187"/>
      <c r="AJ974" s="187"/>
      <c r="AK974" s="187"/>
      <c r="AL974" s="187"/>
      <c r="AM974" s="187"/>
      <c r="AN974" s="187"/>
      <c r="AO974" s="187"/>
      <c r="AP974" s="187"/>
      <c r="AQ974" s="187"/>
      <c r="AR974" s="187"/>
      <c r="AS974" s="187"/>
      <c r="AT974" s="187"/>
      <c r="AU974" s="187"/>
      <c r="AV974" s="187"/>
      <c r="AW974" s="187"/>
      <c r="AX974" s="187"/>
      <c r="AY974" s="187"/>
      <c r="AZ974" s="187"/>
      <c r="BA974" s="187"/>
      <c r="BB974" s="187"/>
      <c r="BC974" s="187"/>
      <c r="BD974" s="187"/>
      <c r="BE974" s="187"/>
      <c r="BF974" s="187"/>
      <c r="BG974" s="187"/>
      <c r="BH974" s="187"/>
    </row>
    <row r="975" spans="1:60" s="179" customFormat="1" outlineLevel="1">
      <c r="A975" s="180"/>
      <c r="B975" s="181"/>
      <c r="C975" s="188" t="s">
        <v>336</v>
      </c>
      <c r="D975" s="189"/>
      <c r="E975" s="190">
        <v>2.16</v>
      </c>
      <c r="F975" s="150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7"/>
      <c r="Y975" s="187"/>
      <c r="Z975" s="187"/>
      <c r="AA975" s="187"/>
      <c r="AB975" s="187"/>
      <c r="AC975" s="187"/>
      <c r="AD975" s="187"/>
      <c r="AE975" s="187"/>
      <c r="AF975" s="187"/>
      <c r="AG975" s="187" t="s">
        <v>156</v>
      </c>
      <c r="AH975" s="187">
        <v>0</v>
      </c>
      <c r="AI975" s="187"/>
      <c r="AJ975" s="187"/>
      <c r="AK975" s="187"/>
      <c r="AL975" s="187"/>
      <c r="AM975" s="187"/>
      <c r="AN975" s="187"/>
      <c r="AO975" s="187"/>
      <c r="AP975" s="187"/>
      <c r="AQ975" s="187"/>
      <c r="AR975" s="187"/>
      <c r="AS975" s="187"/>
      <c r="AT975" s="187"/>
      <c r="AU975" s="187"/>
      <c r="AV975" s="187"/>
      <c r="AW975" s="187"/>
      <c r="AX975" s="187"/>
      <c r="AY975" s="187"/>
      <c r="AZ975" s="187"/>
      <c r="BA975" s="187"/>
      <c r="BB975" s="187"/>
      <c r="BC975" s="187"/>
      <c r="BD975" s="187"/>
      <c r="BE975" s="187"/>
      <c r="BF975" s="187"/>
      <c r="BG975" s="187"/>
      <c r="BH975" s="187"/>
    </row>
    <row r="976" spans="1:60" s="179" customFormat="1" outlineLevel="1">
      <c r="A976" s="180"/>
      <c r="B976" s="181"/>
      <c r="C976" s="188" t="s">
        <v>207</v>
      </c>
      <c r="D976" s="189"/>
      <c r="E976" s="190"/>
      <c r="F976" s="150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7"/>
      <c r="Y976" s="187"/>
      <c r="Z976" s="187"/>
      <c r="AA976" s="187"/>
      <c r="AB976" s="187"/>
      <c r="AC976" s="187"/>
      <c r="AD976" s="187"/>
      <c r="AE976" s="187"/>
      <c r="AF976" s="187"/>
      <c r="AG976" s="187" t="s">
        <v>156</v>
      </c>
      <c r="AH976" s="187">
        <v>0</v>
      </c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187"/>
      <c r="AT976" s="187"/>
      <c r="AU976" s="187"/>
      <c r="AV976" s="187"/>
      <c r="AW976" s="187"/>
      <c r="AX976" s="187"/>
      <c r="AY976" s="187"/>
      <c r="AZ976" s="187"/>
      <c r="BA976" s="187"/>
      <c r="BB976" s="187"/>
      <c r="BC976" s="187"/>
      <c r="BD976" s="187"/>
      <c r="BE976" s="187"/>
      <c r="BF976" s="187"/>
      <c r="BG976" s="187"/>
      <c r="BH976" s="187"/>
    </row>
    <row r="977" spans="1:60" s="179" customFormat="1" outlineLevel="1">
      <c r="A977" s="180"/>
      <c r="B977" s="181"/>
      <c r="C977" s="188" t="s">
        <v>323</v>
      </c>
      <c r="D977" s="189"/>
      <c r="E977" s="190"/>
      <c r="F977" s="150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7"/>
      <c r="Y977" s="187"/>
      <c r="Z977" s="187"/>
      <c r="AA977" s="187"/>
      <c r="AB977" s="187"/>
      <c r="AC977" s="187"/>
      <c r="AD977" s="187"/>
      <c r="AE977" s="187"/>
      <c r="AF977" s="187"/>
      <c r="AG977" s="187" t="s">
        <v>156</v>
      </c>
      <c r="AH977" s="187">
        <v>0</v>
      </c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7"/>
      <c r="AT977" s="187"/>
      <c r="AU977" s="187"/>
      <c r="AV977" s="187"/>
      <c r="AW977" s="187"/>
      <c r="AX977" s="187"/>
      <c r="AY977" s="187"/>
      <c r="AZ977" s="187"/>
      <c r="BA977" s="187"/>
      <c r="BB977" s="187"/>
      <c r="BC977" s="187"/>
      <c r="BD977" s="187"/>
      <c r="BE977" s="187"/>
      <c r="BF977" s="187"/>
      <c r="BG977" s="187"/>
      <c r="BH977" s="187"/>
    </row>
    <row r="978" spans="1:60" s="179" customFormat="1" outlineLevel="1">
      <c r="A978" s="180"/>
      <c r="B978" s="181"/>
      <c r="C978" s="188" t="s">
        <v>339</v>
      </c>
      <c r="D978" s="189"/>
      <c r="E978" s="190">
        <v>7.7279999999999998</v>
      </c>
      <c r="F978" s="150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 t="s">
        <v>156</v>
      </c>
      <c r="AH978" s="187">
        <v>0</v>
      </c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7"/>
      <c r="AT978" s="187"/>
      <c r="AU978" s="187"/>
      <c r="AV978" s="187"/>
      <c r="AW978" s="187"/>
      <c r="AX978" s="187"/>
      <c r="AY978" s="187"/>
      <c r="AZ978" s="187"/>
      <c r="BA978" s="187"/>
      <c r="BB978" s="187"/>
      <c r="BC978" s="187"/>
      <c r="BD978" s="187"/>
      <c r="BE978" s="187"/>
      <c r="BF978" s="187"/>
      <c r="BG978" s="187"/>
      <c r="BH978" s="187"/>
    </row>
    <row r="979" spans="1:60" s="179" customFormat="1" outlineLevel="1">
      <c r="A979" s="180"/>
      <c r="B979" s="181"/>
      <c r="C979" s="188" t="s">
        <v>729</v>
      </c>
      <c r="D979" s="189"/>
      <c r="E979" s="190"/>
      <c r="F979" s="150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 t="s">
        <v>156</v>
      </c>
      <c r="AH979" s="187">
        <v>0</v>
      </c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7"/>
      <c r="AT979" s="187"/>
      <c r="AU979" s="187"/>
      <c r="AV979" s="187"/>
      <c r="AW979" s="187"/>
      <c r="AX979" s="187"/>
      <c r="AY979" s="187"/>
      <c r="AZ979" s="187"/>
      <c r="BA979" s="187"/>
      <c r="BB979" s="187"/>
      <c r="BC979" s="187"/>
      <c r="BD979" s="187"/>
      <c r="BE979" s="187"/>
      <c r="BF979" s="187"/>
      <c r="BG979" s="187"/>
      <c r="BH979" s="187"/>
    </row>
    <row r="980" spans="1:60" s="179" customFormat="1" outlineLevel="1">
      <c r="A980" s="180"/>
      <c r="B980" s="181"/>
      <c r="C980" s="188" t="s">
        <v>744</v>
      </c>
      <c r="D980" s="189"/>
      <c r="E980" s="190">
        <v>10.824</v>
      </c>
      <c r="F980" s="150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 t="s">
        <v>156</v>
      </c>
      <c r="AH980" s="187">
        <v>0</v>
      </c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7"/>
      <c r="AT980" s="187"/>
      <c r="AU980" s="187"/>
      <c r="AV980" s="187"/>
      <c r="AW980" s="187"/>
      <c r="AX980" s="187"/>
      <c r="AY980" s="187"/>
      <c r="AZ980" s="187"/>
      <c r="BA980" s="187"/>
      <c r="BB980" s="187"/>
      <c r="BC980" s="187"/>
      <c r="BD980" s="187"/>
      <c r="BE980" s="187"/>
      <c r="BF980" s="187"/>
      <c r="BG980" s="187"/>
      <c r="BH980" s="187"/>
    </row>
    <row r="981" spans="1:60" s="179" customFormat="1" outlineLevel="1">
      <c r="A981" s="180"/>
      <c r="B981" s="181"/>
      <c r="C981" s="188" t="s">
        <v>209</v>
      </c>
      <c r="D981" s="189"/>
      <c r="E981" s="190">
        <v>-1.4</v>
      </c>
      <c r="F981" s="150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 t="s">
        <v>156</v>
      </c>
      <c r="AH981" s="187">
        <v>0</v>
      </c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7"/>
      <c r="AT981" s="187"/>
      <c r="AU981" s="187"/>
      <c r="AV981" s="187"/>
      <c r="AW981" s="187"/>
      <c r="AX981" s="187"/>
      <c r="AY981" s="187"/>
      <c r="AZ981" s="187"/>
      <c r="BA981" s="187"/>
      <c r="BB981" s="187"/>
      <c r="BC981" s="187"/>
      <c r="BD981" s="187"/>
      <c r="BE981" s="187"/>
      <c r="BF981" s="187"/>
      <c r="BG981" s="187"/>
      <c r="BH981" s="187"/>
    </row>
    <row r="982" spans="1:60" s="179" customFormat="1" outlineLevel="1">
      <c r="A982" s="180"/>
      <c r="B982" s="181"/>
      <c r="C982" s="188" t="s">
        <v>731</v>
      </c>
      <c r="D982" s="189"/>
      <c r="E982" s="190"/>
      <c r="F982" s="150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 t="s">
        <v>156</v>
      </c>
      <c r="AH982" s="187">
        <v>0</v>
      </c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87"/>
      <c r="AT982" s="187"/>
      <c r="AU982" s="187"/>
      <c r="AV982" s="187"/>
      <c r="AW982" s="187"/>
      <c r="AX982" s="187"/>
      <c r="AY982" s="187"/>
      <c r="AZ982" s="187"/>
      <c r="BA982" s="187"/>
      <c r="BB982" s="187"/>
      <c r="BC982" s="187"/>
      <c r="BD982" s="187"/>
      <c r="BE982" s="187"/>
      <c r="BF982" s="187"/>
      <c r="BG982" s="187"/>
      <c r="BH982" s="187"/>
    </row>
    <row r="983" spans="1:60" s="179" customFormat="1" outlineLevel="1">
      <c r="A983" s="180"/>
      <c r="B983" s="181"/>
      <c r="C983" s="188" t="s">
        <v>745</v>
      </c>
      <c r="D983" s="189"/>
      <c r="E983" s="190">
        <v>3.0960000000000001</v>
      </c>
      <c r="F983" s="150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7"/>
      <c r="Y983" s="187"/>
      <c r="Z983" s="187"/>
      <c r="AA983" s="187"/>
      <c r="AB983" s="187"/>
      <c r="AC983" s="187"/>
      <c r="AD983" s="187"/>
      <c r="AE983" s="187"/>
      <c r="AF983" s="187"/>
      <c r="AG983" s="187" t="s">
        <v>156</v>
      </c>
      <c r="AH983" s="187">
        <v>0</v>
      </c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87"/>
      <c r="AT983" s="187"/>
      <c r="AU983" s="187"/>
      <c r="AV983" s="187"/>
      <c r="AW983" s="187"/>
      <c r="AX983" s="187"/>
      <c r="AY983" s="187"/>
      <c r="AZ983" s="187"/>
      <c r="BA983" s="187"/>
      <c r="BB983" s="187"/>
      <c r="BC983" s="187"/>
      <c r="BD983" s="187"/>
      <c r="BE983" s="187"/>
      <c r="BF983" s="187"/>
      <c r="BG983" s="187"/>
      <c r="BH983" s="187"/>
    </row>
    <row r="984" spans="1:60" s="179" customFormat="1" outlineLevel="1">
      <c r="A984" s="180"/>
      <c r="B984" s="181"/>
      <c r="C984" s="188" t="s">
        <v>340</v>
      </c>
      <c r="D984" s="189"/>
      <c r="E984" s="190"/>
      <c r="F984" s="150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7"/>
      <c r="Y984" s="187"/>
      <c r="Z984" s="187"/>
      <c r="AA984" s="187"/>
      <c r="AB984" s="187"/>
      <c r="AC984" s="187"/>
      <c r="AD984" s="187"/>
      <c r="AE984" s="187"/>
      <c r="AF984" s="187"/>
      <c r="AG984" s="187" t="s">
        <v>156</v>
      </c>
      <c r="AH984" s="187">
        <v>0</v>
      </c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87"/>
      <c r="AT984" s="187"/>
      <c r="AU984" s="187"/>
      <c r="AV984" s="187"/>
      <c r="AW984" s="187"/>
      <c r="AX984" s="187"/>
      <c r="AY984" s="187"/>
      <c r="AZ984" s="187"/>
      <c r="BA984" s="187"/>
      <c r="BB984" s="187"/>
      <c r="BC984" s="187"/>
      <c r="BD984" s="187"/>
      <c r="BE984" s="187"/>
      <c r="BF984" s="187"/>
      <c r="BG984" s="187"/>
      <c r="BH984" s="187"/>
    </row>
    <row r="985" spans="1:60" s="179" customFormat="1" outlineLevel="1">
      <c r="A985" s="180"/>
      <c r="B985" s="181"/>
      <c r="C985" s="188" t="s">
        <v>323</v>
      </c>
      <c r="D985" s="189"/>
      <c r="E985" s="190"/>
      <c r="F985" s="150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7"/>
      <c r="Y985" s="187"/>
      <c r="Z985" s="187"/>
      <c r="AA985" s="187"/>
      <c r="AB985" s="187"/>
      <c r="AC985" s="187"/>
      <c r="AD985" s="187"/>
      <c r="AE985" s="187"/>
      <c r="AF985" s="187"/>
      <c r="AG985" s="187" t="s">
        <v>156</v>
      </c>
      <c r="AH985" s="187">
        <v>0</v>
      </c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87"/>
      <c r="AT985" s="187"/>
      <c r="AU985" s="187"/>
      <c r="AV985" s="187"/>
      <c r="AW985" s="187"/>
      <c r="AX985" s="187"/>
      <c r="AY985" s="187"/>
      <c r="AZ985" s="187"/>
      <c r="BA985" s="187"/>
      <c r="BB985" s="187"/>
      <c r="BC985" s="187"/>
      <c r="BD985" s="187"/>
      <c r="BE985" s="187"/>
      <c r="BF985" s="187"/>
      <c r="BG985" s="187"/>
      <c r="BH985" s="187"/>
    </row>
    <row r="986" spans="1:60" s="179" customFormat="1" outlineLevel="1">
      <c r="A986" s="180"/>
      <c r="B986" s="181"/>
      <c r="C986" s="188" t="s">
        <v>341</v>
      </c>
      <c r="D986" s="189"/>
      <c r="E986" s="190">
        <v>4.5119999999999996</v>
      </c>
      <c r="F986" s="150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 t="s">
        <v>156</v>
      </c>
      <c r="AH986" s="187">
        <v>0</v>
      </c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87"/>
      <c r="AT986" s="187"/>
      <c r="AU986" s="187"/>
      <c r="AV986" s="187"/>
      <c r="AW986" s="187"/>
      <c r="AX986" s="187"/>
      <c r="AY986" s="187"/>
      <c r="AZ986" s="187"/>
      <c r="BA986" s="187"/>
      <c r="BB986" s="187"/>
      <c r="BC986" s="187"/>
      <c r="BD986" s="187"/>
      <c r="BE986" s="187"/>
      <c r="BF986" s="187"/>
      <c r="BG986" s="187"/>
      <c r="BH986" s="187"/>
    </row>
    <row r="987" spans="1:60" s="179" customFormat="1" outlineLevel="1">
      <c r="A987" s="180"/>
      <c r="B987" s="181"/>
      <c r="C987" s="188" t="s">
        <v>729</v>
      </c>
      <c r="D987" s="189"/>
      <c r="E987" s="190"/>
      <c r="F987" s="150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6"/>
      <c r="S987" s="186"/>
      <c r="T987" s="186"/>
      <c r="U987" s="186"/>
      <c r="V987" s="186"/>
      <c r="W987" s="186"/>
      <c r="X987" s="187"/>
      <c r="Y987" s="187"/>
      <c r="Z987" s="187"/>
      <c r="AA987" s="187"/>
      <c r="AB987" s="187"/>
      <c r="AC987" s="187"/>
      <c r="AD987" s="187"/>
      <c r="AE987" s="187"/>
      <c r="AF987" s="187"/>
      <c r="AG987" s="187" t="s">
        <v>156</v>
      </c>
      <c r="AH987" s="187">
        <v>0</v>
      </c>
      <c r="AI987" s="187"/>
      <c r="AJ987" s="187"/>
      <c r="AK987" s="187"/>
      <c r="AL987" s="187"/>
      <c r="AM987" s="187"/>
      <c r="AN987" s="187"/>
      <c r="AO987" s="187"/>
      <c r="AP987" s="187"/>
      <c r="AQ987" s="187"/>
      <c r="AR987" s="187"/>
      <c r="AS987" s="187"/>
      <c r="AT987" s="187"/>
      <c r="AU987" s="187"/>
      <c r="AV987" s="187"/>
      <c r="AW987" s="187"/>
      <c r="AX987" s="187"/>
      <c r="AY987" s="187"/>
      <c r="AZ987" s="187"/>
      <c r="BA987" s="187"/>
      <c r="BB987" s="187"/>
      <c r="BC987" s="187"/>
      <c r="BD987" s="187"/>
      <c r="BE987" s="187"/>
      <c r="BF987" s="187"/>
      <c r="BG987" s="187"/>
      <c r="BH987" s="187"/>
    </row>
    <row r="988" spans="1:60" s="179" customFormat="1" outlineLevel="1">
      <c r="A988" s="180"/>
      <c r="B988" s="181"/>
      <c r="C988" s="188" t="s">
        <v>746</v>
      </c>
      <c r="D988" s="189"/>
      <c r="E988" s="190">
        <v>9.0719999999999992</v>
      </c>
      <c r="F988" s="150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7"/>
      <c r="Y988" s="187"/>
      <c r="Z988" s="187"/>
      <c r="AA988" s="187"/>
      <c r="AB988" s="187"/>
      <c r="AC988" s="187"/>
      <c r="AD988" s="187"/>
      <c r="AE988" s="187"/>
      <c r="AF988" s="187"/>
      <c r="AG988" s="187" t="s">
        <v>156</v>
      </c>
      <c r="AH988" s="187">
        <v>0</v>
      </c>
      <c r="AI988" s="187"/>
      <c r="AJ988" s="187"/>
      <c r="AK988" s="187"/>
      <c r="AL988" s="187"/>
      <c r="AM988" s="187"/>
      <c r="AN988" s="187"/>
      <c r="AO988" s="187"/>
      <c r="AP988" s="187"/>
      <c r="AQ988" s="187"/>
      <c r="AR988" s="187"/>
      <c r="AS988" s="187"/>
      <c r="AT988" s="187"/>
      <c r="AU988" s="187"/>
      <c r="AV988" s="187"/>
      <c r="AW988" s="187"/>
      <c r="AX988" s="187"/>
      <c r="AY988" s="187"/>
      <c r="AZ988" s="187"/>
      <c r="BA988" s="187"/>
      <c r="BB988" s="187"/>
      <c r="BC988" s="187"/>
      <c r="BD988" s="187"/>
      <c r="BE988" s="187"/>
      <c r="BF988" s="187"/>
      <c r="BG988" s="187"/>
      <c r="BH988" s="187"/>
    </row>
    <row r="989" spans="1:60" s="179" customFormat="1" outlineLevel="1">
      <c r="A989" s="180"/>
      <c r="B989" s="181"/>
      <c r="C989" s="188" t="s">
        <v>209</v>
      </c>
      <c r="D989" s="189"/>
      <c r="E989" s="190">
        <v>-1.4</v>
      </c>
      <c r="F989" s="150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7"/>
      <c r="Y989" s="187"/>
      <c r="Z989" s="187"/>
      <c r="AA989" s="187"/>
      <c r="AB989" s="187"/>
      <c r="AC989" s="187"/>
      <c r="AD989" s="187"/>
      <c r="AE989" s="187"/>
      <c r="AF989" s="187"/>
      <c r="AG989" s="187" t="s">
        <v>156</v>
      </c>
      <c r="AH989" s="187">
        <v>0</v>
      </c>
      <c r="AI989" s="187"/>
      <c r="AJ989" s="187"/>
      <c r="AK989" s="187"/>
      <c r="AL989" s="187"/>
      <c r="AM989" s="187"/>
      <c r="AN989" s="187"/>
      <c r="AO989" s="187"/>
      <c r="AP989" s="187"/>
      <c r="AQ989" s="187"/>
      <c r="AR989" s="187"/>
      <c r="AS989" s="187"/>
      <c r="AT989" s="187"/>
      <c r="AU989" s="187"/>
      <c r="AV989" s="187"/>
      <c r="AW989" s="187"/>
      <c r="AX989" s="187"/>
      <c r="AY989" s="187"/>
      <c r="AZ989" s="187"/>
      <c r="BA989" s="187"/>
      <c r="BB989" s="187"/>
      <c r="BC989" s="187"/>
      <c r="BD989" s="187"/>
      <c r="BE989" s="187"/>
      <c r="BF989" s="187"/>
      <c r="BG989" s="187"/>
      <c r="BH989" s="187"/>
    </row>
    <row r="990" spans="1:60" s="179" customFormat="1" outlineLevel="1">
      <c r="A990" s="180"/>
      <c r="B990" s="181"/>
      <c r="C990" s="188" t="s">
        <v>731</v>
      </c>
      <c r="D990" s="189"/>
      <c r="E990" s="190"/>
      <c r="F990" s="150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7"/>
      <c r="Y990" s="187"/>
      <c r="Z990" s="187"/>
      <c r="AA990" s="187"/>
      <c r="AB990" s="187"/>
      <c r="AC990" s="187"/>
      <c r="AD990" s="187"/>
      <c r="AE990" s="187"/>
      <c r="AF990" s="187"/>
      <c r="AG990" s="187" t="s">
        <v>156</v>
      </c>
      <c r="AH990" s="187">
        <v>0</v>
      </c>
      <c r="AI990" s="187"/>
      <c r="AJ990" s="187"/>
      <c r="AK990" s="187"/>
      <c r="AL990" s="187"/>
      <c r="AM990" s="187"/>
      <c r="AN990" s="187"/>
      <c r="AO990" s="187"/>
      <c r="AP990" s="187"/>
      <c r="AQ990" s="187"/>
      <c r="AR990" s="187"/>
      <c r="AS990" s="187"/>
      <c r="AT990" s="187"/>
      <c r="AU990" s="187"/>
      <c r="AV990" s="187"/>
      <c r="AW990" s="187"/>
      <c r="AX990" s="187"/>
      <c r="AY990" s="187"/>
      <c r="AZ990" s="187"/>
      <c r="BA990" s="187"/>
      <c r="BB990" s="187"/>
      <c r="BC990" s="187"/>
      <c r="BD990" s="187"/>
      <c r="BE990" s="187"/>
      <c r="BF990" s="187"/>
      <c r="BG990" s="187"/>
      <c r="BH990" s="187"/>
    </row>
    <row r="991" spans="1:60" s="179" customFormat="1" outlineLevel="1">
      <c r="A991" s="180"/>
      <c r="B991" s="181"/>
      <c r="C991" s="188" t="s">
        <v>747</v>
      </c>
      <c r="D991" s="189"/>
      <c r="E991" s="190">
        <v>4.5599999999999996</v>
      </c>
      <c r="F991" s="150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7"/>
      <c r="Y991" s="187"/>
      <c r="Z991" s="187"/>
      <c r="AA991" s="187"/>
      <c r="AB991" s="187"/>
      <c r="AC991" s="187"/>
      <c r="AD991" s="187"/>
      <c r="AE991" s="187"/>
      <c r="AF991" s="187"/>
      <c r="AG991" s="187" t="s">
        <v>156</v>
      </c>
      <c r="AH991" s="187">
        <v>0</v>
      </c>
      <c r="AI991" s="187"/>
      <c r="AJ991" s="187"/>
      <c r="AK991" s="187"/>
      <c r="AL991" s="187"/>
      <c r="AM991" s="187"/>
      <c r="AN991" s="187"/>
      <c r="AO991" s="187"/>
      <c r="AP991" s="187"/>
      <c r="AQ991" s="187"/>
      <c r="AR991" s="187"/>
      <c r="AS991" s="187"/>
      <c r="AT991" s="187"/>
      <c r="AU991" s="187"/>
      <c r="AV991" s="187"/>
      <c r="AW991" s="187"/>
      <c r="AX991" s="187"/>
      <c r="AY991" s="187"/>
      <c r="AZ991" s="187"/>
      <c r="BA991" s="187"/>
      <c r="BB991" s="187"/>
      <c r="BC991" s="187"/>
      <c r="BD991" s="187"/>
      <c r="BE991" s="187"/>
      <c r="BF991" s="187"/>
      <c r="BG991" s="187"/>
      <c r="BH991" s="187"/>
    </row>
    <row r="992" spans="1:60" s="179" customFormat="1" outlineLevel="1">
      <c r="A992" s="180"/>
      <c r="B992" s="181"/>
      <c r="C992" s="188" t="s">
        <v>342</v>
      </c>
      <c r="D992" s="189"/>
      <c r="E992" s="190"/>
      <c r="F992" s="150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7"/>
      <c r="Y992" s="187"/>
      <c r="Z992" s="187"/>
      <c r="AA992" s="187"/>
      <c r="AB992" s="187"/>
      <c r="AC992" s="187"/>
      <c r="AD992" s="187"/>
      <c r="AE992" s="187"/>
      <c r="AF992" s="187"/>
      <c r="AG992" s="187" t="s">
        <v>156</v>
      </c>
      <c r="AH992" s="187">
        <v>0</v>
      </c>
      <c r="AI992" s="187"/>
      <c r="AJ992" s="187"/>
      <c r="AK992" s="187"/>
      <c r="AL992" s="187"/>
      <c r="AM992" s="187"/>
      <c r="AN992" s="187"/>
      <c r="AO992" s="187"/>
      <c r="AP992" s="187"/>
      <c r="AQ992" s="187"/>
      <c r="AR992" s="187"/>
      <c r="AS992" s="187"/>
      <c r="AT992" s="187"/>
      <c r="AU992" s="187"/>
      <c r="AV992" s="187"/>
      <c r="AW992" s="187"/>
      <c r="AX992" s="187"/>
      <c r="AY992" s="187"/>
      <c r="AZ992" s="187"/>
      <c r="BA992" s="187"/>
      <c r="BB992" s="187"/>
      <c r="BC992" s="187"/>
      <c r="BD992" s="187"/>
      <c r="BE992" s="187"/>
      <c r="BF992" s="187"/>
      <c r="BG992" s="187"/>
      <c r="BH992" s="187"/>
    </row>
    <row r="993" spans="1:60" s="179" customFormat="1" outlineLevel="1">
      <c r="A993" s="180"/>
      <c r="B993" s="181"/>
      <c r="C993" s="188" t="s">
        <v>323</v>
      </c>
      <c r="D993" s="189"/>
      <c r="E993" s="190"/>
      <c r="F993" s="150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7"/>
      <c r="Y993" s="187"/>
      <c r="Z993" s="187"/>
      <c r="AA993" s="187"/>
      <c r="AB993" s="187"/>
      <c r="AC993" s="187"/>
      <c r="AD993" s="187"/>
      <c r="AE993" s="187"/>
      <c r="AF993" s="187"/>
      <c r="AG993" s="187" t="s">
        <v>156</v>
      </c>
      <c r="AH993" s="187">
        <v>0</v>
      </c>
      <c r="AI993" s="187"/>
      <c r="AJ993" s="187"/>
      <c r="AK993" s="187"/>
      <c r="AL993" s="187"/>
      <c r="AM993" s="187"/>
      <c r="AN993" s="187"/>
      <c r="AO993" s="187"/>
      <c r="AP993" s="187"/>
      <c r="AQ993" s="187"/>
      <c r="AR993" s="187"/>
      <c r="AS993" s="187"/>
      <c r="AT993" s="187"/>
      <c r="AU993" s="187"/>
      <c r="AV993" s="187"/>
      <c r="AW993" s="187"/>
      <c r="AX993" s="187"/>
      <c r="AY993" s="187"/>
      <c r="AZ993" s="187"/>
      <c r="BA993" s="187"/>
      <c r="BB993" s="187"/>
      <c r="BC993" s="187"/>
      <c r="BD993" s="187"/>
      <c r="BE993" s="187"/>
      <c r="BF993" s="187"/>
      <c r="BG993" s="187"/>
      <c r="BH993" s="187"/>
    </row>
    <row r="994" spans="1:60" s="179" customFormat="1" outlineLevel="1">
      <c r="A994" s="180"/>
      <c r="B994" s="181"/>
      <c r="C994" s="188" t="s">
        <v>341</v>
      </c>
      <c r="D994" s="189"/>
      <c r="E994" s="190">
        <v>4.5119999999999996</v>
      </c>
      <c r="F994" s="150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7"/>
      <c r="Y994" s="187"/>
      <c r="Z994" s="187"/>
      <c r="AA994" s="187"/>
      <c r="AB994" s="187"/>
      <c r="AC994" s="187"/>
      <c r="AD994" s="187"/>
      <c r="AE994" s="187"/>
      <c r="AF994" s="187"/>
      <c r="AG994" s="187" t="s">
        <v>156</v>
      </c>
      <c r="AH994" s="187">
        <v>0</v>
      </c>
      <c r="AI994" s="187"/>
      <c r="AJ994" s="187"/>
      <c r="AK994" s="187"/>
      <c r="AL994" s="187"/>
      <c r="AM994" s="187"/>
      <c r="AN994" s="187"/>
      <c r="AO994" s="187"/>
      <c r="AP994" s="187"/>
      <c r="AQ994" s="187"/>
      <c r="AR994" s="187"/>
      <c r="AS994" s="187"/>
      <c r="AT994" s="187"/>
      <c r="AU994" s="187"/>
      <c r="AV994" s="187"/>
      <c r="AW994" s="187"/>
      <c r="AX994" s="187"/>
      <c r="AY994" s="187"/>
      <c r="AZ994" s="187"/>
      <c r="BA994" s="187"/>
      <c r="BB994" s="187"/>
      <c r="BC994" s="187"/>
      <c r="BD994" s="187"/>
      <c r="BE994" s="187"/>
      <c r="BF994" s="187"/>
      <c r="BG994" s="187"/>
      <c r="BH994" s="187"/>
    </row>
    <row r="995" spans="1:60" s="179" customFormat="1" outlineLevel="1">
      <c r="A995" s="180"/>
      <c r="B995" s="181"/>
      <c r="C995" s="188" t="s">
        <v>729</v>
      </c>
      <c r="D995" s="189"/>
      <c r="E995" s="190"/>
      <c r="F995" s="150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7"/>
      <c r="Y995" s="187"/>
      <c r="Z995" s="187"/>
      <c r="AA995" s="187"/>
      <c r="AB995" s="187"/>
      <c r="AC995" s="187"/>
      <c r="AD995" s="187"/>
      <c r="AE995" s="187"/>
      <c r="AF995" s="187"/>
      <c r="AG995" s="187" t="s">
        <v>156</v>
      </c>
      <c r="AH995" s="187">
        <v>0</v>
      </c>
      <c r="AI995" s="187"/>
      <c r="AJ995" s="187"/>
      <c r="AK995" s="187"/>
      <c r="AL995" s="187"/>
      <c r="AM995" s="187"/>
      <c r="AN995" s="187"/>
      <c r="AO995" s="187"/>
      <c r="AP995" s="187"/>
      <c r="AQ995" s="187"/>
      <c r="AR995" s="187"/>
      <c r="AS995" s="187"/>
      <c r="AT995" s="187"/>
      <c r="AU995" s="187"/>
      <c r="AV995" s="187"/>
      <c r="AW995" s="187"/>
      <c r="AX995" s="187"/>
      <c r="AY995" s="187"/>
      <c r="AZ995" s="187"/>
      <c r="BA995" s="187"/>
      <c r="BB995" s="187"/>
      <c r="BC995" s="187"/>
      <c r="BD995" s="187"/>
      <c r="BE995" s="187"/>
      <c r="BF995" s="187"/>
      <c r="BG995" s="187"/>
      <c r="BH995" s="187"/>
    </row>
    <row r="996" spans="1:60" s="179" customFormat="1" outlineLevel="1">
      <c r="A996" s="180"/>
      <c r="B996" s="181"/>
      <c r="C996" s="188" t="s">
        <v>746</v>
      </c>
      <c r="D996" s="189"/>
      <c r="E996" s="190">
        <v>9.0719999999999992</v>
      </c>
      <c r="F996" s="150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7"/>
      <c r="Y996" s="187"/>
      <c r="Z996" s="187"/>
      <c r="AA996" s="187"/>
      <c r="AB996" s="187"/>
      <c r="AC996" s="187"/>
      <c r="AD996" s="187"/>
      <c r="AE996" s="187"/>
      <c r="AF996" s="187"/>
      <c r="AG996" s="187" t="s">
        <v>156</v>
      </c>
      <c r="AH996" s="187">
        <v>0</v>
      </c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7"/>
      <c r="AT996" s="187"/>
      <c r="AU996" s="187"/>
      <c r="AV996" s="187"/>
      <c r="AW996" s="187"/>
      <c r="AX996" s="187"/>
      <c r="AY996" s="187"/>
      <c r="AZ996" s="187"/>
      <c r="BA996" s="187"/>
      <c r="BB996" s="187"/>
      <c r="BC996" s="187"/>
      <c r="BD996" s="187"/>
      <c r="BE996" s="187"/>
      <c r="BF996" s="187"/>
      <c r="BG996" s="187"/>
      <c r="BH996" s="187"/>
    </row>
    <row r="997" spans="1:60" s="179" customFormat="1" outlineLevel="1">
      <c r="A997" s="180"/>
      <c r="B997" s="181"/>
      <c r="C997" s="188" t="s">
        <v>209</v>
      </c>
      <c r="D997" s="189"/>
      <c r="E997" s="190">
        <v>-1.4</v>
      </c>
      <c r="F997" s="150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7"/>
      <c r="Y997" s="187"/>
      <c r="Z997" s="187"/>
      <c r="AA997" s="187"/>
      <c r="AB997" s="187"/>
      <c r="AC997" s="187"/>
      <c r="AD997" s="187"/>
      <c r="AE997" s="187"/>
      <c r="AF997" s="187"/>
      <c r="AG997" s="187" t="s">
        <v>156</v>
      </c>
      <c r="AH997" s="187">
        <v>0</v>
      </c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87"/>
      <c r="AT997" s="187"/>
      <c r="AU997" s="187"/>
      <c r="AV997" s="187"/>
      <c r="AW997" s="187"/>
      <c r="AX997" s="187"/>
      <c r="AY997" s="187"/>
      <c r="AZ997" s="187"/>
      <c r="BA997" s="187"/>
      <c r="BB997" s="187"/>
      <c r="BC997" s="187"/>
      <c r="BD997" s="187"/>
      <c r="BE997" s="187"/>
      <c r="BF997" s="187"/>
      <c r="BG997" s="187"/>
      <c r="BH997" s="187"/>
    </row>
    <row r="998" spans="1:60" s="179" customFormat="1" outlineLevel="1">
      <c r="A998" s="180"/>
      <c r="B998" s="181"/>
      <c r="C998" s="188" t="s">
        <v>731</v>
      </c>
      <c r="D998" s="189"/>
      <c r="E998" s="190"/>
      <c r="F998" s="150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7"/>
      <c r="Y998" s="187"/>
      <c r="Z998" s="187"/>
      <c r="AA998" s="187"/>
      <c r="AB998" s="187"/>
      <c r="AC998" s="187"/>
      <c r="AD998" s="187"/>
      <c r="AE998" s="187"/>
      <c r="AF998" s="187"/>
      <c r="AG998" s="187" t="s">
        <v>156</v>
      </c>
      <c r="AH998" s="187">
        <v>0</v>
      </c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87"/>
      <c r="AT998" s="187"/>
      <c r="AU998" s="187"/>
      <c r="AV998" s="187"/>
      <c r="AW998" s="187"/>
      <c r="AX998" s="187"/>
      <c r="AY998" s="187"/>
      <c r="AZ998" s="187"/>
      <c r="BA998" s="187"/>
      <c r="BB998" s="187"/>
      <c r="BC998" s="187"/>
      <c r="BD998" s="187"/>
      <c r="BE998" s="187"/>
      <c r="BF998" s="187"/>
      <c r="BG998" s="187"/>
      <c r="BH998" s="187"/>
    </row>
    <row r="999" spans="1:60" s="179" customFormat="1" outlineLevel="1">
      <c r="A999" s="180"/>
      <c r="B999" s="181"/>
      <c r="C999" s="188" t="s">
        <v>747</v>
      </c>
      <c r="D999" s="189"/>
      <c r="E999" s="190">
        <v>4.5599999999999996</v>
      </c>
      <c r="F999" s="150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7"/>
      <c r="Y999" s="187"/>
      <c r="Z999" s="187"/>
      <c r="AA999" s="187"/>
      <c r="AB999" s="187"/>
      <c r="AC999" s="187"/>
      <c r="AD999" s="187"/>
      <c r="AE999" s="187"/>
      <c r="AF999" s="187"/>
      <c r="AG999" s="187" t="s">
        <v>156</v>
      </c>
      <c r="AH999" s="187">
        <v>0</v>
      </c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87"/>
      <c r="AT999" s="187"/>
      <c r="AU999" s="187"/>
      <c r="AV999" s="187"/>
      <c r="AW999" s="187"/>
      <c r="AX999" s="187"/>
      <c r="AY999" s="187"/>
      <c r="AZ999" s="187"/>
      <c r="BA999" s="187"/>
      <c r="BB999" s="187"/>
      <c r="BC999" s="187"/>
      <c r="BD999" s="187"/>
      <c r="BE999" s="187"/>
      <c r="BF999" s="187"/>
      <c r="BG999" s="187"/>
      <c r="BH999" s="187"/>
    </row>
    <row r="1000" spans="1:60" s="179" customFormat="1" outlineLevel="1">
      <c r="A1000" s="180"/>
      <c r="B1000" s="181"/>
      <c r="C1000" s="188" t="s">
        <v>212</v>
      </c>
      <c r="D1000" s="189"/>
      <c r="E1000" s="190"/>
      <c r="F1000" s="150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7"/>
      <c r="Y1000" s="187"/>
      <c r="Z1000" s="187"/>
      <c r="AA1000" s="187"/>
      <c r="AB1000" s="187"/>
      <c r="AC1000" s="187"/>
      <c r="AD1000" s="187"/>
      <c r="AE1000" s="187"/>
      <c r="AF1000" s="187"/>
      <c r="AG1000" s="187" t="s">
        <v>156</v>
      </c>
      <c r="AH1000" s="187">
        <v>0</v>
      </c>
      <c r="AI1000" s="187"/>
      <c r="AJ1000" s="187"/>
      <c r="AK1000" s="187"/>
      <c r="AL1000" s="187"/>
      <c r="AM1000" s="187"/>
      <c r="AN1000" s="187"/>
      <c r="AO1000" s="187"/>
      <c r="AP1000" s="187"/>
      <c r="AQ1000" s="187"/>
      <c r="AR1000" s="187"/>
      <c r="AS1000" s="187"/>
      <c r="AT1000" s="187"/>
      <c r="AU1000" s="187"/>
      <c r="AV1000" s="187"/>
      <c r="AW1000" s="187"/>
      <c r="AX1000" s="187"/>
      <c r="AY1000" s="187"/>
      <c r="AZ1000" s="187"/>
      <c r="BA1000" s="187"/>
      <c r="BB1000" s="187"/>
      <c r="BC1000" s="187"/>
      <c r="BD1000" s="187"/>
      <c r="BE1000" s="187"/>
      <c r="BF1000" s="187"/>
      <c r="BG1000" s="187"/>
      <c r="BH1000" s="187"/>
    </row>
    <row r="1001" spans="1:60" s="179" customFormat="1" outlineLevel="1">
      <c r="A1001" s="180"/>
      <c r="B1001" s="181"/>
      <c r="C1001" s="188" t="s">
        <v>323</v>
      </c>
      <c r="D1001" s="189"/>
      <c r="E1001" s="190"/>
      <c r="F1001" s="150"/>
      <c r="G1001" s="186"/>
      <c r="H1001" s="186"/>
      <c r="I1001" s="186"/>
      <c r="J1001" s="186"/>
      <c r="K1001" s="186"/>
      <c r="L1001" s="186"/>
      <c r="M1001" s="186"/>
      <c r="N1001" s="186"/>
      <c r="O1001" s="186"/>
      <c r="P1001" s="186"/>
      <c r="Q1001" s="186"/>
      <c r="R1001" s="186"/>
      <c r="S1001" s="186"/>
      <c r="T1001" s="186"/>
      <c r="U1001" s="186"/>
      <c r="V1001" s="186"/>
      <c r="W1001" s="186"/>
      <c r="X1001" s="187"/>
      <c r="Y1001" s="187"/>
      <c r="Z1001" s="187"/>
      <c r="AA1001" s="187"/>
      <c r="AB1001" s="187"/>
      <c r="AC1001" s="187"/>
      <c r="AD1001" s="187"/>
      <c r="AE1001" s="187"/>
      <c r="AF1001" s="187"/>
      <c r="AG1001" s="187" t="s">
        <v>156</v>
      </c>
      <c r="AH1001" s="187">
        <v>0</v>
      </c>
      <c r="AI1001" s="187"/>
      <c r="AJ1001" s="187"/>
      <c r="AK1001" s="187"/>
      <c r="AL1001" s="187"/>
      <c r="AM1001" s="187"/>
      <c r="AN1001" s="187"/>
      <c r="AO1001" s="187"/>
      <c r="AP1001" s="187"/>
      <c r="AQ1001" s="187"/>
      <c r="AR1001" s="187"/>
      <c r="AS1001" s="187"/>
      <c r="AT1001" s="187"/>
      <c r="AU1001" s="187"/>
      <c r="AV1001" s="187"/>
      <c r="AW1001" s="187"/>
      <c r="AX1001" s="187"/>
      <c r="AY1001" s="187"/>
      <c r="AZ1001" s="187"/>
      <c r="BA1001" s="187"/>
      <c r="BB1001" s="187"/>
      <c r="BC1001" s="187"/>
      <c r="BD1001" s="187"/>
      <c r="BE1001" s="187"/>
      <c r="BF1001" s="187"/>
      <c r="BG1001" s="187"/>
      <c r="BH1001" s="187"/>
    </row>
    <row r="1002" spans="1:60" s="179" customFormat="1" outlineLevel="1">
      <c r="A1002" s="180"/>
      <c r="B1002" s="181"/>
      <c r="C1002" s="188" t="s">
        <v>343</v>
      </c>
      <c r="D1002" s="189"/>
      <c r="E1002" s="190">
        <v>7.3680000000000003</v>
      </c>
      <c r="F1002" s="150"/>
      <c r="G1002" s="186"/>
      <c r="H1002" s="186"/>
      <c r="I1002" s="186"/>
      <c r="J1002" s="186"/>
      <c r="K1002" s="186"/>
      <c r="L1002" s="186"/>
      <c r="M1002" s="186"/>
      <c r="N1002" s="186"/>
      <c r="O1002" s="186"/>
      <c r="P1002" s="186"/>
      <c r="Q1002" s="186"/>
      <c r="R1002" s="186"/>
      <c r="S1002" s="186"/>
      <c r="T1002" s="186"/>
      <c r="U1002" s="186"/>
      <c r="V1002" s="186"/>
      <c r="W1002" s="186"/>
      <c r="X1002" s="187"/>
      <c r="Y1002" s="187"/>
      <c r="Z1002" s="187"/>
      <c r="AA1002" s="187"/>
      <c r="AB1002" s="187"/>
      <c r="AC1002" s="187"/>
      <c r="AD1002" s="187"/>
      <c r="AE1002" s="187"/>
      <c r="AF1002" s="187"/>
      <c r="AG1002" s="187" t="s">
        <v>156</v>
      </c>
      <c r="AH1002" s="187">
        <v>0</v>
      </c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  <c r="AS1002" s="187"/>
      <c r="AT1002" s="187"/>
      <c r="AU1002" s="187"/>
      <c r="AV1002" s="187"/>
      <c r="AW1002" s="187"/>
      <c r="AX1002" s="187"/>
      <c r="AY1002" s="187"/>
      <c r="AZ1002" s="187"/>
      <c r="BA1002" s="187"/>
      <c r="BB1002" s="187"/>
      <c r="BC1002" s="187"/>
      <c r="BD1002" s="187"/>
      <c r="BE1002" s="187"/>
      <c r="BF1002" s="187"/>
      <c r="BG1002" s="187"/>
      <c r="BH1002" s="187"/>
    </row>
    <row r="1003" spans="1:60" s="179" customFormat="1" outlineLevel="1">
      <c r="A1003" s="180"/>
      <c r="B1003" s="181"/>
      <c r="C1003" s="188" t="s">
        <v>729</v>
      </c>
      <c r="D1003" s="189"/>
      <c r="E1003" s="190"/>
      <c r="F1003" s="150"/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6"/>
      <c r="R1003" s="186"/>
      <c r="S1003" s="186"/>
      <c r="T1003" s="186"/>
      <c r="U1003" s="186"/>
      <c r="V1003" s="186"/>
      <c r="W1003" s="186"/>
      <c r="X1003" s="187"/>
      <c r="Y1003" s="187"/>
      <c r="Z1003" s="187"/>
      <c r="AA1003" s="187"/>
      <c r="AB1003" s="187"/>
      <c r="AC1003" s="187"/>
      <c r="AD1003" s="187"/>
      <c r="AE1003" s="187"/>
      <c r="AF1003" s="187"/>
      <c r="AG1003" s="187" t="s">
        <v>156</v>
      </c>
      <c r="AH1003" s="187">
        <v>0</v>
      </c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  <c r="AS1003" s="187"/>
      <c r="AT1003" s="187"/>
      <c r="AU1003" s="187"/>
      <c r="AV1003" s="187"/>
      <c r="AW1003" s="187"/>
      <c r="AX1003" s="187"/>
      <c r="AY1003" s="187"/>
      <c r="AZ1003" s="187"/>
      <c r="BA1003" s="187"/>
      <c r="BB1003" s="187"/>
      <c r="BC1003" s="187"/>
      <c r="BD1003" s="187"/>
      <c r="BE1003" s="187"/>
      <c r="BF1003" s="187"/>
      <c r="BG1003" s="187"/>
      <c r="BH1003" s="187"/>
    </row>
    <row r="1004" spans="1:60" s="179" customFormat="1" outlineLevel="1">
      <c r="A1004" s="180"/>
      <c r="B1004" s="181"/>
      <c r="C1004" s="188" t="s">
        <v>748</v>
      </c>
      <c r="D1004" s="189"/>
      <c r="E1004" s="190">
        <v>12.648</v>
      </c>
      <c r="F1004" s="150"/>
      <c r="G1004" s="186"/>
      <c r="H1004" s="186"/>
      <c r="I1004" s="186"/>
      <c r="J1004" s="186"/>
      <c r="K1004" s="186"/>
      <c r="L1004" s="186"/>
      <c r="M1004" s="186"/>
      <c r="N1004" s="186"/>
      <c r="O1004" s="186"/>
      <c r="P1004" s="186"/>
      <c r="Q1004" s="186"/>
      <c r="R1004" s="186"/>
      <c r="S1004" s="186"/>
      <c r="T1004" s="186"/>
      <c r="U1004" s="186"/>
      <c r="V1004" s="186"/>
      <c r="W1004" s="186"/>
      <c r="X1004" s="187"/>
      <c r="Y1004" s="187"/>
      <c r="Z1004" s="187"/>
      <c r="AA1004" s="187"/>
      <c r="AB1004" s="187"/>
      <c r="AC1004" s="187"/>
      <c r="AD1004" s="187"/>
      <c r="AE1004" s="187"/>
      <c r="AF1004" s="187"/>
      <c r="AG1004" s="187" t="s">
        <v>156</v>
      </c>
      <c r="AH1004" s="187">
        <v>0</v>
      </c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187"/>
      <c r="AT1004" s="187"/>
      <c r="AU1004" s="187"/>
      <c r="AV1004" s="187"/>
      <c r="AW1004" s="187"/>
      <c r="AX1004" s="187"/>
      <c r="AY1004" s="187"/>
      <c r="AZ1004" s="187"/>
      <c r="BA1004" s="187"/>
      <c r="BB1004" s="187"/>
      <c r="BC1004" s="187"/>
      <c r="BD1004" s="187"/>
      <c r="BE1004" s="187"/>
      <c r="BF1004" s="187"/>
      <c r="BG1004" s="187"/>
      <c r="BH1004" s="187"/>
    </row>
    <row r="1005" spans="1:60" s="179" customFormat="1" outlineLevel="1">
      <c r="A1005" s="180"/>
      <c r="B1005" s="181"/>
      <c r="C1005" s="188" t="s">
        <v>209</v>
      </c>
      <c r="D1005" s="189"/>
      <c r="E1005" s="190">
        <v>-1.4</v>
      </c>
      <c r="F1005" s="150"/>
      <c r="G1005" s="186"/>
      <c r="H1005" s="186"/>
      <c r="I1005" s="186"/>
      <c r="J1005" s="186"/>
      <c r="K1005" s="186"/>
      <c r="L1005" s="186"/>
      <c r="M1005" s="186"/>
      <c r="N1005" s="186"/>
      <c r="O1005" s="186"/>
      <c r="P1005" s="186"/>
      <c r="Q1005" s="186"/>
      <c r="R1005" s="186"/>
      <c r="S1005" s="186"/>
      <c r="T1005" s="186"/>
      <c r="U1005" s="186"/>
      <c r="V1005" s="186"/>
      <c r="W1005" s="186"/>
      <c r="X1005" s="187"/>
      <c r="Y1005" s="187"/>
      <c r="Z1005" s="187"/>
      <c r="AA1005" s="187"/>
      <c r="AB1005" s="187"/>
      <c r="AC1005" s="187"/>
      <c r="AD1005" s="187"/>
      <c r="AE1005" s="187"/>
      <c r="AF1005" s="187"/>
      <c r="AG1005" s="187" t="s">
        <v>156</v>
      </c>
      <c r="AH1005" s="187">
        <v>0</v>
      </c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  <c r="AS1005" s="187"/>
      <c r="AT1005" s="187"/>
      <c r="AU1005" s="187"/>
      <c r="AV1005" s="187"/>
      <c r="AW1005" s="187"/>
      <c r="AX1005" s="187"/>
      <c r="AY1005" s="187"/>
      <c r="AZ1005" s="187"/>
      <c r="BA1005" s="187"/>
      <c r="BB1005" s="187"/>
      <c r="BC1005" s="187"/>
      <c r="BD1005" s="187"/>
      <c r="BE1005" s="187"/>
      <c r="BF1005" s="187"/>
      <c r="BG1005" s="187"/>
      <c r="BH1005" s="187"/>
    </row>
    <row r="1006" spans="1:60" s="179" customFormat="1" outlineLevel="1">
      <c r="A1006" s="180"/>
      <c r="B1006" s="181"/>
      <c r="C1006" s="188" t="s">
        <v>344</v>
      </c>
      <c r="D1006" s="189"/>
      <c r="E1006" s="190"/>
      <c r="F1006" s="150"/>
      <c r="G1006" s="186"/>
      <c r="H1006" s="186"/>
      <c r="I1006" s="186"/>
      <c r="J1006" s="186"/>
      <c r="K1006" s="186"/>
      <c r="L1006" s="186"/>
      <c r="M1006" s="186"/>
      <c r="N1006" s="186"/>
      <c r="O1006" s="186"/>
      <c r="P1006" s="186"/>
      <c r="Q1006" s="186"/>
      <c r="R1006" s="186"/>
      <c r="S1006" s="186"/>
      <c r="T1006" s="186"/>
      <c r="U1006" s="186"/>
      <c r="V1006" s="186"/>
      <c r="W1006" s="186"/>
      <c r="X1006" s="187"/>
      <c r="Y1006" s="187"/>
      <c r="Z1006" s="187"/>
      <c r="AA1006" s="187"/>
      <c r="AB1006" s="187"/>
      <c r="AC1006" s="187"/>
      <c r="AD1006" s="187"/>
      <c r="AE1006" s="187"/>
      <c r="AF1006" s="187"/>
      <c r="AG1006" s="187" t="s">
        <v>156</v>
      </c>
      <c r="AH1006" s="187">
        <v>0</v>
      </c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  <c r="AS1006" s="187"/>
      <c r="AT1006" s="187"/>
      <c r="AU1006" s="187"/>
      <c r="AV1006" s="187"/>
      <c r="AW1006" s="187"/>
      <c r="AX1006" s="187"/>
      <c r="AY1006" s="187"/>
      <c r="AZ1006" s="187"/>
      <c r="BA1006" s="187"/>
      <c r="BB1006" s="187"/>
      <c r="BC1006" s="187"/>
      <c r="BD1006" s="187"/>
      <c r="BE1006" s="187"/>
      <c r="BF1006" s="187"/>
      <c r="BG1006" s="187"/>
      <c r="BH1006" s="187"/>
    </row>
    <row r="1007" spans="1:60" s="179" customFormat="1" outlineLevel="1">
      <c r="A1007" s="180"/>
      <c r="B1007" s="181"/>
      <c r="C1007" s="188" t="s">
        <v>323</v>
      </c>
      <c r="D1007" s="189"/>
      <c r="E1007" s="190"/>
      <c r="F1007" s="150"/>
      <c r="G1007" s="186"/>
      <c r="H1007" s="186"/>
      <c r="I1007" s="186"/>
      <c r="J1007" s="186"/>
      <c r="K1007" s="186"/>
      <c r="L1007" s="186"/>
      <c r="M1007" s="186"/>
      <c r="N1007" s="186"/>
      <c r="O1007" s="186"/>
      <c r="P1007" s="186"/>
      <c r="Q1007" s="186"/>
      <c r="R1007" s="186"/>
      <c r="S1007" s="186"/>
      <c r="T1007" s="186"/>
      <c r="U1007" s="186"/>
      <c r="V1007" s="186"/>
      <c r="W1007" s="186"/>
      <c r="X1007" s="187"/>
      <c r="Y1007" s="187"/>
      <c r="Z1007" s="187"/>
      <c r="AA1007" s="187"/>
      <c r="AB1007" s="187"/>
      <c r="AC1007" s="187"/>
      <c r="AD1007" s="187"/>
      <c r="AE1007" s="187"/>
      <c r="AF1007" s="187"/>
      <c r="AG1007" s="187" t="s">
        <v>156</v>
      </c>
      <c r="AH1007" s="187">
        <v>0</v>
      </c>
      <c r="AI1007" s="187"/>
      <c r="AJ1007" s="187"/>
      <c r="AK1007" s="187"/>
      <c r="AL1007" s="187"/>
      <c r="AM1007" s="187"/>
      <c r="AN1007" s="187"/>
      <c r="AO1007" s="187"/>
      <c r="AP1007" s="187"/>
      <c r="AQ1007" s="187"/>
      <c r="AR1007" s="187"/>
      <c r="AS1007" s="187"/>
      <c r="AT1007" s="187"/>
      <c r="AU1007" s="187"/>
      <c r="AV1007" s="187"/>
      <c r="AW1007" s="187"/>
      <c r="AX1007" s="187"/>
      <c r="AY1007" s="187"/>
      <c r="AZ1007" s="187"/>
      <c r="BA1007" s="187"/>
      <c r="BB1007" s="187"/>
      <c r="BC1007" s="187"/>
      <c r="BD1007" s="187"/>
      <c r="BE1007" s="187"/>
      <c r="BF1007" s="187"/>
      <c r="BG1007" s="187"/>
      <c r="BH1007" s="187"/>
    </row>
    <row r="1008" spans="1:60" s="179" customFormat="1" outlineLevel="1">
      <c r="A1008" s="180"/>
      <c r="B1008" s="181"/>
      <c r="C1008" s="188" t="s">
        <v>345</v>
      </c>
      <c r="D1008" s="189"/>
      <c r="E1008" s="190">
        <v>4.5599999999999996</v>
      </c>
      <c r="F1008" s="150"/>
      <c r="G1008" s="186"/>
      <c r="H1008" s="186"/>
      <c r="I1008" s="186"/>
      <c r="J1008" s="186"/>
      <c r="K1008" s="186"/>
      <c r="L1008" s="186"/>
      <c r="M1008" s="186"/>
      <c r="N1008" s="186"/>
      <c r="O1008" s="186"/>
      <c r="P1008" s="186"/>
      <c r="Q1008" s="186"/>
      <c r="R1008" s="186"/>
      <c r="S1008" s="186"/>
      <c r="T1008" s="186"/>
      <c r="U1008" s="186"/>
      <c r="V1008" s="186"/>
      <c r="W1008" s="186"/>
      <c r="X1008" s="187"/>
      <c r="Y1008" s="187"/>
      <c r="Z1008" s="187"/>
      <c r="AA1008" s="187"/>
      <c r="AB1008" s="187"/>
      <c r="AC1008" s="187"/>
      <c r="AD1008" s="187"/>
      <c r="AE1008" s="187"/>
      <c r="AF1008" s="187"/>
      <c r="AG1008" s="187" t="s">
        <v>156</v>
      </c>
      <c r="AH1008" s="187">
        <v>0</v>
      </c>
      <c r="AI1008" s="187"/>
      <c r="AJ1008" s="187"/>
      <c r="AK1008" s="187"/>
      <c r="AL1008" s="187"/>
      <c r="AM1008" s="187"/>
      <c r="AN1008" s="187"/>
      <c r="AO1008" s="187"/>
      <c r="AP1008" s="187"/>
      <c r="AQ1008" s="187"/>
      <c r="AR1008" s="187"/>
      <c r="AS1008" s="187"/>
      <c r="AT1008" s="187"/>
      <c r="AU1008" s="187"/>
      <c r="AV1008" s="187"/>
      <c r="AW1008" s="187"/>
      <c r="AX1008" s="187"/>
      <c r="AY1008" s="187"/>
      <c r="AZ1008" s="187"/>
      <c r="BA1008" s="187"/>
      <c r="BB1008" s="187"/>
      <c r="BC1008" s="187"/>
      <c r="BD1008" s="187"/>
      <c r="BE1008" s="187"/>
      <c r="BF1008" s="187"/>
      <c r="BG1008" s="187"/>
      <c r="BH1008" s="187"/>
    </row>
    <row r="1009" spans="1:60" s="179" customFormat="1" outlineLevel="1">
      <c r="A1009" s="180"/>
      <c r="B1009" s="181"/>
      <c r="C1009" s="188" t="s">
        <v>729</v>
      </c>
      <c r="D1009" s="189"/>
      <c r="E1009" s="190"/>
      <c r="F1009" s="150"/>
      <c r="G1009" s="186"/>
      <c r="H1009" s="186"/>
      <c r="I1009" s="186"/>
      <c r="J1009" s="186"/>
      <c r="K1009" s="186"/>
      <c r="L1009" s="186"/>
      <c r="M1009" s="186"/>
      <c r="N1009" s="186"/>
      <c r="O1009" s="186"/>
      <c r="P1009" s="186"/>
      <c r="Q1009" s="186"/>
      <c r="R1009" s="186"/>
      <c r="S1009" s="186"/>
      <c r="T1009" s="186"/>
      <c r="U1009" s="186"/>
      <c r="V1009" s="186"/>
      <c r="W1009" s="186"/>
      <c r="X1009" s="187"/>
      <c r="Y1009" s="187"/>
      <c r="Z1009" s="187"/>
      <c r="AA1009" s="187"/>
      <c r="AB1009" s="187"/>
      <c r="AC1009" s="187"/>
      <c r="AD1009" s="187"/>
      <c r="AE1009" s="187"/>
      <c r="AF1009" s="187"/>
      <c r="AG1009" s="187" t="s">
        <v>156</v>
      </c>
      <c r="AH1009" s="187">
        <v>0</v>
      </c>
      <c r="AI1009" s="187"/>
      <c r="AJ1009" s="187"/>
      <c r="AK1009" s="187"/>
      <c r="AL1009" s="187"/>
      <c r="AM1009" s="187"/>
      <c r="AN1009" s="187"/>
      <c r="AO1009" s="187"/>
      <c r="AP1009" s="187"/>
      <c r="AQ1009" s="187"/>
      <c r="AR1009" s="187"/>
      <c r="AS1009" s="187"/>
      <c r="AT1009" s="187"/>
      <c r="AU1009" s="187"/>
      <c r="AV1009" s="187"/>
      <c r="AW1009" s="187"/>
      <c r="AX1009" s="187"/>
      <c r="AY1009" s="187"/>
      <c r="AZ1009" s="187"/>
      <c r="BA1009" s="187"/>
      <c r="BB1009" s="187"/>
      <c r="BC1009" s="187"/>
      <c r="BD1009" s="187"/>
      <c r="BE1009" s="187"/>
      <c r="BF1009" s="187"/>
      <c r="BG1009" s="187"/>
      <c r="BH1009" s="187"/>
    </row>
    <row r="1010" spans="1:60" s="179" customFormat="1" outlineLevel="1">
      <c r="A1010" s="180"/>
      <c r="B1010" s="181"/>
      <c r="C1010" s="188" t="s">
        <v>749</v>
      </c>
      <c r="D1010" s="189"/>
      <c r="E1010" s="190">
        <v>38.064</v>
      </c>
      <c r="F1010" s="150"/>
      <c r="G1010" s="186"/>
      <c r="H1010" s="186"/>
      <c r="I1010" s="186"/>
      <c r="J1010" s="186"/>
      <c r="K1010" s="186"/>
      <c r="L1010" s="186"/>
      <c r="M1010" s="186"/>
      <c r="N1010" s="186"/>
      <c r="O1010" s="186"/>
      <c r="P1010" s="186"/>
      <c r="Q1010" s="186"/>
      <c r="R1010" s="186"/>
      <c r="S1010" s="186"/>
      <c r="T1010" s="186"/>
      <c r="U1010" s="186"/>
      <c r="V1010" s="186"/>
      <c r="W1010" s="186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 t="s">
        <v>156</v>
      </c>
      <c r="AH1010" s="187">
        <v>0</v>
      </c>
      <c r="AI1010" s="187"/>
      <c r="AJ1010" s="187"/>
      <c r="AK1010" s="187"/>
      <c r="AL1010" s="187"/>
      <c r="AM1010" s="187"/>
      <c r="AN1010" s="187"/>
      <c r="AO1010" s="187"/>
      <c r="AP1010" s="187"/>
      <c r="AQ1010" s="187"/>
      <c r="AR1010" s="187"/>
      <c r="AS1010" s="187"/>
      <c r="AT1010" s="187"/>
      <c r="AU1010" s="187"/>
      <c r="AV1010" s="187"/>
      <c r="AW1010" s="187"/>
      <c r="AX1010" s="187"/>
      <c r="AY1010" s="187"/>
      <c r="AZ1010" s="187"/>
      <c r="BA1010" s="187"/>
      <c r="BB1010" s="187"/>
      <c r="BC1010" s="187"/>
      <c r="BD1010" s="187"/>
      <c r="BE1010" s="187"/>
      <c r="BF1010" s="187"/>
      <c r="BG1010" s="187"/>
      <c r="BH1010" s="187"/>
    </row>
    <row r="1011" spans="1:60" s="179" customFormat="1" outlineLevel="1">
      <c r="A1011" s="180"/>
      <c r="B1011" s="181"/>
      <c r="C1011" s="188" t="s">
        <v>750</v>
      </c>
      <c r="D1011" s="189"/>
      <c r="E1011" s="190">
        <v>-2.8</v>
      </c>
      <c r="F1011" s="150"/>
      <c r="G1011" s="186"/>
      <c r="H1011" s="186"/>
      <c r="I1011" s="186"/>
      <c r="J1011" s="186"/>
      <c r="K1011" s="186"/>
      <c r="L1011" s="186"/>
      <c r="M1011" s="186"/>
      <c r="N1011" s="186"/>
      <c r="O1011" s="186"/>
      <c r="P1011" s="186"/>
      <c r="Q1011" s="186"/>
      <c r="R1011" s="186"/>
      <c r="S1011" s="186"/>
      <c r="T1011" s="186"/>
      <c r="U1011" s="186"/>
      <c r="V1011" s="186"/>
      <c r="W1011" s="186"/>
      <c r="X1011" s="187"/>
      <c r="Y1011" s="187"/>
      <c r="Z1011" s="187"/>
      <c r="AA1011" s="187"/>
      <c r="AB1011" s="187"/>
      <c r="AC1011" s="187"/>
      <c r="AD1011" s="187"/>
      <c r="AE1011" s="187"/>
      <c r="AF1011" s="187"/>
      <c r="AG1011" s="187" t="s">
        <v>156</v>
      </c>
      <c r="AH1011" s="187">
        <v>0</v>
      </c>
      <c r="AI1011" s="187"/>
      <c r="AJ1011" s="187"/>
      <c r="AK1011" s="187"/>
      <c r="AL1011" s="187"/>
      <c r="AM1011" s="187"/>
      <c r="AN1011" s="187"/>
      <c r="AO1011" s="187"/>
      <c r="AP1011" s="187"/>
      <c r="AQ1011" s="187"/>
      <c r="AR1011" s="187"/>
      <c r="AS1011" s="187"/>
      <c r="AT1011" s="187"/>
      <c r="AU1011" s="187"/>
      <c r="AV1011" s="187"/>
      <c r="AW1011" s="187"/>
      <c r="AX1011" s="187"/>
      <c r="AY1011" s="187"/>
      <c r="AZ1011" s="187"/>
      <c r="BA1011" s="187"/>
      <c r="BB1011" s="187"/>
      <c r="BC1011" s="187"/>
      <c r="BD1011" s="187"/>
      <c r="BE1011" s="187"/>
      <c r="BF1011" s="187"/>
      <c r="BG1011" s="187"/>
      <c r="BH1011" s="187"/>
    </row>
    <row r="1012" spans="1:60" s="179" customFormat="1" outlineLevel="1">
      <c r="A1012" s="180"/>
      <c r="B1012" s="181"/>
      <c r="C1012" s="188" t="s">
        <v>346</v>
      </c>
      <c r="D1012" s="189"/>
      <c r="E1012" s="190"/>
      <c r="F1012" s="150"/>
      <c r="G1012" s="186"/>
      <c r="H1012" s="186"/>
      <c r="I1012" s="186"/>
      <c r="J1012" s="186"/>
      <c r="K1012" s="186"/>
      <c r="L1012" s="186"/>
      <c r="M1012" s="186"/>
      <c r="N1012" s="186"/>
      <c r="O1012" s="186"/>
      <c r="P1012" s="186"/>
      <c r="Q1012" s="186"/>
      <c r="R1012" s="186"/>
      <c r="S1012" s="186"/>
      <c r="T1012" s="186"/>
      <c r="U1012" s="186"/>
      <c r="V1012" s="186"/>
      <c r="W1012" s="186"/>
      <c r="X1012" s="187"/>
      <c r="Y1012" s="187"/>
      <c r="Z1012" s="187"/>
      <c r="AA1012" s="187"/>
      <c r="AB1012" s="187"/>
      <c r="AC1012" s="187"/>
      <c r="AD1012" s="187"/>
      <c r="AE1012" s="187"/>
      <c r="AF1012" s="187"/>
      <c r="AG1012" s="187" t="s">
        <v>156</v>
      </c>
      <c r="AH1012" s="187">
        <v>0</v>
      </c>
      <c r="AI1012" s="187"/>
      <c r="AJ1012" s="187"/>
      <c r="AK1012" s="187"/>
      <c r="AL1012" s="187"/>
      <c r="AM1012" s="187"/>
      <c r="AN1012" s="187"/>
      <c r="AO1012" s="187"/>
      <c r="AP1012" s="187"/>
      <c r="AQ1012" s="187"/>
      <c r="AR1012" s="187"/>
      <c r="AS1012" s="187"/>
      <c r="AT1012" s="187"/>
      <c r="AU1012" s="187"/>
      <c r="AV1012" s="187"/>
      <c r="AW1012" s="187"/>
      <c r="AX1012" s="187"/>
      <c r="AY1012" s="187"/>
      <c r="AZ1012" s="187"/>
      <c r="BA1012" s="187"/>
      <c r="BB1012" s="187"/>
      <c r="BC1012" s="187"/>
      <c r="BD1012" s="187"/>
      <c r="BE1012" s="187"/>
      <c r="BF1012" s="187"/>
      <c r="BG1012" s="187"/>
      <c r="BH1012" s="187"/>
    </row>
    <row r="1013" spans="1:60" s="179" customFormat="1" outlineLevel="1">
      <c r="A1013" s="180"/>
      <c r="B1013" s="181"/>
      <c r="C1013" s="188" t="s">
        <v>323</v>
      </c>
      <c r="D1013" s="189"/>
      <c r="E1013" s="190"/>
      <c r="F1013" s="150"/>
      <c r="G1013" s="186"/>
      <c r="H1013" s="186"/>
      <c r="I1013" s="186"/>
      <c r="J1013" s="186"/>
      <c r="K1013" s="186"/>
      <c r="L1013" s="186"/>
      <c r="M1013" s="186"/>
      <c r="N1013" s="186"/>
      <c r="O1013" s="186"/>
      <c r="P1013" s="186"/>
      <c r="Q1013" s="186"/>
      <c r="R1013" s="186"/>
      <c r="S1013" s="186"/>
      <c r="T1013" s="186"/>
      <c r="U1013" s="186"/>
      <c r="V1013" s="186"/>
      <c r="W1013" s="186"/>
      <c r="X1013" s="187"/>
      <c r="Y1013" s="187"/>
      <c r="Z1013" s="187"/>
      <c r="AA1013" s="187"/>
      <c r="AB1013" s="187"/>
      <c r="AC1013" s="187"/>
      <c r="AD1013" s="187"/>
      <c r="AE1013" s="187"/>
      <c r="AF1013" s="187"/>
      <c r="AG1013" s="187" t="s">
        <v>156</v>
      </c>
      <c r="AH1013" s="187">
        <v>0</v>
      </c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  <c r="AS1013" s="187"/>
      <c r="AT1013" s="187"/>
      <c r="AU1013" s="187"/>
      <c r="AV1013" s="187"/>
      <c r="AW1013" s="187"/>
      <c r="AX1013" s="187"/>
      <c r="AY1013" s="187"/>
      <c r="AZ1013" s="187"/>
      <c r="BA1013" s="187"/>
      <c r="BB1013" s="187"/>
      <c r="BC1013" s="187"/>
      <c r="BD1013" s="187"/>
      <c r="BE1013" s="187"/>
      <c r="BF1013" s="187"/>
      <c r="BG1013" s="187"/>
      <c r="BH1013" s="187"/>
    </row>
    <row r="1014" spans="1:60" s="179" customFormat="1" outlineLevel="1">
      <c r="A1014" s="180"/>
      <c r="B1014" s="181"/>
      <c r="C1014" s="188" t="s">
        <v>347</v>
      </c>
      <c r="D1014" s="189"/>
      <c r="E1014" s="190">
        <v>3.552</v>
      </c>
      <c r="F1014" s="150"/>
      <c r="G1014" s="186"/>
      <c r="H1014" s="186"/>
      <c r="I1014" s="186"/>
      <c r="J1014" s="186"/>
      <c r="K1014" s="186"/>
      <c r="L1014" s="186"/>
      <c r="M1014" s="186"/>
      <c r="N1014" s="186"/>
      <c r="O1014" s="186"/>
      <c r="P1014" s="186"/>
      <c r="Q1014" s="186"/>
      <c r="R1014" s="186"/>
      <c r="S1014" s="186"/>
      <c r="T1014" s="186"/>
      <c r="U1014" s="186"/>
      <c r="V1014" s="186"/>
      <c r="W1014" s="186"/>
      <c r="X1014" s="187"/>
      <c r="Y1014" s="187"/>
      <c r="Z1014" s="187"/>
      <c r="AA1014" s="187"/>
      <c r="AB1014" s="187"/>
      <c r="AC1014" s="187"/>
      <c r="AD1014" s="187"/>
      <c r="AE1014" s="187"/>
      <c r="AF1014" s="187"/>
      <c r="AG1014" s="187" t="s">
        <v>156</v>
      </c>
      <c r="AH1014" s="187">
        <v>0</v>
      </c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  <c r="AS1014" s="187"/>
      <c r="AT1014" s="187"/>
      <c r="AU1014" s="187"/>
      <c r="AV1014" s="187"/>
      <c r="AW1014" s="187"/>
      <c r="AX1014" s="187"/>
      <c r="AY1014" s="187"/>
      <c r="AZ1014" s="187"/>
      <c r="BA1014" s="187"/>
      <c r="BB1014" s="187"/>
      <c r="BC1014" s="187"/>
      <c r="BD1014" s="187"/>
      <c r="BE1014" s="187"/>
      <c r="BF1014" s="187"/>
      <c r="BG1014" s="187"/>
      <c r="BH1014" s="187"/>
    </row>
    <row r="1015" spans="1:60" s="179" customFormat="1" outlineLevel="1">
      <c r="A1015" s="180"/>
      <c r="B1015" s="181"/>
      <c r="C1015" s="188" t="s">
        <v>729</v>
      </c>
      <c r="D1015" s="189"/>
      <c r="E1015" s="190"/>
      <c r="F1015" s="150"/>
      <c r="G1015" s="186"/>
      <c r="H1015" s="186"/>
      <c r="I1015" s="186"/>
      <c r="J1015" s="186"/>
      <c r="K1015" s="186"/>
      <c r="L1015" s="186"/>
      <c r="M1015" s="186"/>
      <c r="N1015" s="186"/>
      <c r="O1015" s="186"/>
      <c r="P1015" s="186"/>
      <c r="Q1015" s="186"/>
      <c r="R1015" s="186"/>
      <c r="S1015" s="186"/>
      <c r="T1015" s="186"/>
      <c r="U1015" s="186"/>
      <c r="V1015" s="186"/>
      <c r="W1015" s="186"/>
      <c r="X1015" s="187"/>
      <c r="Y1015" s="187"/>
      <c r="Z1015" s="187"/>
      <c r="AA1015" s="187"/>
      <c r="AB1015" s="187"/>
      <c r="AC1015" s="187"/>
      <c r="AD1015" s="187"/>
      <c r="AE1015" s="187"/>
      <c r="AF1015" s="187"/>
      <c r="AG1015" s="187" t="s">
        <v>156</v>
      </c>
      <c r="AH1015" s="187">
        <v>0</v>
      </c>
      <c r="AI1015" s="187"/>
      <c r="AJ1015" s="187"/>
      <c r="AK1015" s="187"/>
      <c r="AL1015" s="187"/>
      <c r="AM1015" s="187"/>
      <c r="AN1015" s="187"/>
      <c r="AO1015" s="187"/>
      <c r="AP1015" s="187"/>
      <c r="AQ1015" s="187"/>
      <c r="AR1015" s="187"/>
      <c r="AS1015" s="187"/>
      <c r="AT1015" s="187"/>
      <c r="AU1015" s="187"/>
      <c r="AV1015" s="187"/>
      <c r="AW1015" s="187"/>
      <c r="AX1015" s="187"/>
      <c r="AY1015" s="187"/>
      <c r="AZ1015" s="187"/>
      <c r="BA1015" s="187"/>
      <c r="BB1015" s="187"/>
      <c r="BC1015" s="187"/>
      <c r="BD1015" s="187"/>
      <c r="BE1015" s="187"/>
      <c r="BF1015" s="187"/>
      <c r="BG1015" s="187"/>
      <c r="BH1015" s="187"/>
    </row>
    <row r="1016" spans="1:60" s="179" customFormat="1" outlineLevel="1">
      <c r="A1016" s="180"/>
      <c r="B1016" s="181"/>
      <c r="C1016" s="188" t="s">
        <v>751</v>
      </c>
      <c r="D1016" s="189"/>
      <c r="E1016" s="190">
        <v>7.8719999999999999</v>
      </c>
      <c r="F1016" s="150"/>
      <c r="G1016" s="186"/>
      <c r="H1016" s="186"/>
      <c r="I1016" s="186"/>
      <c r="J1016" s="186"/>
      <c r="K1016" s="186"/>
      <c r="L1016" s="186"/>
      <c r="M1016" s="186"/>
      <c r="N1016" s="186"/>
      <c r="O1016" s="186"/>
      <c r="P1016" s="186"/>
      <c r="Q1016" s="186"/>
      <c r="R1016" s="186"/>
      <c r="S1016" s="186"/>
      <c r="T1016" s="186"/>
      <c r="U1016" s="186"/>
      <c r="V1016" s="186"/>
      <c r="W1016" s="186"/>
      <c r="X1016" s="187"/>
      <c r="Y1016" s="187"/>
      <c r="Z1016" s="187"/>
      <c r="AA1016" s="187"/>
      <c r="AB1016" s="187"/>
      <c r="AC1016" s="187"/>
      <c r="AD1016" s="187"/>
      <c r="AE1016" s="187"/>
      <c r="AF1016" s="187"/>
      <c r="AG1016" s="187" t="s">
        <v>156</v>
      </c>
      <c r="AH1016" s="187">
        <v>0</v>
      </c>
      <c r="AI1016" s="187"/>
      <c r="AJ1016" s="187"/>
      <c r="AK1016" s="187"/>
      <c r="AL1016" s="187"/>
      <c r="AM1016" s="187"/>
      <c r="AN1016" s="187"/>
      <c r="AO1016" s="187"/>
      <c r="AP1016" s="187"/>
      <c r="AQ1016" s="187"/>
      <c r="AR1016" s="187"/>
      <c r="AS1016" s="187"/>
      <c r="AT1016" s="187"/>
      <c r="AU1016" s="187"/>
      <c r="AV1016" s="187"/>
      <c r="AW1016" s="187"/>
      <c r="AX1016" s="187"/>
      <c r="AY1016" s="187"/>
      <c r="AZ1016" s="187"/>
      <c r="BA1016" s="187"/>
      <c r="BB1016" s="187"/>
      <c r="BC1016" s="187"/>
      <c r="BD1016" s="187"/>
      <c r="BE1016" s="187"/>
      <c r="BF1016" s="187"/>
      <c r="BG1016" s="187"/>
      <c r="BH1016" s="187"/>
    </row>
    <row r="1017" spans="1:60" s="179" customFormat="1" outlineLevel="1">
      <c r="A1017" s="180"/>
      <c r="B1017" s="181"/>
      <c r="C1017" s="188" t="s">
        <v>209</v>
      </c>
      <c r="D1017" s="189"/>
      <c r="E1017" s="190">
        <v>-1.4</v>
      </c>
      <c r="F1017" s="150"/>
      <c r="G1017" s="186"/>
      <c r="H1017" s="186"/>
      <c r="I1017" s="186"/>
      <c r="J1017" s="186"/>
      <c r="K1017" s="186"/>
      <c r="L1017" s="186"/>
      <c r="M1017" s="186"/>
      <c r="N1017" s="186"/>
      <c r="O1017" s="186"/>
      <c r="P1017" s="186"/>
      <c r="Q1017" s="186"/>
      <c r="R1017" s="186"/>
      <c r="S1017" s="186"/>
      <c r="T1017" s="186"/>
      <c r="U1017" s="186"/>
      <c r="V1017" s="186"/>
      <c r="W1017" s="186"/>
      <c r="X1017" s="187"/>
      <c r="Y1017" s="187"/>
      <c r="Z1017" s="187"/>
      <c r="AA1017" s="187"/>
      <c r="AB1017" s="187"/>
      <c r="AC1017" s="187"/>
      <c r="AD1017" s="187"/>
      <c r="AE1017" s="187"/>
      <c r="AF1017" s="187"/>
      <c r="AG1017" s="187" t="s">
        <v>156</v>
      </c>
      <c r="AH1017" s="187">
        <v>0</v>
      </c>
      <c r="AI1017" s="187"/>
      <c r="AJ1017" s="187"/>
      <c r="AK1017" s="187"/>
      <c r="AL1017" s="187"/>
      <c r="AM1017" s="187"/>
      <c r="AN1017" s="187"/>
      <c r="AO1017" s="187"/>
      <c r="AP1017" s="187"/>
      <c r="AQ1017" s="187"/>
      <c r="AR1017" s="187"/>
      <c r="AS1017" s="187"/>
      <c r="AT1017" s="187"/>
      <c r="AU1017" s="187"/>
      <c r="AV1017" s="187"/>
      <c r="AW1017" s="187"/>
      <c r="AX1017" s="187"/>
      <c r="AY1017" s="187"/>
      <c r="AZ1017" s="187"/>
      <c r="BA1017" s="187"/>
      <c r="BB1017" s="187"/>
      <c r="BC1017" s="187"/>
      <c r="BD1017" s="187"/>
      <c r="BE1017" s="187"/>
      <c r="BF1017" s="187"/>
      <c r="BG1017" s="187"/>
      <c r="BH1017" s="187"/>
    </row>
    <row r="1018" spans="1:60" s="179" customFormat="1" outlineLevel="1">
      <c r="A1018" s="180"/>
      <c r="B1018" s="181"/>
      <c r="C1018" s="188" t="s">
        <v>348</v>
      </c>
      <c r="D1018" s="189"/>
      <c r="E1018" s="190"/>
      <c r="F1018" s="150"/>
      <c r="G1018" s="186"/>
      <c r="H1018" s="186"/>
      <c r="I1018" s="186"/>
      <c r="J1018" s="186"/>
      <c r="K1018" s="186"/>
      <c r="L1018" s="186"/>
      <c r="M1018" s="186"/>
      <c r="N1018" s="186"/>
      <c r="O1018" s="186"/>
      <c r="P1018" s="186"/>
      <c r="Q1018" s="186"/>
      <c r="R1018" s="186"/>
      <c r="S1018" s="186"/>
      <c r="T1018" s="186"/>
      <c r="U1018" s="186"/>
      <c r="V1018" s="186"/>
      <c r="W1018" s="186"/>
      <c r="X1018" s="187"/>
      <c r="Y1018" s="187"/>
      <c r="Z1018" s="187"/>
      <c r="AA1018" s="187"/>
      <c r="AB1018" s="187"/>
      <c r="AC1018" s="187"/>
      <c r="AD1018" s="187"/>
      <c r="AE1018" s="187"/>
      <c r="AF1018" s="187"/>
      <c r="AG1018" s="187" t="s">
        <v>156</v>
      </c>
      <c r="AH1018" s="187">
        <v>0</v>
      </c>
      <c r="AI1018" s="187"/>
      <c r="AJ1018" s="187"/>
      <c r="AK1018" s="187"/>
      <c r="AL1018" s="187"/>
      <c r="AM1018" s="187"/>
      <c r="AN1018" s="187"/>
      <c r="AO1018" s="187"/>
      <c r="AP1018" s="187"/>
      <c r="AQ1018" s="187"/>
      <c r="AR1018" s="187"/>
      <c r="AS1018" s="187"/>
      <c r="AT1018" s="187"/>
      <c r="AU1018" s="187"/>
      <c r="AV1018" s="187"/>
      <c r="AW1018" s="187"/>
      <c r="AX1018" s="187"/>
      <c r="AY1018" s="187"/>
      <c r="AZ1018" s="187"/>
      <c r="BA1018" s="187"/>
      <c r="BB1018" s="187"/>
      <c r="BC1018" s="187"/>
      <c r="BD1018" s="187"/>
      <c r="BE1018" s="187"/>
      <c r="BF1018" s="187"/>
      <c r="BG1018" s="187"/>
      <c r="BH1018" s="187"/>
    </row>
    <row r="1019" spans="1:60" s="179" customFormat="1" outlineLevel="1">
      <c r="A1019" s="180"/>
      <c r="B1019" s="181"/>
      <c r="C1019" s="188" t="s">
        <v>323</v>
      </c>
      <c r="D1019" s="189"/>
      <c r="E1019" s="190"/>
      <c r="F1019" s="150"/>
      <c r="G1019" s="186"/>
      <c r="H1019" s="186"/>
      <c r="I1019" s="186"/>
      <c r="J1019" s="186"/>
      <c r="K1019" s="186"/>
      <c r="L1019" s="186"/>
      <c r="M1019" s="186"/>
      <c r="N1019" s="186"/>
      <c r="O1019" s="186"/>
      <c r="P1019" s="186"/>
      <c r="Q1019" s="186"/>
      <c r="R1019" s="186"/>
      <c r="S1019" s="186"/>
      <c r="T1019" s="186"/>
      <c r="U1019" s="186"/>
      <c r="V1019" s="186"/>
      <c r="W1019" s="186"/>
      <c r="X1019" s="187"/>
      <c r="Y1019" s="187"/>
      <c r="Z1019" s="187"/>
      <c r="AA1019" s="187"/>
      <c r="AB1019" s="187"/>
      <c r="AC1019" s="187"/>
      <c r="AD1019" s="187"/>
      <c r="AE1019" s="187"/>
      <c r="AF1019" s="187"/>
      <c r="AG1019" s="187" t="s">
        <v>156</v>
      </c>
      <c r="AH1019" s="187">
        <v>0</v>
      </c>
      <c r="AI1019" s="187"/>
      <c r="AJ1019" s="187"/>
      <c r="AK1019" s="187"/>
      <c r="AL1019" s="187"/>
      <c r="AM1019" s="187"/>
      <c r="AN1019" s="187"/>
      <c r="AO1019" s="187"/>
      <c r="AP1019" s="187"/>
      <c r="AQ1019" s="187"/>
      <c r="AR1019" s="187"/>
      <c r="AS1019" s="187"/>
      <c r="AT1019" s="187"/>
      <c r="AU1019" s="187"/>
      <c r="AV1019" s="187"/>
      <c r="AW1019" s="187"/>
      <c r="AX1019" s="187"/>
      <c r="AY1019" s="187"/>
      <c r="AZ1019" s="187"/>
      <c r="BA1019" s="187"/>
      <c r="BB1019" s="187"/>
      <c r="BC1019" s="187"/>
      <c r="BD1019" s="187"/>
      <c r="BE1019" s="187"/>
      <c r="BF1019" s="187"/>
      <c r="BG1019" s="187"/>
      <c r="BH1019" s="187"/>
    </row>
    <row r="1020" spans="1:60" s="179" customFormat="1" outlineLevel="1">
      <c r="A1020" s="180"/>
      <c r="B1020" s="181"/>
      <c r="C1020" s="188" t="s">
        <v>349</v>
      </c>
      <c r="D1020" s="189"/>
      <c r="E1020" s="190">
        <v>7.68</v>
      </c>
      <c r="F1020" s="150"/>
      <c r="G1020" s="186"/>
      <c r="H1020" s="186"/>
      <c r="I1020" s="186"/>
      <c r="J1020" s="186"/>
      <c r="K1020" s="186"/>
      <c r="L1020" s="186"/>
      <c r="M1020" s="186"/>
      <c r="N1020" s="186"/>
      <c r="O1020" s="186"/>
      <c r="P1020" s="186"/>
      <c r="Q1020" s="186"/>
      <c r="R1020" s="186"/>
      <c r="S1020" s="186"/>
      <c r="T1020" s="186"/>
      <c r="U1020" s="186"/>
      <c r="V1020" s="186"/>
      <c r="W1020" s="186"/>
      <c r="X1020" s="187"/>
      <c r="Y1020" s="187"/>
      <c r="Z1020" s="187"/>
      <c r="AA1020" s="187"/>
      <c r="AB1020" s="187"/>
      <c r="AC1020" s="187"/>
      <c r="AD1020" s="187"/>
      <c r="AE1020" s="187"/>
      <c r="AF1020" s="187"/>
      <c r="AG1020" s="187" t="s">
        <v>156</v>
      </c>
      <c r="AH1020" s="187">
        <v>0</v>
      </c>
      <c r="AI1020" s="187"/>
      <c r="AJ1020" s="187"/>
      <c r="AK1020" s="187"/>
      <c r="AL1020" s="187"/>
      <c r="AM1020" s="187"/>
      <c r="AN1020" s="187"/>
      <c r="AO1020" s="187"/>
      <c r="AP1020" s="187"/>
      <c r="AQ1020" s="187"/>
      <c r="AR1020" s="187"/>
      <c r="AS1020" s="187"/>
      <c r="AT1020" s="187"/>
      <c r="AU1020" s="187"/>
      <c r="AV1020" s="187"/>
      <c r="AW1020" s="187"/>
      <c r="AX1020" s="187"/>
      <c r="AY1020" s="187"/>
      <c r="AZ1020" s="187"/>
      <c r="BA1020" s="187"/>
      <c r="BB1020" s="187"/>
      <c r="BC1020" s="187"/>
      <c r="BD1020" s="187"/>
      <c r="BE1020" s="187"/>
      <c r="BF1020" s="187"/>
      <c r="BG1020" s="187"/>
      <c r="BH1020" s="187"/>
    </row>
    <row r="1021" spans="1:60" s="179" customFormat="1" outlineLevel="1">
      <c r="A1021" s="180"/>
      <c r="B1021" s="181"/>
      <c r="C1021" s="188" t="s">
        <v>729</v>
      </c>
      <c r="D1021" s="189"/>
      <c r="E1021" s="190"/>
      <c r="F1021" s="150"/>
      <c r="G1021" s="186"/>
      <c r="H1021" s="186"/>
      <c r="I1021" s="186"/>
      <c r="J1021" s="186"/>
      <c r="K1021" s="186"/>
      <c r="L1021" s="186"/>
      <c r="M1021" s="186"/>
      <c r="N1021" s="186"/>
      <c r="O1021" s="186"/>
      <c r="P1021" s="186"/>
      <c r="Q1021" s="186"/>
      <c r="R1021" s="186"/>
      <c r="S1021" s="186"/>
      <c r="T1021" s="186"/>
      <c r="U1021" s="186"/>
      <c r="V1021" s="186"/>
      <c r="W1021" s="186"/>
      <c r="X1021" s="187"/>
      <c r="Y1021" s="187"/>
      <c r="Z1021" s="187"/>
      <c r="AA1021" s="187"/>
      <c r="AB1021" s="187"/>
      <c r="AC1021" s="187"/>
      <c r="AD1021" s="187"/>
      <c r="AE1021" s="187"/>
      <c r="AF1021" s="187"/>
      <c r="AG1021" s="187" t="s">
        <v>156</v>
      </c>
      <c r="AH1021" s="187">
        <v>0</v>
      </c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  <c r="AS1021" s="187"/>
      <c r="AT1021" s="187"/>
      <c r="AU1021" s="187"/>
      <c r="AV1021" s="187"/>
      <c r="AW1021" s="187"/>
      <c r="AX1021" s="187"/>
      <c r="AY1021" s="187"/>
      <c r="AZ1021" s="187"/>
      <c r="BA1021" s="187"/>
      <c r="BB1021" s="187"/>
      <c r="BC1021" s="187"/>
      <c r="BD1021" s="187"/>
      <c r="BE1021" s="187"/>
      <c r="BF1021" s="187"/>
      <c r="BG1021" s="187"/>
      <c r="BH1021" s="187"/>
    </row>
    <row r="1022" spans="1:60" s="179" customFormat="1" outlineLevel="1">
      <c r="A1022" s="180"/>
      <c r="B1022" s="181"/>
      <c r="C1022" s="188" t="s">
        <v>752</v>
      </c>
      <c r="D1022" s="189"/>
      <c r="E1022" s="190">
        <v>15.263999999999999</v>
      </c>
      <c r="F1022" s="150"/>
      <c r="G1022" s="186"/>
      <c r="H1022" s="186"/>
      <c r="I1022" s="186"/>
      <c r="J1022" s="186"/>
      <c r="K1022" s="186"/>
      <c r="L1022" s="186"/>
      <c r="M1022" s="186"/>
      <c r="N1022" s="186"/>
      <c r="O1022" s="186"/>
      <c r="P1022" s="186"/>
      <c r="Q1022" s="186"/>
      <c r="R1022" s="186"/>
      <c r="S1022" s="186"/>
      <c r="T1022" s="186"/>
      <c r="U1022" s="186"/>
      <c r="V1022" s="186"/>
      <c r="W1022" s="186"/>
      <c r="X1022" s="187"/>
      <c r="Y1022" s="187"/>
      <c r="Z1022" s="187"/>
      <c r="AA1022" s="187"/>
      <c r="AB1022" s="187"/>
      <c r="AC1022" s="187"/>
      <c r="AD1022" s="187"/>
      <c r="AE1022" s="187"/>
      <c r="AF1022" s="187"/>
      <c r="AG1022" s="187" t="s">
        <v>156</v>
      </c>
      <c r="AH1022" s="187">
        <v>0</v>
      </c>
      <c r="AI1022" s="187"/>
      <c r="AJ1022" s="187"/>
      <c r="AK1022" s="187"/>
      <c r="AL1022" s="187"/>
      <c r="AM1022" s="187"/>
      <c r="AN1022" s="187"/>
      <c r="AO1022" s="187"/>
      <c r="AP1022" s="187"/>
      <c r="AQ1022" s="187"/>
      <c r="AR1022" s="187"/>
      <c r="AS1022" s="187"/>
      <c r="AT1022" s="187"/>
      <c r="AU1022" s="187"/>
      <c r="AV1022" s="187"/>
      <c r="AW1022" s="187"/>
      <c r="AX1022" s="187"/>
      <c r="AY1022" s="187"/>
      <c r="AZ1022" s="187"/>
      <c r="BA1022" s="187"/>
      <c r="BB1022" s="187"/>
      <c r="BC1022" s="187"/>
      <c r="BD1022" s="187"/>
      <c r="BE1022" s="187"/>
      <c r="BF1022" s="187"/>
      <c r="BG1022" s="187"/>
      <c r="BH1022" s="187"/>
    </row>
    <row r="1023" spans="1:60" s="179" customFormat="1" outlineLevel="1">
      <c r="A1023" s="180"/>
      <c r="B1023" s="181"/>
      <c r="C1023" s="188" t="s">
        <v>203</v>
      </c>
      <c r="D1023" s="189"/>
      <c r="E1023" s="190">
        <v>-2.8</v>
      </c>
      <c r="F1023" s="150"/>
      <c r="G1023" s="186"/>
      <c r="H1023" s="186"/>
      <c r="I1023" s="186"/>
      <c r="J1023" s="186"/>
      <c r="K1023" s="186"/>
      <c r="L1023" s="186"/>
      <c r="M1023" s="186"/>
      <c r="N1023" s="186"/>
      <c r="O1023" s="186"/>
      <c r="P1023" s="186"/>
      <c r="Q1023" s="186"/>
      <c r="R1023" s="186"/>
      <c r="S1023" s="186"/>
      <c r="T1023" s="186"/>
      <c r="U1023" s="186"/>
      <c r="V1023" s="186"/>
      <c r="W1023" s="186"/>
      <c r="X1023" s="187"/>
      <c r="Y1023" s="187"/>
      <c r="Z1023" s="187"/>
      <c r="AA1023" s="187"/>
      <c r="AB1023" s="187"/>
      <c r="AC1023" s="187"/>
      <c r="AD1023" s="187"/>
      <c r="AE1023" s="187"/>
      <c r="AF1023" s="187"/>
      <c r="AG1023" s="187" t="s">
        <v>156</v>
      </c>
      <c r="AH1023" s="187">
        <v>0</v>
      </c>
      <c r="AI1023" s="187"/>
      <c r="AJ1023" s="187"/>
      <c r="AK1023" s="187"/>
      <c r="AL1023" s="187"/>
      <c r="AM1023" s="187"/>
      <c r="AN1023" s="187"/>
      <c r="AO1023" s="187"/>
      <c r="AP1023" s="187"/>
      <c r="AQ1023" s="187"/>
      <c r="AR1023" s="187"/>
      <c r="AS1023" s="187"/>
      <c r="AT1023" s="187"/>
      <c r="AU1023" s="187"/>
      <c r="AV1023" s="187"/>
      <c r="AW1023" s="187"/>
      <c r="AX1023" s="187"/>
      <c r="AY1023" s="187"/>
      <c r="AZ1023" s="187"/>
      <c r="BA1023" s="187"/>
      <c r="BB1023" s="187"/>
      <c r="BC1023" s="187"/>
      <c r="BD1023" s="187"/>
      <c r="BE1023" s="187"/>
      <c r="BF1023" s="187"/>
      <c r="BG1023" s="187"/>
      <c r="BH1023" s="187"/>
    </row>
    <row r="1024" spans="1:60" s="179" customFormat="1" outlineLevel="1">
      <c r="A1024" s="180"/>
      <c r="B1024" s="181"/>
      <c r="C1024" s="188" t="s">
        <v>350</v>
      </c>
      <c r="D1024" s="189"/>
      <c r="E1024" s="190"/>
      <c r="F1024" s="150"/>
      <c r="G1024" s="186"/>
      <c r="H1024" s="186"/>
      <c r="I1024" s="186"/>
      <c r="J1024" s="186"/>
      <c r="K1024" s="186"/>
      <c r="L1024" s="186"/>
      <c r="M1024" s="186"/>
      <c r="N1024" s="186"/>
      <c r="O1024" s="186"/>
      <c r="P1024" s="186"/>
      <c r="Q1024" s="186"/>
      <c r="R1024" s="186"/>
      <c r="S1024" s="186"/>
      <c r="T1024" s="186"/>
      <c r="U1024" s="186"/>
      <c r="V1024" s="186"/>
      <c r="W1024" s="186"/>
      <c r="X1024" s="187"/>
      <c r="Y1024" s="187"/>
      <c r="Z1024" s="187"/>
      <c r="AA1024" s="187"/>
      <c r="AB1024" s="187"/>
      <c r="AC1024" s="187"/>
      <c r="AD1024" s="187"/>
      <c r="AE1024" s="187"/>
      <c r="AF1024" s="187"/>
      <c r="AG1024" s="187" t="s">
        <v>156</v>
      </c>
      <c r="AH1024" s="187">
        <v>0</v>
      </c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  <c r="AS1024" s="187"/>
      <c r="AT1024" s="187"/>
      <c r="AU1024" s="187"/>
      <c r="AV1024" s="187"/>
      <c r="AW1024" s="187"/>
      <c r="AX1024" s="187"/>
      <c r="AY1024" s="187"/>
      <c r="AZ1024" s="187"/>
      <c r="BA1024" s="187"/>
      <c r="BB1024" s="187"/>
      <c r="BC1024" s="187"/>
      <c r="BD1024" s="187"/>
      <c r="BE1024" s="187"/>
      <c r="BF1024" s="187"/>
      <c r="BG1024" s="187"/>
      <c r="BH1024" s="187"/>
    </row>
    <row r="1025" spans="1:60" s="179" customFormat="1" outlineLevel="1">
      <c r="A1025" s="180"/>
      <c r="B1025" s="181"/>
      <c r="C1025" s="188" t="s">
        <v>323</v>
      </c>
      <c r="D1025" s="189"/>
      <c r="E1025" s="190"/>
      <c r="F1025" s="150"/>
      <c r="G1025" s="186"/>
      <c r="H1025" s="186"/>
      <c r="I1025" s="186"/>
      <c r="J1025" s="186"/>
      <c r="K1025" s="186"/>
      <c r="L1025" s="186"/>
      <c r="M1025" s="186"/>
      <c r="N1025" s="186"/>
      <c r="O1025" s="186"/>
      <c r="P1025" s="186"/>
      <c r="Q1025" s="186"/>
      <c r="R1025" s="186"/>
      <c r="S1025" s="186"/>
      <c r="T1025" s="186"/>
      <c r="U1025" s="186"/>
      <c r="V1025" s="186"/>
      <c r="W1025" s="186"/>
      <c r="X1025" s="187"/>
      <c r="Y1025" s="187"/>
      <c r="Z1025" s="187"/>
      <c r="AA1025" s="187"/>
      <c r="AB1025" s="187"/>
      <c r="AC1025" s="187"/>
      <c r="AD1025" s="187"/>
      <c r="AE1025" s="187"/>
      <c r="AF1025" s="187"/>
      <c r="AG1025" s="187" t="s">
        <v>156</v>
      </c>
      <c r="AH1025" s="187">
        <v>0</v>
      </c>
      <c r="AI1025" s="187"/>
      <c r="AJ1025" s="187"/>
      <c r="AK1025" s="187"/>
      <c r="AL1025" s="187"/>
      <c r="AM1025" s="187"/>
      <c r="AN1025" s="187"/>
      <c r="AO1025" s="187"/>
      <c r="AP1025" s="187"/>
      <c r="AQ1025" s="187"/>
      <c r="AR1025" s="187"/>
      <c r="AS1025" s="187"/>
      <c r="AT1025" s="187"/>
      <c r="AU1025" s="187"/>
      <c r="AV1025" s="187"/>
      <c r="AW1025" s="187"/>
      <c r="AX1025" s="187"/>
      <c r="AY1025" s="187"/>
      <c r="AZ1025" s="187"/>
      <c r="BA1025" s="187"/>
      <c r="BB1025" s="187"/>
      <c r="BC1025" s="187"/>
      <c r="BD1025" s="187"/>
      <c r="BE1025" s="187"/>
      <c r="BF1025" s="187"/>
      <c r="BG1025" s="187"/>
      <c r="BH1025" s="187"/>
    </row>
    <row r="1026" spans="1:60" s="179" customFormat="1" outlineLevel="1">
      <c r="A1026" s="180"/>
      <c r="B1026" s="181"/>
      <c r="C1026" s="188" t="s">
        <v>347</v>
      </c>
      <c r="D1026" s="189"/>
      <c r="E1026" s="190">
        <v>3.552</v>
      </c>
      <c r="F1026" s="150"/>
      <c r="G1026" s="186"/>
      <c r="H1026" s="186"/>
      <c r="I1026" s="186"/>
      <c r="J1026" s="186"/>
      <c r="K1026" s="186"/>
      <c r="L1026" s="186"/>
      <c r="M1026" s="186"/>
      <c r="N1026" s="186"/>
      <c r="O1026" s="186"/>
      <c r="P1026" s="186"/>
      <c r="Q1026" s="186"/>
      <c r="R1026" s="186"/>
      <c r="S1026" s="186"/>
      <c r="T1026" s="186"/>
      <c r="U1026" s="186"/>
      <c r="V1026" s="186"/>
      <c r="W1026" s="186"/>
      <c r="X1026" s="187"/>
      <c r="Y1026" s="187"/>
      <c r="Z1026" s="187"/>
      <c r="AA1026" s="187"/>
      <c r="AB1026" s="187"/>
      <c r="AC1026" s="187"/>
      <c r="AD1026" s="187"/>
      <c r="AE1026" s="187"/>
      <c r="AF1026" s="187"/>
      <c r="AG1026" s="187" t="s">
        <v>156</v>
      </c>
      <c r="AH1026" s="187">
        <v>0</v>
      </c>
      <c r="AI1026" s="187"/>
      <c r="AJ1026" s="187"/>
      <c r="AK1026" s="187"/>
      <c r="AL1026" s="187"/>
      <c r="AM1026" s="187"/>
      <c r="AN1026" s="187"/>
      <c r="AO1026" s="187"/>
      <c r="AP1026" s="187"/>
      <c r="AQ1026" s="187"/>
      <c r="AR1026" s="187"/>
      <c r="AS1026" s="187"/>
      <c r="AT1026" s="187"/>
      <c r="AU1026" s="187"/>
      <c r="AV1026" s="187"/>
      <c r="AW1026" s="187"/>
      <c r="AX1026" s="187"/>
      <c r="AY1026" s="187"/>
      <c r="AZ1026" s="187"/>
      <c r="BA1026" s="187"/>
      <c r="BB1026" s="187"/>
      <c r="BC1026" s="187"/>
      <c r="BD1026" s="187"/>
      <c r="BE1026" s="187"/>
      <c r="BF1026" s="187"/>
      <c r="BG1026" s="187"/>
      <c r="BH1026" s="187"/>
    </row>
    <row r="1027" spans="1:60" s="179" customFormat="1" outlineLevel="1">
      <c r="A1027" s="180"/>
      <c r="B1027" s="181"/>
      <c r="C1027" s="188" t="s">
        <v>729</v>
      </c>
      <c r="D1027" s="189"/>
      <c r="E1027" s="190"/>
      <c r="F1027" s="150"/>
      <c r="G1027" s="186"/>
      <c r="H1027" s="186"/>
      <c r="I1027" s="186"/>
      <c r="J1027" s="186"/>
      <c r="K1027" s="186"/>
      <c r="L1027" s="186"/>
      <c r="M1027" s="186"/>
      <c r="N1027" s="186"/>
      <c r="O1027" s="186"/>
      <c r="P1027" s="186"/>
      <c r="Q1027" s="186"/>
      <c r="R1027" s="186"/>
      <c r="S1027" s="186"/>
      <c r="T1027" s="186"/>
      <c r="U1027" s="186"/>
      <c r="V1027" s="186"/>
      <c r="W1027" s="186"/>
      <c r="X1027" s="187"/>
      <c r="Y1027" s="187"/>
      <c r="Z1027" s="187"/>
      <c r="AA1027" s="187"/>
      <c r="AB1027" s="187"/>
      <c r="AC1027" s="187"/>
      <c r="AD1027" s="187"/>
      <c r="AE1027" s="187"/>
      <c r="AF1027" s="187"/>
      <c r="AG1027" s="187" t="s">
        <v>156</v>
      </c>
      <c r="AH1027" s="187">
        <v>0</v>
      </c>
      <c r="AI1027" s="187"/>
      <c r="AJ1027" s="187"/>
      <c r="AK1027" s="187"/>
      <c r="AL1027" s="187"/>
      <c r="AM1027" s="187"/>
      <c r="AN1027" s="187"/>
      <c r="AO1027" s="187"/>
      <c r="AP1027" s="187"/>
      <c r="AQ1027" s="187"/>
      <c r="AR1027" s="187"/>
      <c r="AS1027" s="187"/>
      <c r="AT1027" s="187"/>
      <c r="AU1027" s="187"/>
      <c r="AV1027" s="187"/>
      <c r="AW1027" s="187"/>
      <c r="AX1027" s="187"/>
      <c r="AY1027" s="187"/>
      <c r="AZ1027" s="187"/>
      <c r="BA1027" s="187"/>
      <c r="BB1027" s="187"/>
      <c r="BC1027" s="187"/>
      <c r="BD1027" s="187"/>
      <c r="BE1027" s="187"/>
      <c r="BF1027" s="187"/>
      <c r="BG1027" s="187"/>
      <c r="BH1027" s="187"/>
    </row>
    <row r="1028" spans="1:60" s="179" customFormat="1" outlineLevel="1">
      <c r="A1028" s="180"/>
      <c r="B1028" s="181"/>
      <c r="C1028" s="188" t="s">
        <v>751</v>
      </c>
      <c r="D1028" s="189"/>
      <c r="E1028" s="190">
        <v>7.8719999999999999</v>
      </c>
      <c r="F1028" s="150"/>
      <c r="G1028" s="186"/>
      <c r="H1028" s="186"/>
      <c r="I1028" s="186"/>
      <c r="J1028" s="186"/>
      <c r="K1028" s="186"/>
      <c r="L1028" s="186"/>
      <c r="M1028" s="186"/>
      <c r="N1028" s="186"/>
      <c r="O1028" s="186"/>
      <c r="P1028" s="186"/>
      <c r="Q1028" s="186"/>
      <c r="R1028" s="186"/>
      <c r="S1028" s="186"/>
      <c r="T1028" s="186"/>
      <c r="U1028" s="186"/>
      <c r="V1028" s="186"/>
      <c r="W1028" s="186"/>
      <c r="X1028" s="187"/>
      <c r="Y1028" s="187"/>
      <c r="Z1028" s="187"/>
      <c r="AA1028" s="187"/>
      <c r="AB1028" s="187"/>
      <c r="AC1028" s="187"/>
      <c r="AD1028" s="187"/>
      <c r="AE1028" s="187"/>
      <c r="AF1028" s="187"/>
      <c r="AG1028" s="187" t="s">
        <v>156</v>
      </c>
      <c r="AH1028" s="187">
        <v>0</v>
      </c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7"/>
      <c r="AT1028" s="187"/>
      <c r="AU1028" s="187"/>
      <c r="AV1028" s="187"/>
      <c r="AW1028" s="187"/>
      <c r="AX1028" s="187"/>
      <c r="AY1028" s="187"/>
      <c r="AZ1028" s="187"/>
      <c r="BA1028" s="187"/>
      <c r="BB1028" s="187"/>
      <c r="BC1028" s="187"/>
      <c r="BD1028" s="187"/>
      <c r="BE1028" s="187"/>
      <c r="BF1028" s="187"/>
      <c r="BG1028" s="187"/>
      <c r="BH1028" s="187"/>
    </row>
    <row r="1029" spans="1:60" s="179" customFormat="1" outlineLevel="1">
      <c r="A1029" s="180"/>
      <c r="B1029" s="181"/>
      <c r="C1029" s="188" t="s">
        <v>209</v>
      </c>
      <c r="D1029" s="189"/>
      <c r="E1029" s="190">
        <v>-1.4</v>
      </c>
      <c r="F1029" s="150"/>
      <c r="G1029" s="186"/>
      <c r="H1029" s="186"/>
      <c r="I1029" s="186"/>
      <c r="J1029" s="186"/>
      <c r="K1029" s="186"/>
      <c r="L1029" s="186"/>
      <c r="M1029" s="186"/>
      <c r="N1029" s="186"/>
      <c r="O1029" s="186"/>
      <c r="P1029" s="186"/>
      <c r="Q1029" s="186"/>
      <c r="R1029" s="186"/>
      <c r="S1029" s="186"/>
      <c r="T1029" s="186"/>
      <c r="U1029" s="186"/>
      <c r="V1029" s="186"/>
      <c r="W1029" s="186"/>
      <c r="X1029" s="187"/>
      <c r="Y1029" s="187"/>
      <c r="Z1029" s="187"/>
      <c r="AA1029" s="187"/>
      <c r="AB1029" s="187"/>
      <c r="AC1029" s="187"/>
      <c r="AD1029" s="187"/>
      <c r="AE1029" s="187"/>
      <c r="AF1029" s="187"/>
      <c r="AG1029" s="187" t="s">
        <v>156</v>
      </c>
      <c r="AH1029" s="187">
        <v>0</v>
      </c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7"/>
      <c r="AT1029" s="187"/>
      <c r="AU1029" s="187"/>
      <c r="AV1029" s="187"/>
      <c r="AW1029" s="187"/>
      <c r="AX1029" s="187"/>
      <c r="AY1029" s="187"/>
      <c r="AZ1029" s="187"/>
      <c r="BA1029" s="187"/>
      <c r="BB1029" s="187"/>
      <c r="BC1029" s="187"/>
      <c r="BD1029" s="187"/>
      <c r="BE1029" s="187"/>
      <c r="BF1029" s="187"/>
      <c r="BG1029" s="187"/>
      <c r="BH1029" s="187"/>
    </row>
    <row r="1030" spans="1:60" s="179" customFormat="1" outlineLevel="1">
      <c r="A1030" s="180"/>
      <c r="B1030" s="181"/>
      <c r="C1030" s="188" t="s">
        <v>351</v>
      </c>
      <c r="D1030" s="189"/>
      <c r="E1030" s="190"/>
      <c r="F1030" s="150"/>
      <c r="G1030" s="186"/>
      <c r="H1030" s="186"/>
      <c r="I1030" s="186"/>
      <c r="J1030" s="186"/>
      <c r="K1030" s="186"/>
      <c r="L1030" s="186"/>
      <c r="M1030" s="186"/>
      <c r="N1030" s="186"/>
      <c r="O1030" s="186"/>
      <c r="P1030" s="186"/>
      <c r="Q1030" s="186"/>
      <c r="R1030" s="186"/>
      <c r="S1030" s="186"/>
      <c r="T1030" s="186"/>
      <c r="U1030" s="186"/>
      <c r="V1030" s="186"/>
      <c r="W1030" s="186"/>
      <c r="X1030" s="187"/>
      <c r="Y1030" s="187"/>
      <c r="Z1030" s="187"/>
      <c r="AA1030" s="187"/>
      <c r="AB1030" s="187"/>
      <c r="AC1030" s="187"/>
      <c r="AD1030" s="187"/>
      <c r="AE1030" s="187"/>
      <c r="AF1030" s="187"/>
      <c r="AG1030" s="187" t="s">
        <v>156</v>
      </c>
      <c r="AH1030" s="187">
        <v>0</v>
      </c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7"/>
      <c r="AT1030" s="187"/>
      <c r="AU1030" s="187"/>
      <c r="AV1030" s="187"/>
      <c r="AW1030" s="187"/>
      <c r="AX1030" s="187"/>
      <c r="AY1030" s="187"/>
      <c r="AZ1030" s="187"/>
      <c r="BA1030" s="187"/>
      <c r="BB1030" s="187"/>
      <c r="BC1030" s="187"/>
      <c r="BD1030" s="187"/>
      <c r="BE1030" s="187"/>
      <c r="BF1030" s="187"/>
      <c r="BG1030" s="187"/>
      <c r="BH1030" s="187"/>
    </row>
    <row r="1031" spans="1:60" s="179" customFormat="1" outlineLevel="1">
      <c r="A1031" s="180"/>
      <c r="B1031" s="181"/>
      <c r="C1031" s="188" t="s">
        <v>323</v>
      </c>
      <c r="D1031" s="189"/>
      <c r="E1031" s="190"/>
      <c r="F1031" s="150"/>
      <c r="G1031" s="186"/>
      <c r="H1031" s="186"/>
      <c r="I1031" s="186"/>
      <c r="J1031" s="186"/>
      <c r="K1031" s="186"/>
      <c r="L1031" s="186"/>
      <c r="M1031" s="186"/>
      <c r="N1031" s="186"/>
      <c r="O1031" s="186"/>
      <c r="P1031" s="186"/>
      <c r="Q1031" s="186"/>
      <c r="R1031" s="186"/>
      <c r="S1031" s="186"/>
      <c r="T1031" s="186"/>
      <c r="U1031" s="186"/>
      <c r="V1031" s="186"/>
      <c r="W1031" s="186"/>
      <c r="X1031" s="187"/>
      <c r="Y1031" s="187"/>
      <c r="Z1031" s="187"/>
      <c r="AA1031" s="187"/>
      <c r="AB1031" s="187"/>
      <c r="AC1031" s="187"/>
      <c r="AD1031" s="187"/>
      <c r="AE1031" s="187"/>
      <c r="AF1031" s="187"/>
      <c r="AG1031" s="187" t="s">
        <v>156</v>
      </c>
      <c r="AH1031" s="187">
        <v>0</v>
      </c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87"/>
      <c r="AT1031" s="187"/>
      <c r="AU1031" s="187"/>
      <c r="AV1031" s="187"/>
      <c r="AW1031" s="187"/>
      <c r="AX1031" s="187"/>
      <c r="AY1031" s="187"/>
      <c r="AZ1031" s="187"/>
      <c r="BA1031" s="187"/>
      <c r="BB1031" s="187"/>
      <c r="BC1031" s="187"/>
      <c r="BD1031" s="187"/>
      <c r="BE1031" s="187"/>
      <c r="BF1031" s="187"/>
      <c r="BG1031" s="187"/>
      <c r="BH1031" s="187"/>
    </row>
    <row r="1032" spans="1:60" s="179" customFormat="1" outlineLevel="1">
      <c r="A1032" s="180"/>
      <c r="B1032" s="181"/>
      <c r="C1032" s="188" t="s">
        <v>352</v>
      </c>
      <c r="D1032" s="189"/>
      <c r="E1032" s="190">
        <v>1.71</v>
      </c>
      <c r="F1032" s="150"/>
      <c r="G1032" s="186"/>
      <c r="H1032" s="186"/>
      <c r="I1032" s="186"/>
      <c r="J1032" s="186"/>
      <c r="K1032" s="186"/>
      <c r="L1032" s="186"/>
      <c r="M1032" s="186"/>
      <c r="N1032" s="186"/>
      <c r="O1032" s="186"/>
      <c r="P1032" s="186"/>
      <c r="Q1032" s="186"/>
      <c r="R1032" s="186"/>
      <c r="S1032" s="186"/>
      <c r="T1032" s="186"/>
      <c r="U1032" s="186"/>
      <c r="V1032" s="186"/>
      <c r="W1032" s="186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 t="s">
        <v>156</v>
      </c>
      <c r="AH1032" s="187">
        <v>0</v>
      </c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87"/>
      <c r="AT1032" s="187"/>
      <c r="AU1032" s="187"/>
      <c r="AV1032" s="187"/>
      <c r="AW1032" s="187"/>
      <c r="AX1032" s="187"/>
      <c r="AY1032" s="187"/>
      <c r="AZ1032" s="187"/>
      <c r="BA1032" s="187"/>
      <c r="BB1032" s="187"/>
      <c r="BC1032" s="187"/>
      <c r="BD1032" s="187"/>
      <c r="BE1032" s="187"/>
      <c r="BF1032" s="187"/>
      <c r="BG1032" s="187"/>
      <c r="BH1032" s="187"/>
    </row>
    <row r="1033" spans="1:60" s="179" customFormat="1" outlineLevel="1">
      <c r="A1033" s="180"/>
      <c r="B1033" s="181"/>
      <c r="C1033" s="188" t="s">
        <v>729</v>
      </c>
      <c r="D1033" s="189"/>
      <c r="E1033" s="190"/>
      <c r="F1033" s="150"/>
      <c r="G1033" s="186"/>
      <c r="H1033" s="186"/>
      <c r="I1033" s="186"/>
      <c r="J1033" s="186"/>
      <c r="K1033" s="186"/>
      <c r="L1033" s="186"/>
      <c r="M1033" s="186"/>
      <c r="N1033" s="186"/>
      <c r="O1033" s="186"/>
      <c r="P1033" s="186"/>
      <c r="Q1033" s="186"/>
      <c r="R1033" s="186"/>
      <c r="S1033" s="186"/>
      <c r="T1033" s="186"/>
      <c r="U1033" s="186"/>
      <c r="V1033" s="186"/>
      <c r="W1033" s="186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 t="s">
        <v>156</v>
      </c>
      <c r="AH1033" s="187">
        <v>0</v>
      </c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87"/>
      <c r="AT1033" s="187"/>
      <c r="AU1033" s="187"/>
      <c r="AV1033" s="187"/>
      <c r="AW1033" s="187"/>
      <c r="AX1033" s="187"/>
      <c r="AY1033" s="187"/>
      <c r="AZ1033" s="187"/>
      <c r="BA1033" s="187"/>
      <c r="BB1033" s="187"/>
      <c r="BC1033" s="187"/>
      <c r="BD1033" s="187"/>
      <c r="BE1033" s="187"/>
      <c r="BF1033" s="187"/>
      <c r="BG1033" s="187"/>
      <c r="BH1033" s="187"/>
    </row>
    <row r="1034" spans="1:60" s="179" customFormat="1" outlineLevel="1">
      <c r="A1034" s="180"/>
      <c r="B1034" s="181"/>
      <c r="C1034" s="188" t="s">
        <v>753</v>
      </c>
      <c r="D1034" s="189"/>
      <c r="E1034" s="190">
        <v>1.8720000000000001</v>
      </c>
      <c r="F1034" s="150"/>
      <c r="G1034" s="186"/>
      <c r="H1034" s="186"/>
      <c r="I1034" s="186"/>
      <c r="J1034" s="186"/>
      <c r="K1034" s="186"/>
      <c r="L1034" s="186"/>
      <c r="M1034" s="186"/>
      <c r="N1034" s="186"/>
      <c r="O1034" s="186"/>
      <c r="P1034" s="186"/>
      <c r="Q1034" s="186"/>
      <c r="R1034" s="186"/>
      <c r="S1034" s="186"/>
      <c r="T1034" s="186"/>
      <c r="U1034" s="186"/>
      <c r="V1034" s="186"/>
      <c r="W1034" s="186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 t="s">
        <v>156</v>
      </c>
      <c r="AH1034" s="187">
        <v>0</v>
      </c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87"/>
      <c r="AT1034" s="187"/>
      <c r="AU1034" s="187"/>
      <c r="AV1034" s="187"/>
      <c r="AW1034" s="187"/>
      <c r="AX1034" s="187"/>
      <c r="AY1034" s="187"/>
      <c r="AZ1034" s="187"/>
      <c r="BA1034" s="187"/>
      <c r="BB1034" s="187"/>
      <c r="BC1034" s="187"/>
      <c r="BD1034" s="187"/>
      <c r="BE1034" s="187"/>
      <c r="BF1034" s="187"/>
      <c r="BG1034" s="187"/>
      <c r="BH1034" s="187"/>
    </row>
    <row r="1035" spans="1:60" s="179" customFormat="1" outlineLevel="1">
      <c r="A1035" s="180"/>
      <c r="B1035" s="181"/>
      <c r="C1035" s="191"/>
      <c r="D1035" s="191"/>
      <c r="E1035" s="191"/>
      <c r="F1035" s="150"/>
      <c r="G1035" s="191"/>
      <c r="H1035" s="186"/>
      <c r="I1035" s="186"/>
      <c r="J1035" s="186"/>
      <c r="K1035" s="186"/>
      <c r="L1035" s="186"/>
      <c r="M1035" s="186"/>
      <c r="N1035" s="186"/>
      <c r="O1035" s="186"/>
      <c r="P1035" s="186"/>
      <c r="Q1035" s="186"/>
      <c r="R1035" s="186"/>
      <c r="S1035" s="186"/>
      <c r="T1035" s="186"/>
      <c r="U1035" s="186"/>
      <c r="V1035" s="186"/>
      <c r="W1035" s="186"/>
      <c r="X1035" s="187"/>
      <c r="Y1035" s="187"/>
      <c r="Z1035" s="187"/>
      <c r="AA1035" s="187"/>
      <c r="AB1035" s="187"/>
      <c r="AC1035" s="187"/>
      <c r="AD1035" s="187"/>
      <c r="AE1035" s="187"/>
      <c r="AF1035" s="187"/>
      <c r="AG1035" s="187" t="s">
        <v>130</v>
      </c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87"/>
      <c r="AT1035" s="187"/>
      <c r="AU1035" s="187"/>
      <c r="AV1035" s="187"/>
      <c r="AW1035" s="187"/>
      <c r="AX1035" s="187"/>
      <c r="AY1035" s="187"/>
      <c r="AZ1035" s="187"/>
      <c r="BA1035" s="187"/>
      <c r="BB1035" s="187"/>
      <c r="BC1035" s="187"/>
      <c r="BD1035" s="187"/>
      <c r="BE1035" s="187"/>
      <c r="BF1035" s="187"/>
      <c r="BG1035" s="187"/>
      <c r="BH1035" s="187"/>
    </row>
    <row r="1036" spans="1:60" s="179" customFormat="1" outlineLevel="1">
      <c r="A1036" s="180">
        <v>105</v>
      </c>
      <c r="B1036" s="181" t="s">
        <v>754</v>
      </c>
      <c r="C1036" s="182" t="s">
        <v>755</v>
      </c>
      <c r="D1036" s="183" t="s">
        <v>228</v>
      </c>
      <c r="E1036" s="184">
        <v>682.04384000000005</v>
      </c>
      <c r="F1036" s="150"/>
      <c r="G1036" s="186">
        <f>ROUND(E1036*F1036,2)</f>
        <v>0</v>
      </c>
      <c r="H1036" s="186">
        <v>32.6</v>
      </c>
      <c r="I1036" s="186">
        <f>ROUND(E1036*H1036,2)</f>
        <v>22234.63</v>
      </c>
      <c r="J1036" s="186">
        <v>0</v>
      </c>
      <c r="K1036" s="186">
        <f>ROUND(E1036*J1036,2)</f>
        <v>0</v>
      </c>
      <c r="L1036" s="186">
        <v>15</v>
      </c>
      <c r="M1036" s="186">
        <f>G1036*(1+L1036/100)</f>
        <v>0</v>
      </c>
      <c r="N1036" s="186">
        <v>2.2000000000000001E-4</v>
      </c>
      <c r="O1036" s="186">
        <f>ROUND(E1036*N1036,2)</f>
        <v>0.15</v>
      </c>
      <c r="P1036" s="186">
        <v>0</v>
      </c>
      <c r="Q1036" s="186">
        <f>ROUND(E1036*P1036,2)</f>
        <v>0</v>
      </c>
      <c r="R1036" s="186"/>
      <c r="S1036" s="186" t="s">
        <v>153</v>
      </c>
      <c r="T1036" s="186" t="s">
        <v>126</v>
      </c>
      <c r="U1036" s="186">
        <v>0</v>
      </c>
      <c r="V1036" s="186">
        <f>ROUND(E1036*U1036,2)</f>
        <v>0</v>
      </c>
      <c r="W1036" s="186"/>
      <c r="X1036" s="187"/>
      <c r="Y1036" s="187"/>
      <c r="Z1036" s="187"/>
      <c r="AA1036" s="187"/>
      <c r="AB1036" s="187"/>
      <c r="AC1036" s="187"/>
      <c r="AD1036" s="187"/>
      <c r="AE1036" s="187"/>
      <c r="AF1036" s="187"/>
      <c r="AG1036" s="187" t="s">
        <v>252</v>
      </c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87"/>
      <c r="AT1036" s="187"/>
      <c r="AU1036" s="187"/>
      <c r="AV1036" s="187"/>
      <c r="AW1036" s="187"/>
      <c r="AX1036" s="187"/>
      <c r="AY1036" s="187"/>
      <c r="AZ1036" s="187"/>
      <c r="BA1036" s="187"/>
      <c r="BB1036" s="187"/>
      <c r="BC1036" s="187"/>
      <c r="BD1036" s="187"/>
      <c r="BE1036" s="187"/>
      <c r="BF1036" s="187"/>
      <c r="BG1036" s="187"/>
      <c r="BH1036" s="187"/>
    </row>
    <row r="1037" spans="1:60" s="179" customFormat="1" outlineLevel="1">
      <c r="A1037" s="180"/>
      <c r="B1037" s="181"/>
      <c r="C1037" s="188" t="s">
        <v>724</v>
      </c>
      <c r="D1037" s="189"/>
      <c r="E1037" s="190"/>
      <c r="F1037" s="150"/>
      <c r="G1037" s="186"/>
      <c r="H1037" s="186"/>
      <c r="I1037" s="186"/>
      <c r="J1037" s="186"/>
      <c r="K1037" s="186"/>
      <c r="L1037" s="186"/>
      <c r="M1037" s="186"/>
      <c r="N1037" s="186"/>
      <c r="O1037" s="186"/>
      <c r="P1037" s="186"/>
      <c r="Q1037" s="186"/>
      <c r="R1037" s="186"/>
      <c r="S1037" s="186"/>
      <c r="T1037" s="186"/>
      <c r="U1037" s="186"/>
      <c r="V1037" s="186"/>
      <c r="W1037" s="186"/>
      <c r="X1037" s="187"/>
      <c r="Y1037" s="187"/>
      <c r="Z1037" s="187"/>
      <c r="AA1037" s="187"/>
      <c r="AB1037" s="187"/>
      <c r="AC1037" s="187"/>
      <c r="AD1037" s="187"/>
      <c r="AE1037" s="187"/>
      <c r="AF1037" s="187"/>
      <c r="AG1037" s="187" t="s">
        <v>156</v>
      </c>
      <c r="AH1037" s="187">
        <v>0</v>
      </c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187"/>
      <c r="AT1037" s="187"/>
      <c r="AU1037" s="187"/>
      <c r="AV1037" s="187"/>
      <c r="AW1037" s="187"/>
      <c r="AX1037" s="187"/>
      <c r="AY1037" s="187"/>
      <c r="AZ1037" s="187"/>
      <c r="BA1037" s="187"/>
      <c r="BB1037" s="187"/>
      <c r="BC1037" s="187"/>
      <c r="BD1037" s="187"/>
      <c r="BE1037" s="187"/>
      <c r="BF1037" s="187"/>
      <c r="BG1037" s="187"/>
      <c r="BH1037" s="187"/>
    </row>
    <row r="1038" spans="1:60" s="179" customFormat="1" outlineLevel="1">
      <c r="A1038" s="180"/>
      <c r="B1038" s="181"/>
      <c r="C1038" s="188" t="s">
        <v>370</v>
      </c>
      <c r="D1038" s="189"/>
      <c r="E1038" s="190"/>
      <c r="F1038" s="150"/>
      <c r="G1038" s="186"/>
      <c r="H1038" s="186"/>
      <c r="I1038" s="186"/>
      <c r="J1038" s="186"/>
      <c r="K1038" s="186"/>
      <c r="L1038" s="186"/>
      <c r="M1038" s="186"/>
      <c r="N1038" s="186"/>
      <c r="O1038" s="186"/>
      <c r="P1038" s="186"/>
      <c r="Q1038" s="186"/>
      <c r="R1038" s="186"/>
      <c r="S1038" s="186"/>
      <c r="T1038" s="186"/>
      <c r="U1038" s="186"/>
      <c r="V1038" s="186"/>
      <c r="W1038" s="186"/>
      <c r="X1038" s="187"/>
      <c r="Y1038" s="187"/>
      <c r="Z1038" s="187"/>
      <c r="AA1038" s="187"/>
      <c r="AB1038" s="187"/>
      <c r="AC1038" s="187"/>
      <c r="AD1038" s="187"/>
      <c r="AE1038" s="187"/>
      <c r="AF1038" s="187"/>
      <c r="AG1038" s="187" t="s">
        <v>156</v>
      </c>
      <c r="AH1038" s="187">
        <v>0</v>
      </c>
      <c r="AI1038" s="187"/>
      <c r="AJ1038" s="187"/>
      <c r="AK1038" s="187"/>
      <c r="AL1038" s="187"/>
      <c r="AM1038" s="187"/>
      <c r="AN1038" s="187"/>
      <c r="AO1038" s="187"/>
      <c r="AP1038" s="187"/>
      <c r="AQ1038" s="187"/>
      <c r="AR1038" s="187"/>
      <c r="AS1038" s="187"/>
      <c r="AT1038" s="187"/>
      <c r="AU1038" s="187"/>
      <c r="AV1038" s="187"/>
      <c r="AW1038" s="187"/>
      <c r="AX1038" s="187"/>
      <c r="AY1038" s="187"/>
      <c r="AZ1038" s="187"/>
      <c r="BA1038" s="187"/>
      <c r="BB1038" s="187"/>
      <c r="BC1038" s="187"/>
      <c r="BD1038" s="187"/>
      <c r="BE1038" s="187"/>
      <c r="BF1038" s="187"/>
      <c r="BG1038" s="187"/>
      <c r="BH1038" s="187"/>
    </row>
    <row r="1039" spans="1:60" s="179" customFormat="1" outlineLevel="1">
      <c r="A1039" s="180"/>
      <c r="B1039" s="181"/>
      <c r="C1039" s="188" t="s">
        <v>756</v>
      </c>
      <c r="D1039" s="189"/>
      <c r="E1039" s="190">
        <v>682.04384000000005</v>
      </c>
      <c r="F1039" s="150"/>
      <c r="G1039" s="186"/>
      <c r="H1039" s="186"/>
      <c r="I1039" s="186"/>
      <c r="J1039" s="186"/>
      <c r="K1039" s="186"/>
      <c r="L1039" s="186"/>
      <c r="M1039" s="186"/>
      <c r="N1039" s="186"/>
      <c r="O1039" s="186"/>
      <c r="P1039" s="186"/>
      <c r="Q1039" s="186"/>
      <c r="R1039" s="186"/>
      <c r="S1039" s="186"/>
      <c r="T1039" s="186"/>
      <c r="U1039" s="186"/>
      <c r="V1039" s="186"/>
      <c r="W1039" s="186"/>
      <c r="X1039" s="187"/>
      <c r="Y1039" s="187"/>
      <c r="Z1039" s="187"/>
      <c r="AA1039" s="187"/>
      <c r="AB1039" s="187"/>
      <c r="AC1039" s="187"/>
      <c r="AD1039" s="187"/>
      <c r="AE1039" s="187"/>
      <c r="AF1039" s="187"/>
      <c r="AG1039" s="187" t="s">
        <v>156</v>
      </c>
      <c r="AH1039" s="187">
        <v>0</v>
      </c>
      <c r="AI1039" s="187"/>
      <c r="AJ1039" s="187"/>
      <c r="AK1039" s="187"/>
      <c r="AL1039" s="187"/>
      <c r="AM1039" s="187"/>
      <c r="AN1039" s="187"/>
      <c r="AO1039" s="187"/>
      <c r="AP1039" s="187"/>
      <c r="AQ1039" s="187"/>
      <c r="AR1039" s="187"/>
      <c r="AS1039" s="187"/>
      <c r="AT1039" s="187"/>
      <c r="AU1039" s="187"/>
      <c r="AV1039" s="187"/>
      <c r="AW1039" s="187"/>
      <c r="AX1039" s="187"/>
      <c r="AY1039" s="187"/>
      <c r="AZ1039" s="187"/>
      <c r="BA1039" s="187"/>
      <c r="BB1039" s="187"/>
      <c r="BC1039" s="187"/>
      <c r="BD1039" s="187"/>
      <c r="BE1039" s="187"/>
      <c r="BF1039" s="187"/>
      <c r="BG1039" s="187"/>
      <c r="BH1039" s="187"/>
    </row>
    <row r="1040" spans="1:60" s="179" customFormat="1" outlineLevel="1">
      <c r="A1040" s="180"/>
      <c r="B1040" s="181"/>
      <c r="C1040" s="191"/>
      <c r="D1040" s="191"/>
      <c r="E1040" s="191"/>
      <c r="F1040" s="150"/>
      <c r="G1040" s="191"/>
      <c r="H1040" s="186"/>
      <c r="I1040" s="186"/>
      <c r="J1040" s="186"/>
      <c r="K1040" s="186"/>
      <c r="L1040" s="186"/>
      <c r="M1040" s="186"/>
      <c r="N1040" s="186"/>
      <c r="O1040" s="186"/>
      <c r="P1040" s="186"/>
      <c r="Q1040" s="186"/>
      <c r="R1040" s="186"/>
      <c r="S1040" s="186"/>
      <c r="T1040" s="186"/>
      <c r="U1040" s="186"/>
      <c r="V1040" s="186"/>
      <c r="W1040" s="186"/>
      <c r="X1040" s="187"/>
      <c r="Y1040" s="187"/>
      <c r="Z1040" s="187"/>
      <c r="AA1040" s="187"/>
      <c r="AB1040" s="187"/>
      <c r="AC1040" s="187"/>
      <c r="AD1040" s="187"/>
      <c r="AE1040" s="187"/>
      <c r="AF1040" s="187"/>
      <c r="AG1040" s="187" t="s">
        <v>130</v>
      </c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87"/>
      <c r="AT1040" s="187"/>
      <c r="AU1040" s="187"/>
      <c r="AV1040" s="187"/>
      <c r="AW1040" s="187"/>
      <c r="AX1040" s="187"/>
      <c r="AY1040" s="187"/>
      <c r="AZ1040" s="187"/>
      <c r="BA1040" s="187"/>
      <c r="BB1040" s="187"/>
      <c r="BC1040" s="187"/>
      <c r="BD1040" s="187"/>
      <c r="BE1040" s="187"/>
      <c r="BF1040" s="187"/>
      <c r="BG1040" s="187"/>
      <c r="BH1040" s="187"/>
    </row>
    <row r="1041" spans="1:60" s="179" customFormat="1" outlineLevel="1">
      <c r="A1041" s="180">
        <v>106</v>
      </c>
      <c r="B1041" s="181" t="s">
        <v>757</v>
      </c>
      <c r="C1041" s="182" t="s">
        <v>758</v>
      </c>
      <c r="D1041" s="183" t="s">
        <v>199</v>
      </c>
      <c r="E1041" s="184">
        <v>341.02192000000002</v>
      </c>
      <c r="F1041" s="150"/>
      <c r="G1041" s="186">
        <f>ROUND(E1041*F1041,2)</f>
        <v>0</v>
      </c>
      <c r="H1041" s="186">
        <v>300</v>
      </c>
      <c r="I1041" s="186">
        <f>ROUND(E1041*H1041,2)</f>
        <v>102306.58</v>
      </c>
      <c r="J1041" s="186">
        <v>0</v>
      </c>
      <c r="K1041" s="186">
        <f>ROUND(E1041*J1041,2)</f>
        <v>0</v>
      </c>
      <c r="L1041" s="186">
        <v>15</v>
      </c>
      <c r="M1041" s="186">
        <f>G1041*(1+L1041/100)</f>
        <v>0</v>
      </c>
      <c r="N1041" s="186">
        <v>1.0500000000000001E-2</v>
      </c>
      <c r="O1041" s="186">
        <f>ROUND(E1041*N1041,2)</f>
        <v>3.58</v>
      </c>
      <c r="P1041" s="186">
        <v>0</v>
      </c>
      <c r="Q1041" s="186">
        <f>ROUND(E1041*P1041,2)</f>
        <v>0</v>
      </c>
      <c r="R1041" s="186"/>
      <c r="S1041" s="186" t="s">
        <v>153</v>
      </c>
      <c r="T1041" s="186" t="s">
        <v>126</v>
      </c>
      <c r="U1041" s="186">
        <v>0</v>
      </c>
      <c r="V1041" s="186">
        <f>ROUND(E1041*U1041,2)</f>
        <v>0</v>
      </c>
      <c r="W1041" s="186"/>
      <c r="X1041" s="187"/>
      <c r="Y1041" s="187"/>
      <c r="Z1041" s="187"/>
      <c r="AA1041" s="187"/>
      <c r="AB1041" s="187"/>
      <c r="AC1041" s="187"/>
      <c r="AD1041" s="187"/>
      <c r="AE1041" s="187"/>
      <c r="AF1041" s="187"/>
      <c r="AG1041" s="187" t="s">
        <v>252</v>
      </c>
      <c r="AH1041" s="187"/>
      <c r="AI1041" s="187"/>
      <c r="AJ1041" s="187"/>
      <c r="AK1041" s="187"/>
      <c r="AL1041" s="187"/>
      <c r="AM1041" s="187"/>
      <c r="AN1041" s="187"/>
      <c r="AO1041" s="187"/>
      <c r="AP1041" s="187"/>
      <c r="AQ1041" s="187"/>
      <c r="AR1041" s="187"/>
      <c r="AS1041" s="187"/>
      <c r="AT1041" s="187"/>
      <c r="AU1041" s="187"/>
      <c r="AV1041" s="187"/>
      <c r="AW1041" s="187"/>
      <c r="AX1041" s="187"/>
      <c r="AY1041" s="187"/>
      <c r="AZ1041" s="187"/>
      <c r="BA1041" s="187"/>
      <c r="BB1041" s="187"/>
      <c r="BC1041" s="187"/>
      <c r="BD1041" s="187"/>
      <c r="BE1041" s="187"/>
      <c r="BF1041" s="187"/>
      <c r="BG1041" s="187"/>
      <c r="BH1041" s="187"/>
    </row>
    <row r="1042" spans="1:60" s="179" customFormat="1" outlineLevel="1">
      <c r="A1042" s="180"/>
      <c r="B1042" s="181"/>
      <c r="C1042" s="188" t="s">
        <v>370</v>
      </c>
      <c r="D1042" s="189"/>
      <c r="E1042" s="190"/>
      <c r="F1042" s="150"/>
      <c r="G1042" s="186"/>
      <c r="H1042" s="186"/>
      <c r="I1042" s="186"/>
      <c r="J1042" s="186"/>
      <c r="K1042" s="186"/>
      <c r="L1042" s="186"/>
      <c r="M1042" s="186"/>
      <c r="N1042" s="186"/>
      <c r="O1042" s="186"/>
      <c r="P1042" s="186"/>
      <c r="Q1042" s="186"/>
      <c r="R1042" s="186"/>
      <c r="S1042" s="186"/>
      <c r="T1042" s="186"/>
      <c r="U1042" s="186"/>
      <c r="V1042" s="186"/>
      <c r="W1042" s="186"/>
      <c r="X1042" s="187"/>
      <c r="Y1042" s="187"/>
      <c r="Z1042" s="187"/>
      <c r="AA1042" s="187"/>
      <c r="AB1042" s="187"/>
      <c r="AC1042" s="187"/>
      <c r="AD1042" s="187"/>
      <c r="AE1042" s="187"/>
      <c r="AF1042" s="187"/>
      <c r="AG1042" s="187" t="s">
        <v>156</v>
      </c>
      <c r="AH1042" s="187">
        <v>0</v>
      </c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  <c r="AS1042" s="187"/>
      <c r="AT1042" s="187"/>
      <c r="AU1042" s="187"/>
      <c r="AV1042" s="187"/>
      <c r="AW1042" s="187"/>
      <c r="AX1042" s="187"/>
      <c r="AY1042" s="187"/>
      <c r="AZ1042" s="187"/>
      <c r="BA1042" s="187"/>
      <c r="BB1042" s="187"/>
      <c r="BC1042" s="187"/>
      <c r="BD1042" s="187"/>
      <c r="BE1042" s="187"/>
      <c r="BF1042" s="187"/>
      <c r="BG1042" s="187"/>
      <c r="BH1042" s="187"/>
    </row>
    <row r="1043" spans="1:60" s="179" customFormat="1" outlineLevel="1">
      <c r="A1043" s="180"/>
      <c r="B1043" s="181"/>
      <c r="C1043" s="188" t="s">
        <v>759</v>
      </c>
      <c r="D1043" s="189"/>
      <c r="E1043" s="190">
        <v>341.02192000000002</v>
      </c>
      <c r="F1043" s="150"/>
      <c r="G1043" s="186"/>
      <c r="H1043" s="186"/>
      <c r="I1043" s="186"/>
      <c r="J1043" s="186"/>
      <c r="K1043" s="186"/>
      <c r="L1043" s="186"/>
      <c r="M1043" s="186"/>
      <c r="N1043" s="186"/>
      <c r="O1043" s="186"/>
      <c r="P1043" s="186"/>
      <c r="Q1043" s="186"/>
      <c r="R1043" s="186"/>
      <c r="S1043" s="186"/>
      <c r="T1043" s="186"/>
      <c r="U1043" s="186"/>
      <c r="V1043" s="186"/>
      <c r="W1043" s="186"/>
      <c r="X1043" s="187"/>
      <c r="Y1043" s="187"/>
      <c r="Z1043" s="187"/>
      <c r="AA1043" s="187"/>
      <c r="AB1043" s="187"/>
      <c r="AC1043" s="187"/>
      <c r="AD1043" s="187"/>
      <c r="AE1043" s="187"/>
      <c r="AF1043" s="187"/>
      <c r="AG1043" s="187" t="s">
        <v>156</v>
      </c>
      <c r="AH1043" s="187">
        <v>0</v>
      </c>
      <c r="AI1043" s="187"/>
      <c r="AJ1043" s="187"/>
      <c r="AK1043" s="187"/>
      <c r="AL1043" s="187"/>
      <c r="AM1043" s="187"/>
      <c r="AN1043" s="187"/>
      <c r="AO1043" s="187"/>
      <c r="AP1043" s="187"/>
      <c r="AQ1043" s="187"/>
      <c r="AR1043" s="187"/>
      <c r="AS1043" s="187"/>
      <c r="AT1043" s="187"/>
      <c r="AU1043" s="187"/>
      <c r="AV1043" s="187"/>
      <c r="AW1043" s="187"/>
      <c r="AX1043" s="187"/>
      <c r="AY1043" s="187"/>
      <c r="AZ1043" s="187"/>
      <c r="BA1043" s="187"/>
      <c r="BB1043" s="187"/>
      <c r="BC1043" s="187"/>
      <c r="BD1043" s="187"/>
      <c r="BE1043" s="187"/>
      <c r="BF1043" s="187"/>
      <c r="BG1043" s="187"/>
      <c r="BH1043" s="187"/>
    </row>
    <row r="1044" spans="1:60" s="179" customFormat="1" outlineLevel="1">
      <c r="A1044" s="180"/>
      <c r="B1044" s="181"/>
      <c r="C1044" s="191"/>
      <c r="D1044" s="191"/>
      <c r="E1044" s="191"/>
      <c r="F1044" s="150"/>
      <c r="G1044" s="191"/>
      <c r="H1044" s="186"/>
      <c r="I1044" s="186"/>
      <c r="J1044" s="186"/>
      <c r="K1044" s="186"/>
      <c r="L1044" s="186"/>
      <c r="M1044" s="186"/>
      <c r="N1044" s="186"/>
      <c r="O1044" s="186"/>
      <c r="P1044" s="186"/>
      <c r="Q1044" s="186"/>
      <c r="R1044" s="186"/>
      <c r="S1044" s="186"/>
      <c r="T1044" s="186"/>
      <c r="U1044" s="186"/>
      <c r="V1044" s="186"/>
      <c r="W1044" s="186"/>
      <c r="X1044" s="187"/>
      <c r="Y1044" s="187"/>
      <c r="Z1044" s="187"/>
      <c r="AA1044" s="187"/>
      <c r="AB1044" s="187"/>
      <c r="AC1044" s="187"/>
      <c r="AD1044" s="187"/>
      <c r="AE1044" s="187"/>
      <c r="AF1044" s="187"/>
      <c r="AG1044" s="187" t="s">
        <v>130</v>
      </c>
      <c r="AH1044" s="187"/>
      <c r="AI1044" s="187"/>
      <c r="AJ1044" s="187"/>
      <c r="AK1044" s="187"/>
      <c r="AL1044" s="187"/>
      <c r="AM1044" s="187"/>
      <c r="AN1044" s="187"/>
      <c r="AO1044" s="187"/>
      <c r="AP1044" s="187"/>
      <c r="AQ1044" s="187"/>
      <c r="AR1044" s="187"/>
      <c r="AS1044" s="187"/>
      <c r="AT1044" s="187"/>
      <c r="AU1044" s="187"/>
      <c r="AV1044" s="187"/>
      <c r="AW1044" s="187"/>
      <c r="AX1044" s="187"/>
      <c r="AY1044" s="187"/>
      <c r="AZ1044" s="187"/>
      <c r="BA1044" s="187"/>
      <c r="BB1044" s="187"/>
      <c r="BC1044" s="187"/>
      <c r="BD1044" s="187"/>
      <c r="BE1044" s="187"/>
      <c r="BF1044" s="187"/>
      <c r="BG1044" s="187"/>
      <c r="BH1044" s="187"/>
    </row>
    <row r="1045" spans="1:60" s="179" customFormat="1" outlineLevel="1">
      <c r="A1045" s="180">
        <v>107</v>
      </c>
      <c r="B1045" s="181" t="s">
        <v>760</v>
      </c>
      <c r="C1045" s="182" t="s">
        <v>761</v>
      </c>
      <c r="D1045" s="183" t="s">
        <v>0</v>
      </c>
      <c r="E1045" s="184">
        <v>2912.7127</v>
      </c>
      <c r="F1045" s="150"/>
      <c r="G1045" s="186">
        <f>ROUND(E1045*F1045,2)</f>
        <v>0</v>
      </c>
      <c r="H1045" s="186">
        <v>0</v>
      </c>
      <c r="I1045" s="186">
        <f>ROUND(E1045*H1045,2)</f>
        <v>0</v>
      </c>
      <c r="J1045" s="186">
        <v>3.35</v>
      </c>
      <c r="K1045" s="186">
        <f>ROUND(E1045*J1045,2)</f>
        <v>9757.59</v>
      </c>
      <c r="L1045" s="186">
        <v>15</v>
      </c>
      <c r="M1045" s="186">
        <f>G1045*(1+L1045/100)</f>
        <v>0</v>
      </c>
      <c r="N1045" s="186">
        <v>0</v>
      </c>
      <c r="O1045" s="186">
        <f>ROUND(E1045*N1045,2)</f>
        <v>0</v>
      </c>
      <c r="P1045" s="186">
        <v>0</v>
      </c>
      <c r="Q1045" s="186">
        <f>ROUND(E1045*P1045,2)</f>
        <v>0</v>
      </c>
      <c r="R1045" s="186" t="s">
        <v>682</v>
      </c>
      <c r="S1045" s="186" t="s">
        <v>125</v>
      </c>
      <c r="T1045" s="186" t="s">
        <v>125</v>
      </c>
      <c r="U1045" s="186">
        <v>0</v>
      </c>
      <c r="V1045" s="186">
        <f>ROUND(E1045*U1045,2)</f>
        <v>0</v>
      </c>
      <c r="W1045" s="186"/>
      <c r="X1045" s="187"/>
      <c r="Y1045" s="187"/>
      <c r="Z1045" s="187"/>
      <c r="AA1045" s="187"/>
      <c r="AB1045" s="187"/>
      <c r="AC1045" s="187"/>
      <c r="AD1045" s="187"/>
      <c r="AE1045" s="187"/>
      <c r="AF1045" s="187"/>
      <c r="AG1045" s="187" t="s">
        <v>642</v>
      </c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  <c r="AS1045" s="187"/>
      <c r="AT1045" s="187"/>
      <c r="AU1045" s="187"/>
      <c r="AV1045" s="187"/>
      <c r="AW1045" s="187"/>
      <c r="AX1045" s="187"/>
      <c r="AY1045" s="187"/>
      <c r="AZ1045" s="187"/>
      <c r="BA1045" s="187"/>
      <c r="BB1045" s="187"/>
      <c r="BC1045" s="187"/>
      <c r="BD1045" s="187"/>
      <c r="BE1045" s="187"/>
      <c r="BF1045" s="187"/>
      <c r="BG1045" s="187"/>
      <c r="BH1045" s="187"/>
    </row>
    <row r="1046" spans="1:60" s="179" customFormat="1" outlineLevel="1">
      <c r="A1046" s="180"/>
      <c r="B1046" s="181"/>
      <c r="C1046" s="188" t="s">
        <v>702</v>
      </c>
      <c r="D1046" s="189"/>
      <c r="E1046" s="190"/>
      <c r="F1046" s="150"/>
      <c r="G1046" s="186"/>
      <c r="H1046" s="186"/>
      <c r="I1046" s="186"/>
      <c r="J1046" s="186"/>
      <c r="K1046" s="186"/>
      <c r="L1046" s="186"/>
      <c r="M1046" s="186"/>
      <c r="N1046" s="186"/>
      <c r="O1046" s="186"/>
      <c r="P1046" s="186"/>
      <c r="Q1046" s="186"/>
      <c r="R1046" s="186"/>
      <c r="S1046" s="186"/>
      <c r="T1046" s="186"/>
      <c r="U1046" s="186"/>
      <c r="V1046" s="186"/>
      <c r="W1046" s="186"/>
      <c r="X1046" s="187"/>
      <c r="Y1046" s="187"/>
      <c r="Z1046" s="187"/>
      <c r="AA1046" s="187"/>
      <c r="AB1046" s="187"/>
      <c r="AC1046" s="187"/>
      <c r="AD1046" s="187"/>
      <c r="AE1046" s="187"/>
      <c r="AF1046" s="187"/>
      <c r="AG1046" s="187" t="s">
        <v>156</v>
      </c>
      <c r="AH1046" s="187">
        <v>0</v>
      </c>
      <c r="AI1046" s="187"/>
      <c r="AJ1046" s="187"/>
      <c r="AK1046" s="187"/>
      <c r="AL1046" s="187"/>
      <c r="AM1046" s="187"/>
      <c r="AN1046" s="187"/>
      <c r="AO1046" s="187"/>
      <c r="AP1046" s="187"/>
      <c r="AQ1046" s="187"/>
      <c r="AR1046" s="187"/>
      <c r="AS1046" s="187"/>
      <c r="AT1046" s="187"/>
      <c r="AU1046" s="187"/>
      <c r="AV1046" s="187"/>
      <c r="AW1046" s="187"/>
      <c r="AX1046" s="187"/>
      <c r="AY1046" s="187"/>
      <c r="AZ1046" s="187"/>
      <c r="BA1046" s="187"/>
      <c r="BB1046" s="187"/>
      <c r="BC1046" s="187"/>
      <c r="BD1046" s="187"/>
      <c r="BE1046" s="187"/>
      <c r="BF1046" s="187"/>
      <c r="BG1046" s="187"/>
      <c r="BH1046" s="187"/>
    </row>
    <row r="1047" spans="1:60" s="179" customFormat="1" outlineLevel="1">
      <c r="A1047" s="180"/>
      <c r="B1047" s="181"/>
      <c r="C1047" s="188" t="s">
        <v>762</v>
      </c>
      <c r="D1047" s="189"/>
      <c r="E1047" s="190"/>
      <c r="F1047" s="150"/>
      <c r="G1047" s="186"/>
      <c r="H1047" s="186"/>
      <c r="I1047" s="186"/>
      <c r="J1047" s="186"/>
      <c r="K1047" s="186"/>
      <c r="L1047" s="186"/>
      <c r="M1047" s="186"/>
      <c r="N1047" s="186"/>
      <c r="O1047" s="186"/>
      <c r="P1047" s="186"/>
      <c r="Q1047" s="186"/>
      <c r="R1047" s="186"/>
      <c r="S1047" s="186"/>
      <c r="T1047" s="186"/>
      <c r="U1047" s="186"/>
      <c r="V1047" s="186"/>
      <c r="W1047" s="186"/>
      <c r="X1047" s="187"/>
      <c r="Y1047" s="187"/>
      <c r="Z1047" s="187"/>
      <c r="AA1047" s="187"/>
      <c r="AB1047" s="187"/>
      <c r="AC1047" s="187"/>
      <c r="AD1047" s="187"/>
      <c r="AE1047" s="187"/>
      <c r="AF1047" s="187"/>
      <c r="AG1047" s="187" t="s">
        <v>156</v>
      </c>
      <c r="AH1047" s="187">
        <v>0</v>
      </c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  <c r="AS1047" s="187"/>
      <c r="AT1047" s="187"/>
      <c r="AU1047" s="187"/>
      <c r="AV1047" s="187"/>
      <c r="AW1047" s="187"/>
      <c r="AX1047" s="187"/>
      <c r="AY1047" s="187"/>
      <c r="AZ1047" s="187"/>
      <c r="BA1047" s="187"/>
      <c r="BB1047" s="187"/>
      <c r="BC1047" s="187"/>
      <c r="BD1047" s="187"/>
      <c r="BE1047" s="187"/>
      <c r="BF1047" s="187"/>
      <c r="BG1047" s="187"/>
      <c r="BH1047" s="187"/>
    </row>
    <row r="1048" spans="1:60" s="179" customFormat="1" outlineLevel="1">
      <c r="A1048" s="180"/>
      <c r="B1048" s="181"/>
      <c r="C1048" s="188" t="s">
        <v>763</v>
      </c>
      <c r="D1048" s="189"/>
      <c r="E1048" s="190">
        <v>2912.7127</v>
      </c>
      <c r="F1048" s="150"/>
      <c r="G1048" s="186"/>
      <c r="H1048" s="186"/>
      <c r="I1048" s="186"/>
      <c r="J1048" s="186"/>
      <c r="K1048" s="186"/>
      <c r="L1048" s="186"/>
      <c r="M1048" s="186"/>
      <c r="N1048" s="186"/>
      <c r="O1048" s="186"/>
      <c r="P1048" s="186"/>
      <c r="Q1048" s="186"/>
      <c r="R1048" s="186"/>
      <c r="S1048" s="186"/>
      <c r="T1048" s="186"/>
      <c r="U1048" s="186"/>
      <c r="V1048" s="186"/>
      <c r="W1048" s="186"/>
      <c r="X1048" s="187"/>
      <c r="Y1048" s="187"/>
      <c r="Z1048" s="187"/>
      <c r="AA1048" s="187"/>
      <c r="AB1048" s="187"/>
      <c r="AC1048" s="187"/>
      <c r="AD1048" s="187"/>
      <c r="AE1048" s="187"/>
      <c r="AF1048" s="187"/>
      <c r="AG1048" s="187" t="s">
        <v>156</v>
      </c>
      <c r="AH1048" s="187">
        <v>0</v>
      </c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  <c r="AS1048" s="187"/>
      <c r="AT1048" s="187"/>
      <c r="AU1048" s="187"/>
      <c r="AV1048" s="187"/>
      <c r="AW1048" s="187"/>
      <c r="AX1048" s="187"/>
      <c r="AY1048" s="187"/>
      <c r="AZ1048" s="187"/>
      <c r="BA1048" s="187"/>
      <c r="BB1048" s="187"/>
      <c r="BC1048" s="187"/>
      <c r="BD1048" s="187"/>
      <c r="BE1048" s="187"/>
      <c r="BF1048" s="187"/>
      <c r="BG1048" s="187"/>
      <c r="BH1048" s="187"/>
    </row>
    <row r="1049" spans="1:60" s="179" customFormat="1" outlineLevel="1">
      <c r="A1049" s="180"/>
      <c r="B1049" s="181"/>
      <c r="C1049" s="191"/>
      <c r="D1049" s="191"/>
      <c r="E1049" s="191"/>
      <c r="F1049" s="150"/>
      <c r="G1049" s="191"/>
      <c r="H1049" s="186"/>
      <c r="I1049" s="186"/>
      <c r="J1049" s="186"/>
      <c r="K1049" s="186"/>
      <c r="L1049" s="186"/>
      <c r="M1049" s="186"/>
      <c r="N1049" s="186"/>
      <c r="O1049" s="186"/>
      <c r="P1049" s="186"/>
      <c r="Q1049" s="186"/>
      <c r="R1049" s="186"/>
      <c r="S1049" s="186"/>
      <c r="T1049" s="186"/>
      <c r="U1049" s="186"/>
      <c r="V1049" s="186"/>
      <c r="W1049" s="186"/>
      <c r="X1049" s="187"/>
      <c r="Y1049" s="187"/>
      <c r="Z1049" s="187"/>
      <c r="AA1049" s="187"/>
      <c r="AB1049" s="187"/>
      <c r="AC1049" s="187"/>
      <c r="AD1049" s="187"/>
      <c r="AE1049" s="187"/>
      <c r="AF1049" s="187"/>
      <c r="AG1049" s="187" t="s">
        <v>130</v>
      </c>
      <c r="AH1049" s="187"/>
      <c r="AI1049" s="187"/>
      <c r="AJ1049" s="187"/>
      <c r="AK1049" s="187"/>
      <c r="AL1049" s="187"/>
      <c r="AM1049" s="187"/>
      <c r="AN1049" s="187"/>
      <c r="AO1049" s="187"/>
      <c r="AP1049" s="187"/>
      <c r="AQ1049" s="187"/>
      <c r="AR1049" s="187"/>
      <c r="AS1049" s="187"/>
      <c r="AT1049" s="187"/>
      <c r="AU1049" s="187"/>
      <c r="AV1049" s="187"/>
      <c r="AW1049" s="187"/>
      <c r="AX1049" s="187"/>
      <c r="AY1049" s="187"/>
      <c r="AZ1049" s="187"/>
      <c r="BA1049" s="187"/>
      <c r="BB1049" s="187"/>
      <c r="BC1049" s="187"/>
      <c r="BD1049" s="187"/>
      <c r="BE1049" s="187"/>
      <c r="BF1049" s="187"/>
      <c r="BG1049" s="187"/>
      <c r="BH1049" s="187"/>
    </row>
    <row r="1050" spans="1:60" s="179" customFormat="1">
      <c r="A1050" s="192" t="s">
        <v>120</v>
      </c>
      <c r="B1050" s="193" t="s">
        <v>83</v>
      </c>
      <c r="C1050" s="194" t="s">
        <v>84</v>
      </c>
      <c r="D1050" s="195"/>
      <c r="E1050" s="196"/>
      <c r="F1050" s="212"/>
      <c r="G1050" s="198">
        <f>SUMIF(AG1051:AG1157,"&lt;&gt;NOR",G1051:G1157)</f>
        <v>0</v>
      </c>
      <c r="H1050" s="198"/>
      <c r="I1050" s="198">
        <f>SUM(I1051:I1157)</f>
        <v>36369.279999999999</v>
      </c>
      <c r="J1050" s="198"/>
      <c r="K1050" s="198">
        <f>SUM(K1051:K1157)</f>
        <v>103908.55</v>
      </c>
      <c r="L1050" s="198"/>
      <c r="M1050" s="198">
        <f>SUM(M1051:M1157)</f>
        <v>0</v>
      </c>
      <c r="N1050" s="198"/>
      <c r="O1050" s="198">
        <f>SUM(O1051:O1157)</f>
        <v>0.87000000000000011</v>
      </c>
      <c r="P1050" s="198"/>
      <c r="Q1050" s="198">
        <f>SUM(Q1051:Q1157)</f>
        <v>0</v>
      </c>
      <c r="R1050" s="198"/>
      <c r="S1050" s="198"/>
      <c r="T1050" s="199"/>
      <c r="U1050" s="178"/>
      <c r="V1050" s="178">
        <f>SUM(V1051:V1157)</f>
        <v>0</v>
      </c>
      <c r="W1050" s="178"/>
      <c r="AG1050" s="179" t="s">
        <v>121</v>
      </c>
    </row>
    <row r="1051" spans="1:60" s="179" customFormat="1" outlineLevel="1">
      <c r="A1051" s="180">
        <v>108</v>
      </c>
      <c r="B1051" s="181" t="s">
        <v>764</v>
      </c>
      <c r="C1051" s="182" t="s">
        <v>765</v>
      </c>
      <c r="D1051" s="183" t="s">
        <v>199</v>
      </c>
      <c r="E1051" s="184">
        <v>1585.38392</v>
      </c>
      <c r="F1051" s="150"/>
      <c r="G1051" s="186">
        <f>ROUND(E1051*F1051,2)</f>
        <v>0</v>
      </c>
      <c r="H1051" s="186">
        <v>16.760000000000002</v>
      </c>
      <c r="I1051" s="186">
        <f>ROUND(E1051*H1051,2)</f>
        <v>26571.03</v>
      </c>
      <c r="J1051" s="186">
        <v>47.94</v>
      </c>
      <c r="K1051" s="186">
        <f>ROUND(E1051*J1051,2)</f>
        <v>76003.31</v>
      </c>
      <c r="L1051" s="186">
        <v>15</v>
      </c>
      <c r="M1051" s="186">
        <f>G1051*(1+L1051/100)</f>
        <v>0</v>
      </c>
      <c r="N1051" s="186">
        <v>4.2000000000000002E-4</v>
      </c>
      <c r="O1051" s="186">
        <f>ROUND(E1051*N1051,2)</f>
        <v>0.67</v>
      </c>
      <c r="P1051" s="186">
        <v>0</v>
      </c>
      <c r="Q1051" s="186">
        <f>ROUND(E1051*P1051,2)</f>
        <v>0</v>
      </c>
      <c r="R1051" s="186" t="s">
        <v>627</v>
      </c>
      <c r="S1051" s="186" t="s">
        <v>125</v>
      </c>
      <c r="T1051" s="186" t="s">
        <v>125</v>
      </c>
      <c r="U1051" s="186">
        <v>0</v>
      </c>
      <c r="V1051" s="186">
        <f>ROUND(E1051*U1051,2)</f>
        <v>0</v>
      </c>
      <c r="W1051" s="186"/>
      <c r="X1051" s="187"/>
      <c r="Y1051" s="187"/>
      <c r="Z1051" s="187"/>
      <c r="AA1051" s="187"/>
      <c r="AB1051" s="187"/>
      <c r="AC1051" s="187"/>
      <c r="AD1051" s="187"/>
      <c r="AE1051" s="187"/>
      <c r="AF1051" s="187"/>
      <c r="AG1051" s="187" t="s">
        <v>628</v>
      </c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  <c r="AS1051" s="187"/>
      <c r="AT1051" s="187"/>
      <c r="AU1051" s="187"/>
      <c r="AV1051" s="187"/>
      <c r="AW1051" s="187"/>
      <c r="AX1051" s="187"/>
      <c r="AY1051" s="187"/>
      <c r="AZ1051" s="187"/>
      <c r="BA1051" s="187"/>
      <c r="BB1051" s="187"/>
      <c r="BC1051" s="187"/>
      <c r="BD1051" s="187"/>
      <c r="BE1051" s="187"/>
      <c r="BF1051" s="187"/>
      <c r="BG1051" s="187"/>
      <c r="BH1051" s="187"/>
    </row>
    <row r="1052" spans="1:60" s="179" customFormat="1" outlineLevel="1">
      <c r="A1052" s="180"/>
      <c r="B1052" s="181"/>
      <c r="C1052" s="188" t="s">
        <v>191</v>
      </c>
      <c r="D1052" s="189"/>
      <c r="E1052" s="190"/>
      <c r="F1052" s="150"/>
      <c r="G1052" s="186"/>
      <c r="H1052" s="186"/>
      <c r="I1052" s="186"/>
      <c r="J1052" s="186"/>
      <c r="K1052" s="186"/>
      <c r="L1052" s="186"/>
      <c r="M1052" s="186"/>
      <c r="N1052" s="186"/>
      <c r="O1052" s="186"/>
      <c r="P1052" s="186"/>
      <c r="Q1052" s="186"/>
      <c r="R1052" s="186"/>
      <c r="S1052" s="186"/>
      <c r="T1052" s="186"/>
      <c r="U1052" s="186"/>
      <c r="V1052" s="186"/>
      <c r="W1052" s="186"/>
      <c r="X1052" s="187"/>
      <c r="Y1052" s="187"/>
      <c r="Z1052" s="187"/>
      <c r="AA1052" s="187"/>
      <c r="AB1052" s="187"/>
      <c r="AC1052" s="187"/>
      <c r="AD1052" s="187"/>
      <c r="AE1052" s="187"/>
      <c r="AF1052" s="187"/>
      <c r="AG1052" s="187" t="s">
        <v>156</v>
      </c>
      <c r="AH1052" s="187">
        <v>0</v>
      </c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  <c r="AS1052" s="187"/>
      <c r="AT1052" s="187"/>
      <c r="AU1052" s="187"/>
      <c r="AV1052" s="187"/>
      <c r="AW1052" s="187"/>
      <c r="AX1052" s="187"/>
      <c r="AY1052" s="187"/>
      <c r="AZ1052" s="187"/>
      <c r="BA1052" s="187"/>
      <c r="BB1052" s="187"/>
      <c r="BC1052" s="187"/>
      <c r="BD1052" s="187"/>
      <c r="BE1052" s="187"/>
      <c r="BF1052" s="187"/>
      <c r="BG1052" s="187"/>
      <c r="BH1052" s="187"/>
    </row>
    <row r="1053" spans="1:60" s="179" customFormat="1" outlineLevel="1">
      <c r="A1053" s="180"/>
      <c r="B1053" s="181"/>
      <c r="C1053" s="188" t="s">
        <v>303</v>
      </c>
      <c r="D1053" s="189"/>
      <c r="E1053" s="190"/>
      <c r="F1053" s="150"/>
      <c r="G1053" s="186"/>
      <c r="H1053" s="186"/>
      <c r="I1053" s="186"/>
      <c r="J1053" s="186"/>
      <c r="K1053" s="186"/>
      <c r="L1053" s="186"/>
      <c r="M1053" s="186"/>
      <c r="N1053" s="186"/>
      <c r="O1053" s="186"/>
      <c r="P1053" s="186"/>
      <c r="Q1053" s="186"/>
      <c r="R1053" s="186"/>
      <c r="S1053" s="186"/>
      <c r="T1053" s="186"/>
      <c r="U1053" s="186"/>
      <c r="V1053" s="186"/>
      <c r="W1053" s="186"/>
      <c r="X1053" s="187"/>
      <c r="Y1053" s="187"/>
      <c r="Z1053" s="187"/>
      <c r="AA1053" s="187"/>
      <c r="AB1053" s="187"/>
      <c r="AC1053" s="187"/>
      <c r="AD1053" s="187"/>
      <c r="AE1053" s="187"/>
      <c r="AF1053" s="187"/>
      <c r="AG1053" s="187" t="s">
        <v>156</v>
      </c>
      <c r="AH1053" s="187">
        <v>0</v>
      </c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  <c r="AS1053" s="187"/>
      <c r="AT1053" s="187"/>
      <c r="AU1053" s="187"/>
      <c r="AV1053" s="187"/>
      <c r="AW1053" s="187"/>
      <c r="AX1053" s="187"/>
      <c r="AY1053" s="187"/>
      <c r="AZ1053" s="187"/>
      <c r="BA1053" s="187"/>
      <c r="BB1053" s="187"/>
      <c r="BC1053" s="187"/>
      <c r="BD1053" s="187"/>
      <c r="BE1053" s="187"/>
      <c r="BF1053" s="187"/>
      <c r="BG1053" s="187"/>
      <c r="BH1053" s="187"/>
    </row>
    <row r="1054" spans="1:60" s="179" customFormat="1" outlineLevel="1">
      <c r="A1054" s="180"/>
      <c r="B1054" s="181"/>
      <c r="C1054" s="188" t="s">
        <v>304</v>
      </c>
      <c r="D1054" s="189"/>
      <c r="E1054" s="190">
        <v>93.3</v>
      </c>
      <c r="F1054" s="150"/>
      <c r="G1054" s="186"/>
      <c r="H1054" s="186"/>
      <c r="I1054" s="186"/>
      <c r="J1054" s="186"/>
      <c r="K1054" s="186"/>
      <c r="L1054" s="186"/>
      <c r="M1054" s="186"/>
      <c r="N1054" s="186"/>
      <c r="O1054" s="186"/>
      <c r="P1054" s="186"/>
      <c r="Q1054" s="186"/>
      <c r="R1054" s="186"/>
      <c r="S1054" s="186"/>
      <c r="T1054" s="186"/>
      <c r="U1054" s="186"/>
      <c r="V1054" s="186"/>
      <c r="W1054" s="186"/>
      <c r="X1054" s="187"/>
      <c r="Y1054" s="187"/>
      <c r="Z1054" s="187"/>
      <c r="AA1054" s="187"/>
      <c r="AB1054" s="187"/>
      <c r="AC1054" s="187"/>
      <c r="AD1054" s="187"/>
      <c r="AE1054" s="187"/>
      <c r="AF1054" s="187"/>
      <c r="AG1054" s="187" t="s">
        <v>156</v>
      </c>
      <c r="AH1054" s="187">
        <v>0</v>
      </c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  <c r="AS1054" s="187"/>
      <c r="AT1054" s="187"/>
      <c r="AU1054" s="187"/>
      <c r="AV1054" s="187"/>
      <c r="AW1054" s="187"/>
      <c r="AX1054" s="187"/>
      <c r="AY1054" s="187"/>
      <c r="AZ1054" s="187"/>
      <c r="BA1054" s="187"/>
      <c r="BB1054" s="187"/>
      <c r="BC1054" s="187"/>
      <c r="BD1054" s="187"/>
      <c r="BE1054" s="187"/>
      <c r="BF1054" s="187"/>
      <c r="BG1054" s="187"/>
      <c r="BH1054" s="187"/>
    </row>
    <row r="1055" spans="1:60" s="179" customFormat="1" outlineLevel="1">
      <c r="A1055" s="180"/>
      <c r="B1055" s="181"/>
      <c r="C1055" s="188" t="s">
        <v>178</v>
      </c>
      <c r="D1055" s="189"/>
      <c r="E1055" s="190"/>
      <c r="F1055" s="150"/>
      <c r="G1055" s="186"/>
      <c r="H1055" s="186"/>
      <c r="I1055" s="186"/>
      <c r="J1055" s="186"/>
      <c r="K1055" s="186"/>
      <c r="L1055" s="186"/>
      <c r="M1055" s="186"/>
      <c r="N1055" s="186"/>
      <c r="O1055" s="186"/>
      <c r="P1055" s="186"/>
      <c r="Q1055" s="186"/>
      <c r="R1055" s="186"/>
      <c r="S1055" s="186"/>
      <c r="T1055" s="186"/>
      <c r="U1055" s="186"/>
      <c r="V1055" s="186"/>
      <c r="W1055" s="186"/>
      <c r="X1055" s="187"/>
      <c r="Y1055" s="187"/>
      <c r="Z1055" s="187"/>
      <c r="AA1055" s="187"/>
      <c r="AB1055" s="187"/>
      <c r="AC1055" s="187"/>
      <c r="AD1055" s="187"/>
      <c r="AE1055" s="187"/>
      <c r="AF1055" s="187"/>
      <c r="AG1055" s="187" t="s">
        <v>156</v>
      </c>
      <c r="AH1055" s="187">
        <v>0</v>
      </c>
      <c r="AI1055" s="187"/>
      <c r="AJ1055" s="187"/>
      <c r="AK1055" s="187"/>
      <c r="AL1055" s="187"/>
      <c r="AM1055" s="187"/>
      <c r="AN1055" s="187"/>
      <c r="AO1055" s="187"/>
      <c r="AP1055" s="187"/>
      <c r="AQ1055" s="187"/>
      <c r="AR1055" s="187"/>
      <c r="AS1055" s="187"/>
      <c r="AT1055" s="187"/>
      <c r="AU1055" s="187"/>
      <c r="AV1055" s="187"/>
      <c r="AW1055" s="187"/>
      <c r="AX1055" s="187"/>
      <c r="AY1055" s="187"/>
      <c r="AZ1055" s="187"/>
      <c r="BA1055" s="187"/>
      <c r="BB1055" s="187"/>
      <c r="BC1055" s="187"/>
      <c r="BD1055" s="187"/>
      <c r="BE1055" s="187"/>
      <c r="BF1055" s="187"/>
      <c r="BG1055" s="187"/>
      <c r="BH1055" s="187"/>
    </row>
    <row r="1056" spans="1:60" s="179" customFormat="1" outlineLevel="1">
      <c r="A1056" s="180"/>
      <c r="B1056" s="181"/>
      <c r="C1056" s="188" t="s">
        <v>314</v>
      </c>
      <c r="D1056" s="189"/>
      <c r="E1056" s="190"/>
      <c r="F1056" s="150"/>
      <c r="G1056" s="186"/>
      <c r="H1056" s="186"/>
      <c r="I1056" s="186"/>
      <c r="J1056" s="186"/>
      <c r="K1056" s="186"/>
      <c r="L1056" s="186"/>
      <c r="M1056" s="186"/>
      <c r="N1056" s="186"/>
      <c r="O1056" s="186"/>
      <c r="P1056" s="186"/>
      <c r="Q1056" s="186"/>
      <c r="R1056" s="186"/>
      <c r="S1056" s="186"/>
      <c r="T1056" s="186"/>
      <c r="U1056" s="186"/>
      <c r="V1056" s="186"/>
      <c r="W1056" s="186"/>
      <c r="X1056" s="187"/>
      <c r="Y1056" s="187"/>
      <c r="Z1056" s="187"/>
      <c r="AA1056" s="187"/>
      <c r="AB1056" s="187"/>
      <c r="AC1056" s="187"/>
      <c r="AD1056" s="187"/>
      <c r="AE1056" s="187"/>
      <c r="AF1056" s="187"/>
      <c r="AG1056" s="187" t="s">
        <v>156</v>
      </c>
      <c r="AH1056" s="187">
        <v>0</v>
      </c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  <c r="AS1056" s="187"/>
      <c r="AT1056" s="187"/>
      <c r="AU1056" s="187"/>
      <c r="AV1056" s="187"/>
      <c r="AW1056" s="187"/>
      <c r="AX1056" s="187"/>
      <c r="AY1056" s="187"/>
      <c r="AZ1056" s="187"/>
      <c r="BA1056" s="187"/>
      <c r="BB1056" s="187"/>
      <c r="BC1056" s="187"/>
      <c r="BD1056" s="187"/>
      <c r="BE1056" s="187"/>
      <c r="BF1056" s="187"/>
      <c r="BG1056" s="187"/>
      <c r="BH1056" s="187"/>
    </row>
    <row r="1057" spans="1:60" s="179" customFormat="1" outlineLevel="1">
      <c r="A1057" s="180"/>
      <c r="B1057" s="181"/>
      <c r="C1057" s="188" t="s">
        <v>315</v>
      </c>
      <c r="D1057" s="189"/>
      <c r="E1057" s="190">
        <v>9.2799999999999994</v>
      </c>
      <c r="F1057" s="150"/>
      <c r="G1057" s="186"/>
      <c r="H1057" s="186"/>
      <c r="I1057" s="186"/>
      <c r="J1057" s="186"/>
      <c r="K1057" s="186"/>
      <c r="L1057" s="186"/>
      <c r="M1057" s="186"/>
      <c r="N1057" s="186"/>
      <c r="O1057" s="186"/>
      <c r="P1057" s="186"/>
      <c r="Q1057" s="186"/>
      <c r="R1057" s="186"/>
      <c r="S1057" s="186"/>
      <c r="T1057" s="186"/>
      <c r="U1057" s="186"/>
      <c r="V1057" s="186"/>
      <c r="W1057" s="186"/>
      <c r="X1057" s="187"/>
      <c r="Y1057" s="187"/>
      <c r="Z1057" s="187"/>
      <c r="AA1057" s="187"/>
      <c r="AB1057" s="187"/>
      <c r="AC1057" s="187"/>
      <c r="AD1057" s="187"/>
      <c r="AE1057" s="187"/>
      <c r="AF1057" s="187"/>
      <c r="AG1057" s="187" t="s">
        <v>156</v>
      </c>
      <c r="AH1057" s="187">
        <v>0</v>
      </c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  <c r="AS1057" s="187"/>
      <c r="AT1057" s="187"/>
      <c r="AU1057" s="187"/>
      <c r="AV1057" s="187"/>
      <c r="AW1057" s="187"/>
      <c r="AX1057" s="187"/>
      <c r="AY1057" s="187"/>
      <c r="AZ1057" s="187"/>
      <c r="BA1057" s="187"/>
      <c r="BB1057" s="187"/>
      <c r="BC1057" s="187"/>
      <c r="BD1057" s="187"/>
      <c r="BE1057" s="187"/>
      <c r="BF1057" s="187"/>
      <c r="BG1057" s="187"/>
      <c r="BH1057" s="187"/>
    </row>
    <row r="1058" spans="1:60" s="179" customFormat="1" outlineLevel="1">
      <c r="A1058" s="180"/>
      <c r="B1058" s="181"/>
      <c r="C1058" s="188" t="s">
        <v>178</v>
      </c>
      <c r="D1058" s="189"/>
      <c r="E1058" s="190"/>
      <c r="F1058" s="150"/>
      <c r="G1058" s="186"/>
      <c r="H1058" s="186"/>
      <c r="I1058" s="186"/>
      <c r="J1058" s="186"/>
      <c r="K1058" s="186"/>
      <c r="L1058" s="186"/>
      <c r="M1058" s="186"/>
      <c r="N1058" s="186"/>
      <c r="O1058" s="186"/>
      <c r="P1058" s="186"/>
      <c r="Q1058" s="186"/>
      <c r="R1058" s="186"/>
      <c r="S1058" s="186"/>
      <c r="T1058" s="186"/>
      <c r="U1058" s="186"/>
      <c r="V1058" s="186"/>
      <c r="W1058" s="186"/>
      <c r="X1058" s="187"/>
      <c r="Y1058" s="187"/>
      <c r="Z1058" s="187"/>
      <c r="AA1058" s="187"/>
      <c r="AB1058" s="187"/>
      <c r="AC1058" s="187"/>
      <c r="AD1058" s="187"/>
      <c r="AE1058" s="187"/>
      <c r="AF1058" s="187"/>
      <c r="AG1058" s="187" t="s">
        <v>156</v>
      </c>
      <c r="AH1058" s="187">
        <v>0</v>
      </c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  <c r="AS1058" s="187"/>
      <c r="AT1058" s="187"/>
      <c r="AU1058" s="187"/>
      <c r="AV1058" s="187"/>
      <c r="AW1058" s="187"/>
      <c r="AX1058" s="187"/>
      <c r="AY1058" s="187"/>
      <c r="AZ1058" s="187"/>
      <c r="BA1058" s="187"/>
      <c r="BB1058" s="187"/>
      <c r="BC1058" s="187"/>
      <c r="BD1058" s="187"/>
      <c r="BE1058" s="187"/>
      <c r="BF1058" s="187"/>
      <c r="BG1058" s="187"/>
      <c r="BH1058" s="187"/>
    </row>
    <row r="1059" spans="1:60" s="179" customFormat="1" outlineLevel="1">
      <c r="A1059" s="180"/>
      <c r="B1059" s="181"/>
      <c r="C1059" s="188" t="s">
        <v>387</v>
      </c>
      <c r="D1059" s="189"/>
      <c r="E1059" s="190">
        <v>3.97072</v>
      </c>
      <c r="F1059" s="150"/>
      <c r="G1059" s="186"/>
      <c r="H1059" s="186"/>
      <c r="I1059" s="186"/>
      <c r="J1059" s="186"/>
      <c r="K1059" s="186"/>
      <c r="L1059" s="186"/>
      <c r="M1059" s="186"/>
      <c r="N1059" s="186"/>
      <c r="O1059" s="186"/>
      <c r="P1059" s="186"/>
      <c r="Q1059" s="186"/>
      <c r="R1059" s="186"/>
      <c r="S1059" s="186"/>
      <c r="T1059" s="186"/>
      <c r="U1059" s="186"/>
      <c r="V1059" s="186"/>
      <c r="W1059" s="186"/>
      <c r="X1059" s="187"/>
      <c r="Y1059" s="187"/>
      <c r="Z1059" s="187"/>
      <c r="AA1059" s="187"/>
      <c r="AB1059" s="187"/>
      <c r="AC1059" s="187"/>
      <c r="AD1059" s="187"/>
      <c r="AE1059" s="187"/>
      <c r="AF1059" s="187"/>
      <c r="AG1059" s="187" t="s">
        <v>156</v>
      </c>
      <c r="AH1059" s="187">
        <v>0</v>
      </c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  <c r="AS1059" s="187"/>
      <c r="AT1059" s="187"/>
      <c r="AU1059" s="187"/>
      <c r="AV1059" s="187"/>
      <c r="AW1059" s="187"/>
      <c r="AX1059" s="187"/>
      <c r="AY1059" s="187"/>
      <c r="AZ1059" s="187"/>
      <c r="BA1059" s="187"/>
      <c r="BB1059" s="187"/>
      <c r="BC1059" s="187"/>
      <c r="BD1059" s="187"/>
      <c r="BE1059" s="187"/>
      <c r="BF1059" s="187"/>
      <c r="BG1059" s="187"/>
      <c r="BH1059" s="187"/>
    </row>
    <row r="1060" spans="1:60" s="179" customFormat="1" outlineLevel="1">
      <c r="A1060" s="180"/>
      <c r="B1060" s="181"/>
      <c r="C1060" s="188" t="s">
        <v>388</v>
      </c>
      <c r="D1060" s="189"/>
      <c r="E1060" s="190">
        <v>33.38496</v>
      </c>
      <c r="F1060" s="150"/>
      <c r="G1060" s="186"/>
      <c r="H1060" s="186"/>
      <c r="I1060" s="186"/>
      <c r="J1060" s="186"/>
      <c r="K1060" s="186"/>
      <c r="L1060" s="186"/>
      <c r="M1060" s="186"/>
      <c r="N1060" s="186"/>
      <c r="O1060" s="186"/>
      <c r="P1060" s="186"/>
      <c r="Q1060" s="186"/>
      <c r="R1060" s="186"/>
      <c r="S1060" s="186"/>
      <c r="T1060" s="186"/>
      <c r="U1060" s="186"/>
      <c r="V1060" s="186"/>
      <c r="W1060" s="186"/>
      <c r="X1060" s="187"/>
      <c r="Y1060" s="187"/>
      <c r="Z1060" s="187"/>
      <c r="AA1060" s="187"/>
      <c r="AB1060" s="187"/>
      <c r="AC1060" s="187"/>
      <c r="AD1060" s="187"/>
      <c r="AE1060" s="187"/>
      <c r="AF1060" s="187"/>
      <c r="AG1060" s="187" t="s">
        <v>156</v>
      </c>
      <c r="AH1060" s="187">
        <v>0</v>
      </c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  <c r="AS1060" s="187"/>
      <c r="AT1060" s="187"/>
      <c r="AU1060" s="187"/>
      <c r="AV1060" s="187"/>
      <c r="AW1060" s="187"/>
      <c r="AX1060" s="187"/>
      <c r="AY1060" s="187"/>
      <c r="AZ1060" s="187"/>
      <c r="BA1060" s="187"/>
      <c r="BB1060" s="187"/>
      <c r="BC1060" s="187"/>
      <c r="BD1060" s="187"/>
      <c r="BE1060" s="187"/>
      <c r="BF1060" s="187"/>
      <c r="BG1060" s="187"/>
      <c r="BH1060" s="187"/>
    </row>
    <row r="1061" spans="1:60" s="179" customFormat="1" outlineLevel="1">
      <c r="A1061" s="180"/>
      <c r="B1061" s="181"/>
      <c r="C1061" s="188" t="s">
        <v>191</v>
      </c>
      <c r="D1061" s="189"/>
      <c r="E1061" s="190"/>
      <c r="F1061" s="150"/>
      <c r="G1061" s="186"/>
      <c r="H1061" s="186"/>
      <c r="I1061" s="186"/>
      <c r="J1061" s="186"/>
      <c r="K1061" s="186"/>
      <c r="L1061" s="186"/>
      <c r="M1061" s="186"/>
      <c r="N1061" s="186"/>
      <c r="O1061" s="186"/>
      <c r="P1061" s="186"/>
      <c r="Q1061" s="186"/>
      <c r="R1061" s="186"/>
      <c r="S1061" s="186"/>
      <c r="T1061" s="186"/>
      <c r="U1061" s="186"/>
      <c r="V1061" s="186"/>
      <c r="W1061" s="186"/>
      <c r="X1061" s="187"/>
      <c r="Y1061" s="187"/>
      <c r="Z1061" s="187"/>
      <c r="AA1061" s="187"/>
      <c r="AB1061" s="187"/>
      <c r="AC1061" s="187"/>
      <c r="AD1061" s="187"/>
      <c r="AE1061" s="187"/>
      <c r="AF1061" s="187"/>
      <c r="AG1061" s="187" t="s">
        <v>156</v>
      </c>
      <c r="AH1061" s="187">
        <v>0</v>
      </c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  <c r="AS1061" s="187"/>
      <c r="AT1061" s="187"/>
      <c r="AU1061" s="187"/>
      <c r="AV1061" s="187"/>
      <c r="AW1061" s="187"/>
      <c r="AX1061" s="187"/>
      <c r="AY1061" s="187"/>
      <c r="AZ1061" s="187"/>
      <c r="BA1061" s="187"/>
      <c r="BB1061" s="187"/>
      <c r="BC1061" s="187"/>
      <c r="BD1061" s="187"/>
      <c r="BE1061" s="187"/>
      <c r="BF1061" s="187"/>
      <c r="BG1061" s="187"/>
      <c r="BH1061" s="187"/>
    </row>
    <row r="1062" spans="1:60" s="179" customFormat="1" outlineLevel="1">
      <c r="A1062" s="180"/>
      <c r="B1062" s="181"/>
      <c r="C1062" s="188" t="s">
        <v>389</v>
      </c>
      <c r="D1062" s="189"/>
      <c r="E1062" s="190">
        <v>-29.203199999999999</v>
      </c>
      <c r="F1062" s="150"/>
      <c r="G1062" s="186"/>
      <c r="H1062" s="186"/>
      <c r="I1062" s="186"/>
      <c r="J1062" s="186"/>
      <c r="K1062" s="186"/>
      <c r="L1062" s="186"/>
      <c r="M1062" s="186"/>
      <c r="N1062" s="186"/>
      <c r="O1062" s="186"/>
      <c r="P1062" s="186"/>
      <c r="Q1062" s="186"/>
      <c r="R1062" s="186"/>
      <c r="S1062" s="186"/>
      <c r="T1062" s="186"/>
      <c r="U1062" s="186"/>
      <c r="V1062" s="186"/>
      <c r="W1062" s="186"/>
      <c r="X1062" s="187"/>
      <c r="Y1062" s="187"/>
      <c r="Z1062" s="187"/>
      <c r="AA1062" s="187"/>
      <c r="AB1062" s="187"/>
      <c r="AC1062" s="187"/>
      <c r="AD1062" s="187"/>
      <c r="AE1062" s="187"/>
      <c r="AF1062" s="187"/>
      <c r="AG1062" s="187" t="s">
        <v>156</v>
      </c>
      <c r="AH1062" s="187">
        <v>0</v>
      </c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  <c r="AS1062" s="187"/>
      <c r="AT1062" s="187"/>
      <c r="AU1062" s="187"/>
      <c r="AV1062" s="187"/>
      <c r="AW1062" s="187"/>
      <c r="AX1062" s="187"/>
      <c r="AY1062" s="187"/>
      <c r="AZ1062" s="187"/>
      <c r="BA1062" s="187"/>
      <c r="BB1062" s="187"/>
      <c r="BC1062" s="187"/>
      <c r="BD1062" s="187"/>
      <c r="BE1062" s="187"/>
      <c r="BF1062" s="187"/>
      <c r="BG1062" s="187"/>
      <c r="BH1062" s="187"/>
    </row>
    <row r="1063" spans="1:60" s="179" customFormat="1" outlineLevel="1">
      <c r="A1063" s="180"/>
      <c r="B1063" s="181"/>
      <c r="C1063" s="188" t="s">
        <v>390</v>
      </c>
      <c r="D1063" s="189"/>
      <c r="E1063" s="190">
        <v>1.1499999999999999</v>
      </c>
      <c r="F1063" s="150"/>
      <c r="G1063" s="186"/>
      <c r="H1063" s="186"/>
      <c r="I1063" s="186"/>
      <c r="J1063" s="186"/>
      <c r="K1063" s="186"/>
      <c r="L1063" s="186"/>
      <c r="M1063" s="186"/>
      <c r="N1063" s="186"/>
      <c r="O1063" s="186"/>
      <c r="P1063" s="186"/>
      <c r="Q1063" s="186"/>
      <c r="R1063" s="186"/>
      <c r="S1063" s="186"/>
      <c r="T1063" s="186"/>
      <c r="U1063" s="186"/>
      <c r="V1063" s="186"/>
      <c r="W1063" s="186"/>
      <c r="X1063" s="187"/>
      <c r="Y1063" s="187"/>
      <c r="Z1063" s="187"/>
      <c r="AA1063" s="187"/>
      <c r="AB1063" s="187"/>
      <c r="AC1063" s="187"/>
      <c r="AD1063" s="187"/>
      <c r="AE1063" s="187"/>
      <c r="AF1063" s="187"/>
      <c r="AG1063" s="187" t="s">
        <v>156</v>
      </c>
      <c r="AH1063" s="187">
        <v>0</v>
      </c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  <c r="AS1063" s="187"/>
      <c r="AT1063" s="187"/>
      <c r="AU1063" s="187"/>
      <c r="AV1063" s="187"/>
      <c r="AW1063" s="187"/>
      <c r="AX1063" s="187"/>
      <c r="AY1063" s="187"/>
      <c r="AZ1063" s="187"/>
      <c r="BA1063" s="187"/>
      <c r="BB1063" s="187"/>
      <c r="BC1063" s="187"/>
      <c r="BD1063" s="187"/>
      <c r="BE1063" s="187"/>
      <c r="BF1063" s="187"/>
      <c r="BG1063" s="187"/>
      <c r="BH1063" s="187"/>
    </row>
    <row r="1064" spans="1:60" s="179" customFormat="1" outlineLevel="1">
      <c r="A1064" s="180"/>
      <c r="B1064" s="181"/>
      <c r="C1064" s="188" t="s">
        <v>356</v>
      </c>
      <c r="D1064" s="189"/>
      <c r="E1064" s="190"/>
      <c r="F1064" s="150"/>
      <c r="G1064" s="186"/>
      <c r="H1064" s="186"/>
      <c r="I1064" s="186"/>
      <c r="J1064" s="186"/>
      <c r="K1064" s="186"/>
      <c r="L1064" s="186"/>
      <c r="M1064" s="186"/>
      <c r="N1064" s="186"/>
      <c r="O1064" s="186"/>
      <c r="P1064" s="186"/>
      <c r="Q1064" s="186"/>
      <c r="R1064" s="186"/>
      <c r="S1064" s="186"/>
      <c r="T1064" s="186"/>
      <c r="U1064" s="186"/>
      <c r="V1064" s="186"/>
      <c r="W1064" s="186"/>
      <c r="X1064" s="187"/>
      <c r="Y1064" s="187"/>
      <c r="Z1064" s="187"/>
      <c r="AA1064" s="187"/>
      <c r="AB1064" s="187"/>
      <c r="AC1064" s="187"/>
      <c r="AD1064" s="187"/>
      <c r="AE1064" s="187"/>
      <c r="AF1064" s="187"/>
      <c r="AG1064" s="187" t="s">
        <v>156</v>
      </c>
      <c r="AH1064" s="187">
        <v>0</v>
      </c>
      <c r="AI1064" s="187"/>
      <c r="AJ1064" s="187"/>
      <c r="AK1064" s="187"/>
      <c r="AL1064" s="187"/>
      <c r="AM1064" s="187"/>
      <c r="AN1064" s="187"/>
      <c r="AO1064" s="187"/>
      <c r="AP1064" s="187"/>
      <c r="AQ1064" s="187"/>
      <c r="AR1064" s="187"/>
      <c r="AS1064" s="187"/>
      <c r="AT1064" s="187"/>
      <c r="AU1064" s="187"/>
      <c r="AV1064" s="187"/>
      <c r="AW1064" s="187"/>
      <c r="AX1064" s="187"/>
      <c r="AY1064" s="187"/>
      <c r="AZ1064" s="187"/>
      <c r="BA1064" s="187"/>
      <c r="BB1064" s="187"/>
      <c r="BC1064" s="187"/>
      <c r="BD1064" s="187"/>
      <c r="BE1064" s="187"/>
      <c r="BF1064" s="187"/>
      <c r="BG1064" s="187"/>
      <c r="BH1064" s="187"/>
    </row>
    <row r="1065" spans="1:60" s="179" customFormat="1" outlineLevel="1">
      <c r="A1065" s="180"/>
      <c r="B1065" s="181"/>
      <c r="C1065" s="188" t="s">
        <v>191</v>
      </c>
      <c r="D1065" s="189"/>
      <c r="E1065" s="190"/>
      <c r="F1065" s="150"/>
      <c r="G1065" s="186"/>
      <c r="H1065" s="186"/>
      <c r="I1065" s="186"/>
      <c r="J1065" s="186"/>
      <c r="K1065" s="186"/>
      <c r="L1065" s="186"/>
      <c r="M1065" s="186"/>
      <c r="N1065" s="186"/>
      <c r="O1065" s="186"/>
      <c r="P1065" s="186"/>
      <c r="Q1065" s="186"/>
      <c r="R1065" s="186"/>
      <c r="S1065" s="186"/>
      <c r="T1065" s="186"/>
      <c r="U1065" s="186"/>
      <c r="V1065" s="186"/>
      <c r="W1065" s="186"/>
      <c r="X1065" s="187"/>
      <c r="Y1065" s="187"/>
      <c r="Z1065" s="187"/>
      <c r="AA1065" s="187"/>
      <c r="AB1065" s="187"/>
      <c r="AC1065" s="187"/>
      <c r="AD1065" s="187"/>
      <c r="AE1065" s="187"/>
      <c r="AF1065" s="187"/>
      <c r="AG1065" s="187" t="s">
        <v>156</v>
      </c>
      <c r="AH1065" s="187">
        <v>0</v>
      </c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  <c r="AS1065" s="187"/>
      <c r="AT1065" s="187"/>
      <c r="AU1065" s="187"/>
      <c r="AV1065" s="187"/>
      <c r="AW1065" s="187"/>
      <c r="AX1065" s="187"/>
      <c r="AY1065" s="187"/>
      <c r="AZ1065" s="187"/>
      <c r="BA1065" s="187"/>
      <c r="BB1065" s="187"/>
      <c r="BC1065" s="187"/>
      <c r="BD1065" s="187"/>
      <c r="BE1065" s="187"/>
      <c r="BF1065" s="187"/>
      <c r="BG1065" s="187"/>
      <c r="BH1065" s="187"/>
    </row>
    <row r="1066" spans="1:60" s="179" customFormat="1" outlineLevel="1">
      <c r="A1066" s="180"/>
      <c r="B1066" s="181"/>
      <c r="C1066" s="188" t="s">
        <v>201</v>
      </c>
      <c r="D1066" s="189"/>
      <c r="E1066" s="190"/>
      <c r="F1066" s="150"/>
      <c r="G1066" s="186"/>
      <c r="H1066" s="186"/>
      <c r="I1066" s="186"/>
      <c r="J1066" s="186"/>
      <c r="K1066" s="186"/>
      <c r="L1066" s="186"/>
      <c r="M1066" s="186"/>
      <c r="N1066" s="186"/>
      <c r="O1066" s="186"/>
      <c r="P1066" s="186"/>
      <c r="Q1066" s="186"/>
      <c r="R1066" s="186"/>
      <c r="S1066" s="186"/>
      <c r="T1066" s="186"/>
      <c r="U1066" s="186"/>
      <c r="V1066" s="186"/>
      <c r="W1066" s="186"/>
      <c r="X1066" s="187"/>
      <c r="Y1066" s="187"/>
      <c r="Z1066" s="187"/>
      <c r="AA1066" s="187"/>
      <c r="AB1066" s="187"/>
      <c r="AC1066" s="187"/>
      <c r="AD1066" s="187"/>
      <c r="AE1066" s="187"/>
      <c r="AF1066" s="187"/>
      <c r="AG1066" s="187" t="s">
        <v>156</v>
      </c>
      <c r="AH1066" s="187">
        <v>0</v>
      </c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  <c r="AS1066" s="187"/>
      <c r="AT1066" s="187"/>
      <c r="AU1066" s="187"/>
      <c r="AV1066" s="187"/>
      <c r="AW1066" s="187"/>
      <c r="AX1066" s="187"/>
      <c r="AY1066" s="187"/>
      <c r="AZ1066" s="187"/>
      <c r="BA1066" s="187"/>
      <c r="BB1066" s="187"/>
      <c r="BC1066" s="187"/>
      <c r="BD1066" s="187"/>
      <c r="BE1066" s="187"/>
      <c r="BF1066" s="187"/>
      <c r="BG1066" s="187"/>
      <c r="BH1066" s="187"/>
    </row>
    <row r="1067" spans="1:60" s="179" customFormat="1" outlineLevel="1">
      <c r="A1067" s="180"/>
      <c r="B1067" s="181"/>
      <c r="C1067" s="188" t="s">
        <v>357</v>
      </c>
      <c r="D1067" s="189"/>
      <c r="E1067" s="190">
        <v>14.58</v>
      </c>
      <c r="F1067" s="150"/>
      <c r="G1067" s="186"/>
      <c r="H1067" s="186"/>
      <c r="I1067" s="186"/>
      <c r="J1067" s="186"/>
      <c r="K1067" s="186"/>
      <c r="L1067" s="186"/>
      <c r="M1067" s="186"/>
      <c r="N1067" s="186"/>
      <c r="O1067" s="186"/>
      <c r="P1067" s="186"/>
      <c r="Q1067" s="186"/>
      <c r="R1067" s="186"/>
      <c r="S1067" s="186"/>
      <c r="T1067" s="186"/>
      <c r="U1067" s="186"/>
      <c r="V1067" s="186"/>
      <c r="W1067" s="186"/>
      <c r="X1067" s="187"/>
      <c r="Y1067" s="187"/>
      <c r="Z1067" s="187"/>
      <c r="AA1067" s="187"/>
      <c r="AB1067" s="187"/>
      <c r="AC1067" s="187"/>
      <c r="AD1067" s="187"/>
      <c r="AE1067" s="187"/>
      <c r="AF1067" s="187"/>
      <c r="AG1067" s="187" t="s">
        <v>156</v>
      </c>
      <c r="AH1067" s="187">
        <v>0</v>
      </c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  <c r="AS1067" s="187"/>
      <c r="AT1067" s="187"/>
      <c r="AU1067" s="187"/>
      <c r="AV1067" s="187"/>
      <c r="AW1067" s="187"/>
      <c r="AX1067" s="187"/>
      <c r="AY1067" s="187"/>
      <c r="AZ1067" s="187"/>
      <c r="BA1067" s="187"/>
      <c r="BB1067" s="187"/>
      <c r="BC1067" s="187"/>
      <c r="BD1067" s="187"/>
      <c r="BE1067" s="187"/>
      <c r="BF1067" s="187"/>
      <c r="BG1067" s="187"/>
      <c r="BH1067" s="187"/>
    </row>
    <row r="1068" spans="1:60" s="179" customFormat="1" outlineLevel="1">
      <c r="A1068" s="180"/>
      <c r="B1068" s="181"/>
      <c r="C1068" s="188" t="s">
        <v>204</v>
      </c>
      <c r="D1068" s="189"/>
      <c r="E1068" s="190"/>
      <c r="F1068" s="150"/>
      <c r="G1068" s="186"/>
      <c r="H1068" s="186"/>
      <c r="I1068" s="186"/>
      <c r="J1068" s="186"/>
      <c r="K1068" s="186"/>
      <c r="L1068" s="186"/>
      <c r="M1068" s="186"/>
      <c r="N1068" s="186"/>
      <c r="O1068" s="186"/>
      <c r="P1068" s="186"/>
      <c r="Q1068" s="186"/>
      <c r="R1068" s="186"/>
      <c r="S1068" s="186"/>
      <c r="T1068" s="186"/>
      <c r="U1068" s="186"/>
      <c r="V1068" s="186"/>
      <c r="W1068" s="186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7" t="s">
        <v>156</v>
      </c>
      <c r="AH1068" s="187">
        <v>0</v>
      </c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7"/>
      <c r="AT1068" s="187"/>
      <c r="AU1068" s="187"/>
      <c r="AV1068" s="187"/>
      <c r="AW1068" s="187"/>
      <c r="AX1068" s="187"/>
      <c r="AY1068" s="187"/>
      <c r="AZ1068" s="187"/>
      <c r="BA1068" s="187"/>
      <c r="BB1068" s="187"/>
      <c r="BC1068" s="187"/>
      <c r="BD1068" s="187"/>
      <c r="BE1068" s="187"/>
      <c r="BF1068" s="187"/>
      <c r="BG1068" s="187"/>
      <c r="BH1068" s="187"/>
    </row>
    <row r="1069" spans="1:60" s="179" customFormat="1" outlineLevel="1">
      <c r="A1069" s="180"/>
      <c r="B1069" s="181"/>
      <c r="C1069" s="188" t="s">
        <v>358</v>
      </c>
      <c r="D1069" s="189"/>
      <c r="E1069" s="190">
        <v>28.998000000000001</v>
      </c>
      <c r="F1069" s="150"/>
      <c r="G1069" s="186"/>
      <c r="H1069" s="186"/>
      <c r="I1069" s="186"/>
      <c r="J1069" s="186"/>
      <c r="K1069" s="186"/>
      <c r="L1069" s="186"/>
      <c r="M1069" s="186"/>
      <c r="N1069" s="186"/>
      <c r="O1069" s="186"/>
      <c r="P1069" s="186"/>
      <c r="Q1069" s="186"/>
      <c r="R1069" s="186"/>
      <c r="S1069" s="186"/>
      <c r="T1069" s="186"/>
      <c r="U1069" s="186"/>
      <c r="V1069" s="186"/>
      <c r="W1069" s="186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7" t="s">
        <v>156</v>
      </c>
      <c r="AH1069" s="187">
        <v>0</v>
      </c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7"/>
      <c r="AT1069" s="187"/>
      <c r="AU1069" s="187"/>
      <c r="AV1069" s="187"/>
      <c r="AW1069" s="187"/>
      <c r="AX1069" s="187"/>
      <c r="AY1069" s="187"/>
      <c r="AZ1069" s="187"/>
      <c r="BA1069" s="187"/>
      <c r="BB1069" s="187"/>
      <c r="BC1069" s="187"/>
      <c r="BD1069" s="187"/>
      <c r="BE1069" s="187"/>
      <c r="BF1069" s="187"/>
      <c r="BG1069" s="187"/>
      <c r="BH1069" s="187"/>
    </row>
    <row r="1070" spans="1:60" s="179" customFormat="1" outlineLevel="1">
      <c r="A1070" s="180"/>
      <c r="B1070" s="181"/>
      <c r="C1070" s="188" t="s">
        <v>207</v>
      </c>
      <c r="D1070" s="189"/>
      <c r="E1070" s="190"/>
      <c r="F1070" s="150"/>
      <c r="G1070" s="186"/>
      <c r="H1070" s="186"/>
      <c r="I1070" s="186"/>
      <c r="J1070" s="186"/>
      <c r="K1070" s="186"/>
      <c r="L1070" s="186"/>
      <c r="M1070" s="186"/>
      <c r="N1070" s="186"/>
      <c r="O1070" s="186"/>
      <c r="P1070" s="186"/>
      <c r="Q1070" s="186"/>
      <c r="R1070" s="186"/>
      <c r="S1070" s="186"/>
      <c r="T1070" s="186"/>
      <c r="U1070" s="186"/>
      <c r="V1070" s="186"/>
      <c r="W1070" s="186"/>
      <c r="X1070" s="187"/>
      <c r="Y1070" s="187"/>
      <c r="Z1070" s="187"/>
      <c r="AA1070" s="187"/>
      <c r="AB1070" s="187"/>
      <c r="AC1070" s="187"/>
      <c r="AD1070" s="187"/>
      <c r="AE1070" s="187"/>
      <c r="AF1070" s="187"/>
      <c r="AG1070" s="187" t="s">
        <v>156</v>
      </c>
      <c r="AH1070" s="187">
        <v>0</v>
      </c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87"/>
      <c r="AT1070" s="187"/>
      <c r="AU1070" s="187"/>
      <c r="AV1070" s="187"/>
      <c r="AW1070" s="187"/>
      <c r="AX1070" s="187"/>
      <c r="AY1070" s="187"/>
      <c r="AZ1070" s="187"/>
      <c r="BA1070" s="187"/>
      <c r="BB1070" s="187"/>
      <c r="BC1070" s="187"/>
      <c r="BD1070" s="187"/>
      <c r="BE1070" s="187"/>
      <c r="BF1070" s="187"/>
      <c r="BG1070" s="187"/>
      <c r="BH1070" s="187"/>
    </row>
    <row r="1071" spans="1:60" s="179" customFormat="1" outlineLevel="1">
      <c r="A1071" s="180"/>
      <c r="B1071" s="181"/>
      <c r="C1071" s="188" t="s">
        <v>359</v>
      </c>
      <c r="D1071" s="189"/>
      <c r="E1071" s="190">
        <v>12.446999999999999</v>
      </c>
      <c r="F1071" s="150"/>
      <c r="G1071" s="186"/>
      <c r="H1071" s="186"/>
      <c r="I1071" s="186"/>
      <c r="J1071" s="186"/>
      <c r="K1071" s="186"/>
      <c r="L1071" s="186"/>
      <c r="M1071" s="186"/>
      <c r="N1071" s="186"/>
      <c r="O1071" s="186"/>
      <c r="P1071" s="186"/>
      <c r="Q1071" s="186"/>
      <c r="R1071" s="186"/>
      <c r="S1071" s="186"/>
      <c r="T1071" s="186"/>
      <c r="U1071" s="186"/>
      <c r="V1071" s="186"/>
      <c r="W1071" s="186"/>
      <c r="X1071" s="187"/>
      <c r="Y1071" s="187"/>
      <c r="Z1071" s="187"/>
      <c r="AA1071" s="187"/>
      <c r="AB1071" s="187"/>
      <c r="AC1071" s="187"/>
      <c r="AD1071" s="187"/>
      <c r="AE1071" s="187"/>
      <c r="AF1071" s="187"/>
      <c r="AG1071" s="187" t="s">
        <v>156</v>
      </c>
      <c r="AH1071" s="187">
        <v>0</v>
      </c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87"/>
      <c r="AT1071" s="187"/>
      <c r="AU1071" s="187"/>
      <c r="AV1071" s="187"/>
      <c r="AW1071" s="187"/>
      <c r="AX1071" s="187"/>
      <c r="AY1071" s="187"/>
      <c r="AZ1071" s="187"/>
      <c r="BA1071" s="187"/>
      <c r="BB1071" s="187"/>
      <c r="BC1071" s="187"/>
      <c r="BD1071" s="187"/>
      <c r="BE1071" s="187"/>
      <c r="BF1071" s="187"/>
      <c r="BG1071" s="187"/>
      <c r="BH1071" s="187"/>
    </row>
    <row r="1072" spans="1:60" s="179" customFormat="1" outlineLevel="1">
      <c r="A1072" s="180"/>
      <c r="B1072" s="181"/>
      <c r="C1072" s="188" t="s">
        <v>210</v>
      </c>
      <c r="D1072" s="189"/>
      <c r="E1072" s="190"/>
      <c r="F1072" s="150"/>
      <c r="G1072" s="186"/>
      <c r="H1072" s="186"/>
      <c r="I1072" s="186"/>
      <c r="J1072" s="186"/>
      <c r="K1072" s="186"/>
      <c r="L1072" s="186"/>
      <c r="M1072" s="186"/>
      <c r="N1072" s="186"/>
      <c r="O1072" s="186"/>
      <c r="P1072" s="186"/>
      <c r="Q1072" s="186"/>
      <c r="R1072" s="186"/>
      <c r="S1072" s="186"/>
      <c r="T1072" s="186"/>
      <c r="U1072" s="186"/>
      <c r="V1072" s="186"/>
      <c r="W1072" s="186"/>
      <c r="X1072" s="187"/>
      <c r="Y1072" s="187"/>
      <c r="Z1072" s="187"/>
      <c r="AA1072" s="187"/>
      <c r="AB1072" s="187"/>
      <c r="AC1072" s="187"/>
      <c r="AD1072" s="187"/>
      <c r="AE1072" s="187"/>
      <c r="AF1072" s="187"/>
      <c r="AG1072" s="187" t="s">
        <v>156</v>
      </c>
      <c r="AH1072" s="187">
        <v>0</v>
      </c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87"/>
      <c r="AT1072" s="187"/>
      <c r="AU1072" s="187"/>
      <c r="AV1072" s="187"/>
      <c r="AW1072" s="187"/>
      <c r="AX1072" s="187"/>
      <c r="AY1072" s="187"/>
      <c r="AZ1072" s="187"/>
      <c r="BA1072" s="187"/>
      <c r="BB1072" s="187"/>
      <c r="BC1072" s="187"/>
      <c r="BD1072" s="187"/>
      <c r="BE1072" s="187"/>
      <c r="BF1072" s="187"/>
      <c r="BG1072" s="187"/>
      <c r="BH1072" s="187"/>
    </row>
    <row r="1073" spans="1:60" s="179" customFormat="1" outlineLevel="1">
      <c r="A1073" s="180"/>
      <c r="B1073" s="181"/>
      <c r="C1073" s="188" t="s">
        <v>360</v>
      </c>
      <c r="D1073" s="189"/>
      <c r="E1073" s="190">
        <v>20.952000000000002</v>
      </c>
      <c r="F1073" s="150"/>
      <c r="G1073" s="186"/>
      <c r="H1073" s="186"/>
      <c r="I1073" s="186"/>
      <c r="J1073" s="186"/>
      <c r="K1073" s="186"/>
      <c r="L1073" s="186"/>
      <c r="M1073" s="186"/>
      <c r="N1073" s="186"/>
      <c r="O1073" s="186"/>
      <c r="P1073" s="186"/>
      <c r="Q1073" s="186"/>
      <c r="R1073" s="186"/>
      <c r="S1073" s="186"/>
      <c r="T1073" s="186"/>
      <c r="U1073" s="186"/>
      <c r="V1073" s="186"/>
      <c r="W1073" s="186"/>
      <c r="X1073" s="187"/>
      <c r="Y1073" s="187"/>
      <c r="Z1073" s="187"/>
      <c r="AA1073" s="187"/>
      <c r="AB1073" s="187"/>
      <c r="AC1073" s="187"/>
      <c r="AD1073" s="187"/>
      <c r="AE1073" s="187"/>
      <c r="AF1073" s="187"/>
      <c r="AG1073" s="187" t="s">
        <v>156</v>
      </c>
      <c r="AH1073" s="187">
        <v>0</v>
      </c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187"/>
      <c r="AT1073" s="187"/>
      <c r="AU1073" s="187"/>
      <c r="AV1073" s="187"/>
      <c r="AW1073" s="187"/>
      <c r="AX1073" s="187"/>
      <c r="AY1073" s="187"/>
      <c r="AZ1073" s="187"/>
      <c r="BA1073" s="187"/>
      <c r="BB1073" s="187"/>
      <c r="BC1073" s="187"/>
      <c r="BD1073" s="187"/>
      <c r="BE1073" s="187"/>
      <c r="BF1073" s="187"/>
      <c r="BG1073" s="187"/>
      <c r="BH1073" s="187"/>
    </row>
    <row r="1074" spans="1:60" s="179" customFormat="1" outlineLevel="1">
      <c r="A1074" s="180"/>
      <c r="B1074" s="181"/>
      <c r="C1074" s="188" t="s">
        <v>212</v>
      </c>
      <c r="D1074" s="189"/>
      <c r="E1074" s="190"/>
      <c r="F1074" s="150"/>
      <c r="G1074" s="186"/>
      <c r="H1074" s="186"/>
      <c r="I1074" s="186"/>
      <c r="J1074" s="186"/>
      <c r="K1074" s="186"/>
      <c r="L1074" s="186"/>
      <c r="M1074" s="186"/>
      <c r="N1074" s="186"/>
      <c r="O1074" s="186"/>
      <c r="P1074" s="186"/>
      <c r="Q1074" s="186"/>
      <c r="R1074" s="186"/>
      <c r="S1074" s="186"/>
      <c r="T1074" s="186"/>
      <c r="U1074" s="186"/>
      <c r="V1074" s="186"/>
      <c r="W1074" s="186"/>
      <c r="X1074" s="187"/>
      <c r="Y1074" s="187"/>
      <c r="Z1074" s="187"/>
      <c r="AA1074" s="187"/>
      <c r="AB1074" s="187"/>
      <c r="AC1074" s="187"/>
      <c r="AD1074" s="187"/>
      <c r="AE1074" s="187"/>
      <c r="AF1074" s="187"/>
      <c r="AG1074" s="187" t="s">
        <v>156</v>
      </c>
      <c r="AH1074" s="187">
        <v>0</v>
      </c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187"/>
      <c r="AT1074" s="187"/>
      <c r="AU1074" s="187"/>
      <c r="AV1074" s="187"/>
      <c r="AW1074" s="187"/>
      <c r="AX1074" s="187"/>
      <c r="AY1074" s="187"/>
      <c r="AZ1074" s="187"/>
      <c r="BA1074" s="187"/>
      <c r="BB1074" s="187"/>
      <c r="BC1074" s="187"/>
      <c r="BD1074" s="187"/>
      <c r="BE1074" s="187"/>
      <c r="BF1074" s="187"/>
      <c r="BG1074" s="187"/>
      <c r="BH1074" s="187"/>
    </row>
    <row r="1075" spans="1:60" s="179" customFormat="1" outlineLevel="1">
      <c r="A1075" s="180"/>
      <c r="B1075" s="181"/>
      <c r="C1075" s="188" t="s">
        <v>361</v>
      </c>
      <c r="D1075" s="189"/>
      <c r="E1075" s="190">
        <v>11.529</v>
      </c>
      <c r="F1075" s="150"/>
      <c r="G1075" s="186"/>
      <c r="H1075" s="186"/>
      <c r="I1075" s="186"/>
      <c r="J1075" s="186"/>
      <c r="K1075" s="186"/>
      <c r="L1075" s="186"/>
      <c r="M1075" s="186"/>
      <c r="N1075" s="186"/>
      <c r="O1075" s="186"/>
      <c r="P1075" s="186"/>
      <c r="Q1075" s="186"/>
      <c r="R1075" s="186"/>
      <c r="S1075" s="186"/>
      <c r="T1075" s="186"/>
      <c r="U1075" s="186"/>
      <c r="V1075" s="186"/>
      <c r="W1075" s="186"/>
      <c r="X1075" s="187"/>
      <c r="Y1075" s="187"/>
      <c r="Z1075" s="187"/>
      <c r="AA1075" s="187"/>
      <c r="AB1075" s="187"/>
      <c r="AC1075" s="187"/>
      <c r="AD1075" s="187"/>
      <c r="AE1075" s="187"/>
      <c r="AF1075" s="187"/>
      <c r="AG1075" s="187" t="s">
        <v>156</v>
      </c>
      <c r="AH1075" s="187">
        <v>0</v>
      </c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  <c r="AS1075" s="187"/>
      <c r="AT1075" s="187"/>
      <c r="AU1075" s="187"/>
      <c r="AV1075" s="187"/>
      <c r="AW1075" s="187"/>
      <c r="AX1075" s="187"/>
      <c r="AY1075" s="187"/>
      <c r="AZ1075" s="187"/>
      <c r="BA1075" s="187"/>
      <c r="BB1075" s="187"/>
      <c r="BC1075" s="187"/>
      <c r="BD1075" s="187"/>
      <c r="BE1075" s="187"/>
      <c r="BF1075" s="187"/>
      <c r="BG1075" s="187"/>
      <c r="BH1075" s="187"/>
    </row>
    <row r="1076" spans="1:60" s="179" customFormat="1" outlineLevel="1">
      <c r="A1076" s="180"/>
      <c r="B1076" s="181"/>
      <c r="C1076" s="188" t="s">
        <v>214</v>
      </c>
      <c r="D1076" s="189"/>
      <c r="E1076" s="190"/>
      <c r="F1076" s="150"/>
      <c r="G1076" s="186"/>
      <c r="H1076" s="186"/>
      <c r="I1076" s="186"/>
      <c r="J1076" s="186"/>
      <c r="K1076" s="186"/>
      <c r="L1076" s="186"/>
      <c r="M1076" s="186"/>
      <c r="N1076" s="186"/>
      <c r="O1076" s="186"/>
      <c r="P1076" s="186"/>
      <c r="Q1076" s="186"/>
      <c r="R1076" s="186"/>
      <c r="S1076" s="186"/>
      <c r="T1076" s="186"/>
      <c r="U1076" s="186"/>
      <c r="V1076" s="186"/>
      <c r="W1076" s="186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 t="s">
        <v>156</v>
      </c>
      <c r="AH1076" s="187">
        <v>0</v>
      </c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87"/>
      <c r="AT1076" s="187"/>
      <c r="AU1076" s="187"/>
      <c r="AV1076" s="187"/>
      <c r="AW1076" s="187"/>
      <c r="AX1076" s="187"/>
      <c r="AY1076" s="187"/>
      <c r="AZ1076" s="187"/>
      <c r="BA1076" s="187"/>
      <c r="BB1076" s="187"/>
      <c r="BC1076" s="187"/>
      <c r="BD1076" s="187"/>
      <c r="BE1076" s="187"/>
      <c r="BF1076" s="187"/>
      <c r="BG1076" s="187"/>
      <c r="BH1076" s="187"/>
    </row>
    <row r="1077" spans="1:60" s="179" customFormat="1" outlineLevel="1">
      <c r="A1077" s="180"/>
      <c r="B1077" s="181"/>
      <c r="C1077" s="188" t="s">
        <v>362</v>
      </c>
      <c r="D1077" s="189"/>
      <c r="E1077" s="190">
        <v>92.474999999999994</v>
      </c>
      <c r="F1077" s="150"/>
      <c r="G1077" s="186"/>
      <c r="H1077" s="186"/>
      <c r="I1077" s="186"/>
      <c r="J1077" s="186"/>
      <c r="K1077" s="186"/>
      <c r="L1077" s="186"/>
      <c r="M1077" s="186"/>
      <c r="N1077" s="186"/>
      <c r="O1077" s="186"/>
      <c r="P1077" s="186"/>
      <c r="Q1077" s="186"/>
      <c r="R1077" s="186"/>
      <c r="S1077" s="186"/>
      <c r="T1077" s="186"/>
      <c r="U1077" s="186"/>
      <c r="V1077" s="186"/>
      <c r="W1077" s="186"/>
      <c r="X1077" s="187"/>
      <c r="Y1077" s="187"/>
      <c r="Z1077" s="187"/>
      <c r="AA1077" s="187"/>
      <c r="AB1077" s="187"/>
      <c r="AC1077" s="187"/>
      <c r="AD1077" s="187"/>
      <c r="AE1077" s="187"/>
      <c r="AF1077" s="187"/>
      <c r="AG1077" s="187" t="s">
        <v>156</v>
      </c>
      <c r="AH1077" s="187">
        <v>0</v>
      </c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  <c r="AS1077" s="187"/>
      <c r="AT1077" s="187"/>
      <c r="AU1077" s="187"/>
      <c r="AV1077" s="187"/>
      <c r="AW1077" s="187"/>
      <c r="AX1077" s="187"/>
      <c r="AY1077" s="187"/>
      <c r="AZ1077" s="187"/>
      <c r="BA1077" s="187"/>
      <c r="BB1077" s="187"/>
      <c r="BC1077" s="187"/>
      <c r="BD1077" s="187"/>
      <c r="BE1077" s="187"/>
      <c r="BF1077" s="187"/>
      <c r="BG1077" s="187"/>
      <c r="BH1077" s="187"/>
    </row>
    <row r="1078" spans="1:60" s="179" customFormat="1" outlineLevel="1">
      <c r="A1078" s="180"/>
      <c r="B1078" s="181"/>
      <c r="C1078" s="188" t="s">
        <v>217</v>
      </c>
      <c r="D1078" s="189"/>
      <c r="E1078" s="190"/>
      <c r="F1078" s="150"/>
      <c r="G1078" s="186"/>
      <c r="H1078" s="186"/>
      <c r="I1078" s="186"/>
      <c r="J1078" s="186"/>
      <c r="K1078" s="186"/>
      <c r="L1078" s="186"/>
      <c r="M1078" s="186"/>
      <c r="N1078" s="186"/>
      <c r="O1078" s="186"/>
      <c r="P1078" s="186"/>
      <c r="Q1078" s="186"/>
      <c r="R1078" s="186"/>
      <c r="S1078" s="186"/>
      <c r="T1078" s="186"/>
      <c r="U1078" s="186"/>
      <c r="V1078" s="186"/>
      <c r="W1078" s="186"/>
      <c r="X1078" s="187"/>
      <c r="Y1078" s="187"/>
      <c r="Z1078" s="187"/>
      <c r="AA1078" s="187"/>
      <c r="AB1078" s="187"/>
      <c r="AC1078" s="187"/>
      <c r="AD1078" s="187"/>
      <c r="AE1078" s="187"/>
      <c r="AF1078" s="187"/>
      <c r="AG1078" s="187" t="s">
        <v>156</v>
      </c>
      <c r="AH1078" s="187">
        <v>0</v>
      </c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  <c r="AS1078" s="187"/>
      <c r="AT1078" s="187"/>
      <c r="AU1078" s="187"/>
      <c r="AV1078" s="187"/>
      <c r="AW1078" s="187"/>
      <c r="AX1078" s="187"/>
      <c r="AY1078" s="187"/>
      <c r="AZ1078" s="187"/>
      <c r="BA1078" s="187"/>
      <c r="BB1078" s="187"/>
      <c r="BC1078" s="187"/>
      <c r="BD1078" s="187"/>
      <c r="BE1078" s="187"/>
      <c r="BF1078" s="187"/>
      <c r="BG1078" s="187"/>
      <c r="BH1078" s="187"/>
    </row>
    <row r="1079" spans="1:60" s="179" customFormat="1" outlineLevel="1">
      <c r="A1079" s="180"/>
      <c r="B1079" s="181"/>
      <c r="C1079" s="188" t="s">
        <v>363</v>
      </c>
      <c r="D1079" s="189"/>
      <c r="E1079" s="190">
        <v>121.5</v>
      </c>
      <c r="F1079" s="150"/>
      <c r="G1079" s="186"/>
      <c r="H1079" s="186"/>
      <c r="I1079" s="186"/>
      <c r="J1079" s="186"/>
      <c r="K1079" s="186"/>
      <c r="L1079" s="186"/>
      <c r="M1079" s="186"/>
      <c r="N1079" s="186"/>
      <c r="O1079" s="186"/>
      <c r="P1079" s="186"/>
      <c r="Q1079" s="186"/>
      <c r="R1079" s="186"/>
      <c r="S1079" s="186"/>
      <c r="T1079" s="186"/>
      <c r="U1079" s="186"/>
      <c r="V1079" s="186"/>
      <c r="W1079" s="186"/>
      <c r="X1079" s="187"/>
      <c r="Y1079" s="187"/>
      <c r="Z1079" s="187"/>
      <c r="AA1079" s="187"/>
      <c r="AB1079" s="187"/>
      <c r="AC1079" s="187"/>
      <c r="AD1079" s="187"/>
      <c r="AE1079" s="187"/>
      <c r="AF1079" s="187"/>
      <c r="AG1079" s="187" t="s">
        <v>156</v>
      </c>
      <c r="AH1079" s="187">
        <v>0</v>
      </c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  <c r="AS1079" s="187"/>
      <c r="AT1079" s="187"/>
      <c r="AU1079" s="187"/>
      <c r="AV1079" s="187"/>
      <c r="AW1079" s="187"/>
      <c r="AX1079" s="187"/>
      <c r="AY1079" s="187"/>
      <c r="AZ1079" s="187"/>
      <c r="BA1079" s="187"/>
      <c r="BB1079" s="187"/>
      <c r="BC1079" s="187"/>
      <c r="BD1079" s="187"/>
      <c r="BE1079" s="187"/>
      <c r="BF1079" s="187"/>
      <c r="BG1079" s="187"/>
      <c r="BH1079" s="187"/>
    </row>
    <row r="1080" spans="1:60" s="179" customFormat="1" outlineLevel="1">
      <c r="A1080" s="180"/>
      <c r="B1080" s="181"/>
      <c r="C1080" s="188" t="s">
        <v>219</v>
      </c>
      <c r="D1080" s="189"/>
      <c r="E1080" s="190"/>
      <c r="F1080" s="150"/>
      <c r="G1080" s="186"/>
      <c r="H1080" s="186"/>
      <c r="I1080" s="186"/>
      <c r="J1080" s="186"/>
      <c r="K1080" s="186"/>
      <c r="L1080" s="186"/>
      <c r="M1080" s="186"/>
      <c r="N1080" s="186"/>
      <c r="O1080" s="186"/>
      <c r="P1080" s="186"/>
      <c r="Q1080" s="186"/>
      <c r="R1080" s="186"/>
      <c r="S1080" s="186"/>
      <c r="T1080" s="186"/>
      <c r="U1080" s="186"/>
      <c r="V1080" s="186"/>
      <c r="W1080" s="186"/>
      <c r="X1080" s="187"/>
      <c r="Y1080" s="187"/>
      <c r="Z1080" s="187"/>
      <c r="AA1080" s="187"/>
      <c r="AB1080" s="187"/>
      <c r="AC1080" s="187"/>
      <c r="AD1080" s="187"/>
      <c r="AE1080" s="187"/>
      <c r="AF1080" s="187"/>
      <c r="AG1080" s="187" t="s">
        <v>156</v>
      </c>
      <c r="AH1080" s="187">
        <v>0</v>
      </c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  <c r="AS1080" s="187"/>
      <c r="AT1080" s="187"/>
      <c r="AU1080" s="187"/>
      <c r="AV1080" s="187"/>
      <c r="AW1080" s="187"/>
      <c r="AX1080" s="187"/>
      <c r="AY1080" s="187"/>
      <c r="AZ1080" s="187"/>
      <c r="BA1080" s="187"/>
      <c r="BB1080" s="187"/>
      <c r="BC1080" s="187"/>
      <c r="BD1080" s="187"/>
      <c r="BE1080" s="187"/>
      <c r="BF1080" s="187"/>
      <c r="BG1080" s="187"/>
      <c r="BH1080" s="187"/>
    </row>
    <row r="1081" spans="1:60" s="179" customFormat="1" outlineLevel="1">
      <c r="A1081" s="180"/>
      <c r="B1081" s="181"/>
      <c r="C1081" s="188" t="s">
        <v>364</v>
      </c>
      <c r="D1081" s="189"/>
      <c r="E1081" s="190">
        <v>15.849</v>
      </c>
      <c r="F1081" s="150"/>
      <c r="G1081" s="186"/>
      <c r="H1081" s="186"/>
      <c r="I1081" s="186"/>
      <c r="J1081" s="186"/>
      <c r="K1081" s="186"/>
      <c r="L1081" s="186"/>
      <c r="M1081" s="186"/>
      <c r="N1081" s="186"/>
      <c r="O1081" s="186"/>
      <c r="P1081" s="186"/>
      <c r="Q1081" s="186"/>
      <c r="R1081" s="186"/>
      <c r="S1081" s="186"/>
      <c r="T1081" s="186"/>
      <c r="U1081" s="186"/>
      <c r="V1081" s="186"/>
      <c r="W1081" s="186"/>
      <c r="X1081" s="187"/>
      <c r="Y1081" s="187"/>
      <c r="Z1081" s="187"/>
      <c r="AA1081" s="187"/>
      <c r="AB1081" s="187"/>
      <c r="AC1081" s="187"/>
      <c r="AD1081" s="187"/>
      <c r="AE1081" s="187"/>
      <c r="AF1081" s="187"/>
      <c r="AG1081" s="187" t="s">
        <v>156</v>
      </c>
      <c r="AH1081" s="187">
        <v>0</v>
      </c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  <c r="AS1081" s="187"/>
      <c r="AT1081" s="187"/>
      <c r="AU1081" s="187"/>
      <c r="AV1081" s="187"/>
      <c r="AW1081" s="187"/>
      <c r="AX1081" s="187"/>
      <c r="AY1081" s="187"/>
      <c r="AZ1081" s="187"/>
      <c r="BA1081" s="187"/>
      <c r="BB1081" s="187"/>
      <c r="BC1081" s="187"/>
      <c r="BD1081" s="187"/>
      <c r="BE1081" s="187"/>
      <c r="BF1081" s="187"/>
      <c r="BG1081" s="187"/>
      <c r="BH1081" s="187"/>
    </row>
    <row r="1082" spans="1:60" s="179" customFormat="1" outlineLevel="1">
      <c r="A1082" s="180"/>
      <c r="B1082" s="181"/>
      <c r="C1082" s="188" t="s">
        <v>201</v>
      </c>
      <c r="D1082" s="189"/>
      <c r="E1082" s="190"/>
      <c r="F1082" s="150"/>
      <c r="G1082" s="186"/>
      <c r="H1082" s="186"/>
      <c r="I1082" s="186"/>
      <c r="J1082" s="186"/>
      <c r="K1082" s="186"/>
      <c r="L1082" s="186"/>
      <c r="M1082" s="186"/>
      <c r="N1082" s="186"/>
      <c r="O1082" s="186"/>
      <c r="P1082" s="186"/>
      <c r="Q1082" s="186"/>
      <c r="R1082" s="186"/>
      <c r="S1082" s="186"/>
      <c r="T1082" s="186"/>
      <c r="U1082" s="186"/>
      <c r="V1082" s="186"/>
      <c r="W1082" s="186"/>
      <c r="X1082" s="187"/>
      <c r="Y1082" s="187"/>
      <c r="Z1082" s="187"/>
      <c r="AA1082" s="187"/>
      <c r="AB1082" s="187"/>
      <c r="AC1082" s="187"/>
      <c r="AD1082" s="187"/>
      <c r="AE1082" s="187"/>
      <c r="AF1082" s="187"/>
      <c r="AG1082" s="187" t="s">
        <v>156</v>
      </c>
      <c r="AH1082" s="187">
        <v>0</v>
      </c>
      <c r="AI1082" s="187"/>
      <c r="AJ1082" s="187"/>
      <c r="AK1082" s="187"/>
      <c r="AL1082" s="187"/>
      <c r="AM1082" s="187"/>
      <c r="AN1082" s="187"/>
      <c r="AO1082" s="187"/>
      <c r="AP1082" s="187"/>
      <c r="AQ1082" s="187"/>
      <c r="AR1082" s="187"/>
      <c r="AS1082" s="187"/>
      <c r="AT1082" s="187"/>
      <c r="AU1082" s="187"/>
      <c r="AV1082" s="187"/>
      <c r="AW1082" s="187"/>
      <c r="AX1082" s="187"/>
      <c r="AY1082" s="187"/>
      <c r="AZ1082" s="187"/>
      <c r="BA1082" s="187"/>
      <c r="BB1082" s="187"/>
      <c r="BC1082" s="187"/>
      <c r="BD1082" s="187"/>
      <c r="BE1082" s="187"/>
      <c r="BF1082" s="187"/>
      <c r="BG1082" s="187"/>
      <c r="BH1082" s="187"/>
    </row>
    <row r="1083" spans="1:60" s="179" customFormat="1" outlineLevel="1">
      <c r="A1083" s="180"/>
      <c r="B1083" s="181"/>
      <c r="C1083" s="188" t="s">
        <v>365</v>
      </c>
      <c r="D1083" s="189"/>
      <c r="E1083" s="190">
        <v>11.555999999999999</v>
      </c>
      <c r="F1083" s="150"/>
      <c r="G1083" s="186"/>
      <c r="H1083" s="186"/>
      <c r="I1083" s="186"/>
      <c r="J1083" s="186"/>
      <c r="K1083" s="186"/>
      <c r="L1083" s="186"/>
      <c r="M1083" s="186"/>
      <c r="N1083" s="186"/>
      <c r="O1083" s="186"/>
      <c r="P1083" s="186"/>
      <c r="Q1083" s="186"/>
      <c r="R1083" s="186"/>
      <c r="S1083" s="186"/>
      <c r="T1083" s="186"/>
      <c r="U1083" s="186"/>
      <c r="V1083" s="186"/>
      <c r="W1083" s="186"/>
      <c r="X1083" s="187"/>
      <c r="Y1083" s="187"/>
      <c r="Z1083" s="187"/>
      <c r="AA1083" s="187"/>
      <c r="AB1083" s="187"/>
      <c r="AC1083" s="187"/>
      <c r="AD1083" s="187"/>
      <c r="AE1083" s="187"/>
      <c r="AF1083" s="187"/>
      <c r="AG1083" s="187" t="s">
        <v>156</v>
      </c>
      <c r="AH1083" s="187">
        <v>0</v>
      </c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187"/>
      <c r="AT1083" s="187"/>
      <c r="AU1083" s="187"/>
      <c r="AV1083" s="187"/>
      <c r="AW1083" s="187"/>
      <c r="AX1083" s="187"/>
      <c r="AY1083" s="187"/>
      <c r="AZ1083" s="187"/>
      <c r="BA1083" s="187"/>
      <c r="BB1083" s="187"/>
      <c r="BC1083" s="187"/>
      <c r="BD1083" s="187"/>
      <c r="BE1083" s="187"/>
      <c r="BF1083" s="187"/>
      <c r="BG1083" s="187"/>
      <c r="BH1083" s="187"/>
    </row>
    <row r="1084" spans="1:60" s="179" customFormat="1" outlineLevel="1">
      <c r="A1084" s="180"/>
      <c r="B1084" s="181"/>
      <c r="C1084" s="188" t="s">
        <v>209</v>
      </c>
      <c r="D1084" s="189"/>
      <c r="E1084" s="190">
        <v>-1.4</v>
      </c>
      <c r="F1084" s="150"/>
      <c r="G1084" s="186"/>
      <c r="H1084" s="186"/>
      <c r="I1084" s="186"/>
      <c r="J1084" s="186"/>
      <c r="K1084" s="186"/>
      <c r="L1084" s="186"/>
      <c r="M1084" s="186"/>
      <c r="N1084" s="186"/>
      <c r="O1084" s="186"/>
      <c r="P1084" s="186"/>
      <c r="Q1084" s="186"/>
      <c r="R1084" s="186"/>
      <c r="S1084" s="186"/>
      <c r="T1084" s="186"/>
      <c r="U1084" s="186"/>
      <c r="V1084" s="186"/>
      <c r="W1084" s="186"/>
      <c r="X1084" s="187"/>
      <c r="Y1084" s="187"/>
      <c r="Z1084" s="187"/>
      <c r="AA1084" s="187"/>
      <c r="AB1084" s="187"/>
      <c r="AC1084" s="187"/>
      <c r="AD1084" s="187"/>
      <c r="AE1084" s="187"/>
      <c r="AF1084" s="187"/>
      <c r="AG1084" s="187" t="s">
        <v>156</v>
      </c>
      <c r="AH1084" s="187">
        <v>0</v>
      </c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  <c r="AS1084" s="187"/>
      <c r="AT1084" s="187"/>
      <c r="AU1084" s="187"/>
      <c r="AV1084" s="187"/>
      <c r="AW1084" s="187"/>
      <c r="AX1084" s="187"/>
      <c r="AY1084" s="187"/>
      <c r="AZ1084" s="187"/>
      <c r="BA1084" s="187"/>
      <c r="BB1084" s="187"/>
      <c r="BC1084" s="187"/>
      <c r="BD1084" s="187"/>
      <c r="BE1084" s="187"/>
      <c r="BF1084" s="187"/>
      <c r="BG1084" s="187"/>
      <c r="BH1084" s="187"/>
    </row>
    <row r="1085" spans="1:60" s="179" customFormat="1" outlineLevel="1">
      <c r="A1085" s="180"/>
      <c r="B1085" s="181"/>
      <c r="C1085" s="188" t="s">
        <v>224</v>
      </c>
      <c r="D1085" s="189"/>
      <c r="E1085" s="190"/>
      <c r="F1085" s="150"/>
      <c r="G1085" s="186"/>
      <c r="H1085" s="186"/>
      <c r="I1085" s="186"/>
      <c r="J1085" s="186"/>
      <c r="K1085" s="186"/>
      <c r="L1085" s="186"/>
      <c r="M1085" s="186"/>
      <c r="N1085" s="186"/>
      <c r="O1085" s="186"/>
      <c r="P1085" s="186"/>
      <c r="Q1085" s="186"/>
      <c r="R1085" s="186"/>
      <c r="S1085" s="186"/>
      <c r="T1085" s="186"/>
      <c r="U1085" s="186"/>
      <c r="V1085" s="186"/>
      <c r="W1085" s="186"/>
      <c r="X1085" s="187"/>
      <c r="Y1085" s="187"/>
      <c r="Z1085" s="187"/>
      <c r="AA1085" s="187"/>
      <c r="AB1085" s="187"/>
      <c r="AC1085" s="187"/>
      <c r="AD1085" s="187"/>
      <c r="AE1085" s="187"/>
      <c r="AF1085" s="187"/>
      <c r="AG1085" s="187" t="s">
        <v>156</v>
      </c>
      <c r="AH1085" s="187">
        <v>0</v>
      </c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7"/>
      <c r="AT1085" s="187"/>
      <c r="AU1085" s="187"/>
      <c r="AV1085" s="187"/>
      <c r="AW1085" s="187"/>
      <c r="AX1085" s="187"/>
      <c r="AY1085" s="187"/>
      <c r="AZ1085" s="187"/>
      <c r="BA1085" s="187"/>
      <c r="BB1085" s="187"/>
      <c r="BC1085" s="187"/>
      <c r="BD1085" s="187"/>
      <c r="BE1085" s="187"/>
      <c r="BF1085" s="187"/>
      <c r="BG1085" s="187"/>
      <c r="BH1085" s="187"/>
    </row>
    <row r="1086" spans="1:60" s="179" customFormat="1" outlineLevel="1">
      <c r="A1086" s="180"/>
      <c r="B1086" s="181"/>
      <c r="C1086" s="188" t="s">
        <v>366</v>
      </c>
      <c r="D1086" s="189"/>
      <c r="E1086" s="190">
        <v>22.977</v>
      </c>
      <c r="F1086" s="150"/>
      <c r="G1086" s="186"/>
      <c r="H1086" s="186"/>
      <c r="I1086" s="186"/>
      <c r="J1086" s="186"/>
      <c r="K1086" s="186"/>
      <c r="L1086" s="186"/>
      <c r="M1086" s="186"/>
      <c r="N1086" s="186"/>
      <c r="O1086" s="186"/>
      <c r="P1086" s="186"/>
      <c r="Q1086" s="186"/>
      <c r="R1086" s="186"/>
      <c r="S1086" s="186"/>
      <c r="T1086" s="186"/>
      <c r="U1086" s="186"/>
      <c r="V1086" s="186"/>
      <c r="W1086" s="186"/>
      <c r="X1086" s="187"/>
      <c r="Y1086" s="187"/>
      <c r="Z1086" s="187"/>
      <c r="AA1086" s="187"/>
      <c r="AB1086" s="187"/>
      <c r="AC1086" s="187"/>
      <c r="AD1086" s="187"/>
      <c r="AE1086" s="187"/>
      <c r="AF1086" s="187"/>
      <c r="AG1086" s="187" t="s">
        <v>156</v>
      </c>
      <c r="AH1086" s="187">
        <v>0</v>
      </c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7"/>
      <c r="AT1086" s="187"/>
      <c r="AU1086" s="187"/>
      <c r="AV1086" s="187"/>
      <c r="AW1086" s="187"/>
      <c r="AX1086" s="187"/>
      <c r="AY1086" s="187"/>
      <c r="AZ1086" s="187"/>
      <c r="BA1086" s="187"/>
      <c r="BB1086" s="187"/>
      <c r="BC1086" s="187"/>
      <c r="BD1086" s="187"/>
      <c r="BE1086" s="187"/>
      <c r="BF1086" s="187"/>
      <c r="BG1086" s="187"/>
      <c r="BH1086" s="187"/>
    </row>
    <row r="1087" spans="1:60" s="179" customFormat="1" outlineLevel="1">
      <c r="A1087" s="180"/>
      <c r="B1087" s="181"/>
      <c r="C1087" s="188" t="s">
        <v>367</v>
      </c>
      <c r="D1087" s="189"/>
      <c r="E1087" s="190"/>
      <c r="F1087" s="150"/>
      <c r="G1087" s="186"/>
      <c r="H1087" s="186"/>
      <c r="I1087" s="186"/>
      <c r="J1087" s="186"/>
      <c r="K1087" s="186"/>
      <c r="L1087" s="186"/>
      <c r="M1087" s="186"/>
      <c r="N1087" s="186"/>
      <c r="O1087" s="186"/>
      <c r="P1087" s="186"/>
      <c r="Q1087" s="186"/>
      <c r="R1087" s="186"/>
      <c r="S1087" s="186"/>
      <c r="T1087" s="186"/>
      <c r="U1087" s="186"/>
      <c r="V1087" s="186"/>
      <c r="W1087" s="186"/>
      <c r="X1087" s="187"/>
      <c r="Y1087" s="187"/>
      <c r="Z1087" s="187"/>
      <c r="AA1087" s="187"/>
      <c r="AB1087" s="187"/>
      <c r="AC1087" s="187"/>
      <c r="AD1087" s="187"/>
      <c r="AE1087" s="187"/>
      <c r="AF1087" s="187"/>
      <c r="AG1087" s="187" t="s">
        <v>156</v>
      </c>
      <c r="AH1087" s="187">
        <v>0</v>
      </c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7"/>
      <c r="AT1087" s="187"/>
      <c r="AU1087" s="187"/>
      <c r="AV1087" s="187"/>
      <c r="AW1087" s="187"/>
      <c r="AX1087" s="187"/>
      <c r="AY1087" s="187"/>
      <c r="AZ1087" s="187"/>
      <c r="BA1087" s="187"/>
      <c r="BB1087" s="187"/>
      <c r="BC1087" s="187"/>
      <c r="BD1087" s="187"/>
      <c r="BE1087" s="187"/>
      <c r="BF1087" s="187"/>
      <c r="BG1087" s="187"/>
      <c r="BH1087" s="187"/>
    </row>
    <row r="1088" spans="1:60" s="179" customFormat="1" outlineLevel="1">
      <c r="A1088" s="180"/>
      <c r="B1088" s="181"/>
      <c r="C1088" s="188" t="s">
        <v>368</v>
      </c>
      <c r="D1088" s="189"/>
      <c r="E1088" s="190">
        <v>321.66300000000001</v>
      </c>
      <c r="F1088" s="150"/>
      <c r="G1088" s="186"/>
      <c r="H1088" s="186"/>
      <c r="I1088" s="186"/>
      <c r="J1088" s="186"/>
      <c r="K1088" s="186"/>
      <c r="L1088" s="186"/>
      <c r="M1088" s="186"/>
      <c r="N1088" s="186"/>
      <c r="O1088" s="186"/>
      <c r="P1088" s="186"/>
      <c r="Q1088" s="186"/>
      <c r="R1088" s="186"/>
      <c r="S1088" s="186"/>
      <c r="T1088" s="186"/>
      <c r="U1088" s="186"/>
      <c r="V1088" s="186"/>
      <c r="W1088" s="186"/>
      <c r="X1088" s="187"/>
      <c r="Y1088" s="187"/>
      <c r="Z1088" s="187"/>
      <c r="AA1088" s="187"/>
      <c r="AB1088" s="187"/>
      <c r="AC1088" s="187"/>
      <c r="AD1088" s="187"/>
      <c r="AE1088" s="187"/>
      <c r="AF1088" s="187"/>
      <c r="AG1088" s="187" t="s">
        <v>156</v>
      </c>
      <c r="AH1088" s="187">
        <v>0</v>
      </c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87"/>
      <c r="AT1088" s="187"/>
      <c r="AU1088" s="187"/>
      <c r="AV1088" s="187"/>
      <c r="AW1088" s="187"/>
      <c r="AX1088" s="187"/>
      <c r="AY1088" s="187"/>
      <c r="AZ1088" s="187"/>
      <c r="BA1088" s="187"/>
      <c r="BB1088" s="187"/>
      <c r="BC1088" s="187"/>
      <c r="BD1088" s="187"/>
      <c r="BE1088" s="187"/>
      <c r="BF1088" s="187"/>
      <c r="BG1088" s="187"/>
      <c r="BH1088" s="187"/>
    </row>
    <row r="1089" spans="1:60" s="179" customFormat="1" outlineLevel="1">
      <c r="A1089" s="180"/>
      <c r="B1089" s="181"/>
      <c r="C1089" s="188" t="s">
        <v>369</v>
      </c>
      <c r="D1089" s="189"/>
      <c r="E1089" s="190"/>
      <c r="F1089" s="150"/>
      <c r="G1089" s="186"/>
      <c r="H1089" s="186"/>
      <c r="I1089" s="186"/>
      <c r="J1089" s="186"/>
      <c r="K1089" s="186"/>
      <c r="L1089" s="186"/>
      <c r="M1089" s="186"/>
      <c r="N1089" s="186"/>
      <c r="O1089" s="186"/>
      <c r="P1089" s="186"/>
      <c r="Q1089" s="186"/>
      <c r="R1089" s="186"/>
      <c r="S1089" s="186"/>
      <c r="T1089" s="186"/>
      <c r="U1089" s="186"/>
      <c r="V1089" s="186"/>
      <c r="W1089" s="186"/>
      <c r="X1089" s="187"/>
      <c r="Y1089" s="187"/>
      <c r="Z1089" s="187"/>
      <c r="AA1089" s="187"/>
      <c r="AB1089" s="187"/>
      <c r="AC1089" s="187"/>
      <c r="AD1089" s="187"/>
      <c r="AE1089" s="187"/>
      <c r="AF1089" s="187"/>
      <c r="AG1089" s="187" t="s">
        <v>156</v>
      </c>
      <c r="AH1089" s="187">
        <v>0</v>
      </c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87"/>
      <c r="AT1089" s="187"/>
      <c r="AU1089" s="187"/>
      <c r="AV1089" s="187"/>
      <c r="AW1089" s="187"/>
      <c r="AX1089" s="187"/>
      <c r="AY1089" s="187"/>
      <c r="AZ1089" s="187"/>
      <c r="BA1089" s="187"/>
      <c r="BB1089" s="187"/>
      <c r="BC1089" s="187"/>
      <c r="BD1089" s="187"/>
      <c r="BE1089" s="187"/>
      <c r="BF1089" s="187"/>
      <c r="BG1089" s="187"/>
      <c r="BH1089" s="187"/>
    </row>
    <row r="1090" spans="1:60" s="179" customFormat="1" outlineLevel="1">
      <c r="A1090" s="180"/>
      <c r="B1090" s="181"/>
      <c r="C1090" s="188" t="s">
        <v>370</v>
      </c>
      <c r="D1090" s="189"/>
      <c r="E1090" s="190"/>
      <c r="F1090" s="150"/>
      <c r="G1090" s="186"/>
      <c r="H1090" s="186"/>
      <c r="I1090" s="186"/>
      <c r="J1090" s="186"/>
      <c r="K1090" s="186"/>
      <c r="L1090" s="186"/>
      <c r="M1090" s="186"/>
      <c r="N1090" s="186"/>
      <c r="O1090" s="186"/>
      <c r="P1090" s="186"/>
      <c r="Q1090" s="186"/>
      <c r="R1090" s="186"/>
      <c r="S1090" s="186"/>
      <c r="T1090" s="186"/>
      <c r="U1090" s="186"/>
      <c r="V1090" s="186"/>
      <c r="W1090" s="186"/>
      <c r="X1090" s="187"/>
      <c r="Y1090" s="187"/>
      <c r="Z1090" s="187"/>
      <c r="AA1090" s="187"/>
      <c r="AB1090" s="187"/>
      <c r="AC1090" s="187"/>
      <c r="AD1090" s="187"/>
      <c r="AE1090" s="187"/>
      <c r="AF1090" s="187"/>
      <c r="AG1090" s="187" t="s">
        <v>156</v>
      </c>
      <c r="AH1090" s="187">
        <v>0</v>
      </c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87"/>
      <c r="AT1090" s="187"/>
      <c r="AU1090" s="187"/>
      <c r="AV1090" s="187"/>
      <c r="AW1090" s="187"/>
      <c r="AX1090" s="187"/>
      <c r="AY1090" s="187"/>
      <c r="AZ1090" s="187"/>
      <c r="BA1090" s="187"/>
      <c r="BB1090" s="187"/>
      <c r="BC1090" s="187"/>
      <c r="BD1090" s="187"/>
      <c r="BE1090" s="187"/>
      <c r="BF1090" s="187"/>
      <c r="BG1090" s="187"/>
      <c r="BH1090" s="187"/>
    </row>
    <row r="1091" spans="1:60" s="179" customFormat="1" outlineLevel="1">
      <c r="A1091" s="180"/>
      <c r="B1091" s="181"/>
      <c r="C1091" s="188" t="s">
        <v>371</v>
      </c>
      <c r="D1091" s="189"/>
      <c r="E1091" s="190">
        <v>-296.54079999999999</v>
      </c>
      <c r="F1091" s="150"/>
      <c r="G1091" s="186"/>
      <c r="H1091" s="186"/>
      <c r="I1091" s="186"/>
      <c r="J1091" s="186"/>
      <c r="K1091" s="186"/>
      <c r="L1091" s="186"/>
      <c r="M1091" s="186"/>
      <c r="N1091" s="186"/>
      <c r="O1091" s="186"/>
      <c r="P1091" s="186"/>
      <c r="Q1091" s="186"/>
      <c r="R1091" s="186"/>
      <c r="S1091" s="186"/>
      <c r="T1091" s="186"/>
      <c r="U1091" s="186"/>
      <c r="V1091" s="186"/>
      <c r="W1091" s="186"/>
      <c r="X1091" s="187"/>
      <c r="Y1091" s="187"/>
      <c r="Z1091" s="187"/>
      <c r="AA1091" s="187"/>
      <c r="AB1091" s="187"/>
      <c r="AC1091" s="187"/>
      <c r="AD1091" s="187"/>
      <c r="AE1091" s="187"/>
      <c r="AF1091" s="187"/>
      <c r="AG1091" s="187" t="s">
        <v>156</v>
      </c>
      <c r="AH1091" s="187">
        <v>0</v>
      </c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87"/>
      <c r="AT1091" s="187"/>
      <c r="AU1091" s="187"/>
      <c r="AV1091" s="187"/>
      <c r="AW1091" s="187"/>
      <c r="AX1091" s="187"/>
      <c r="AY1091" s="187"/>
      <c r="AZ1091" s="187"/>
      <c r="BA1091" s="187"/>
      <c r="BB1091" s="187"/>
      <c r="BC1091" s="187"/>
      <c r="BD1091" s="187"/>
      <c r="BE1091" s="187"/>
      <c r="BF1091" s="187"/>
      <c r="BG1091" s="187"/>
      <c r="BH1091" s="187"/>
    </row>
    <row r="1092" spans="1:60" s="179" customFormat="1" outlineLevel="1">
      <c r="A1092" s="180"/>
      <c r="B1092" s="181"/>
      <c r="C1092" s="188" t="s">
        <v>372</v>
      </c>
      <c r="D1092" s="189"/>
      <c r="E1092" s="190"/>
      <c r="F1092" s="150"/>
      <c r="G1092" s="186"/>
      <c r="H1092" s="186"/>
      <c r="I1092" s="186"/>
      <c r="J1092" s="186"/>
      <c r="K1092" s="186"/>
      <c r="L1092" s="186"/>
      <c r="M1092" s="186"/>
      <c r="N1092" s="186"/>
      <c r="O1092" s="186"/>
      <c r="P1092" s="186"/>
      <c r="Q1092" s="186"/>
      <c r="R1092" s="186"/>
      <c r="S1092" s="186"/>
      <c r="T1092" s="186"/>
      <c r="U1092" s="186"/>
      <c r="V1092" s="186"/>
      <c r="W1092" s="186"/>
      <c r="X1092" s="187"/>
      <c r="Y1092" s="187"/>
      <c r="Z1092" s="187"/>
      <c r="AA1092" s="187"/>
      <c r="AB1092" s="187"/>
      <c r="AC1092" s="187"/>
      <c r="AD1092" s="187"/>
      <c r="AE1092" s="187"/>
      <c r="AF1092" s="187"/>
      <c r="AG1092" s="187" t="s">
        <v>156</v>
      </c>
      <c r="AH1092" s="187">
        <v>0</v>
      </c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  <c r="AS1092" s="187"/>
      <c r="AT1092" s="187"/>
      <c r="AU1092" s="187"/>
      <c r="AV1092" s="187"/>
      <c r="AW1092" s="187"/>
      <c r="AX1092" s="187"/>
      <c r="AY1092" s="187"/>
      <c r="AZ1092" s="187"/>
      <c r="BA1092" s="187"/>
      <c r="BB1092" s="187"/>
      <c r="BC1092" s="187"/>
      <c r="BD1092" s="187"/>
      <c r="BE1092" s="187"/>
      <c r="BF1092" s="187"/>
      <c r="BG1092" s="187"/>
      <c r="BH1092" s="187"/>
    </row>
    <row r="1093" spans="1:60" s="179" customFormat="1" outlineLevel="1">
      <c r="A1093" s="180"/>
      <c r="B1093" s="181"/>
      <c r="C1093" s="188" t="s">
        <v>373</v>
      </c>
      <c r="D1093" s="189"/>
      <c r="E1093" s="190">
        <v>93.732799999999997</v>
      </c>
      <c r="F1093" s="150"/>
      <c r="G1093" s="186"/>
      <c r="H1093" s="186"/>
      <c r="I1093" s="186"/>
      <c r="J1093" s="186"/>
      <c r="K1093" s="186"/>
      <c r="L1093" s="186"/>
      <c r="M1093" s="186"/>
      <c r="N1093" s="186"/>
      <c r="O1093" s="186"/>
      <c r="P1093" s="186"/>
      <c r="Q1093" s="186"/>
      <c r="R1093" s="186"/>
      <c r="S1093" s="186"/>
      <c r="T1093" s="186"/>
      <c r="U1093" s="186"/>
      <c r="V1093" s="186"/>
      <c r="W1093" s="186"/>
      <c r="X1093" s="187"/>
      <c r="Y1093" s="187"/>
      <c r="Z1093" s="187"/>
      <c r="AA1093" s="187"/>
      <c r="AB1093" s="187"/>
      <c r="AC1093" s="187"/>
      <c r="AD1093" s="187"/>
      <c r="AE1093" s="187"/>
      <c r="AF1093" s="187"/>
      <c r="AG1093" s="187" t="s">
        <v>156</v>
      </c>
      <c r="AH1093" s="187">
        <v>0</v>
      </c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  <c r="AS1093" s="187"/>
      <c r="AT1093" s="187"/>
      <c r="AU1093" s="187"/>
      <c r="AV1093" s="187"/>
      <c r="AW1093" s="187"/>
      <c r="AX1093" s="187"/>
      <c r="AY1093" s="187"/>
      <c r="AZ1093" s="187"/>
      <c r="BA1093" s="187"/>
      <c r="BB1093" s="187"/>
      <c r="BC1093" s="187"/>
      <c r="BD1093" s="187"/>
      <c r="BE1093" s="187"/>
      <c r="BF1093" s="187"/>
      <c r="BG1093" s="187"/>
      <c r="BH1093" s="187"/>
    </row>
    <row r="1094" spans="1:60" s="179" customFormat="1" outlineLevel="1">
      <c r="A1094" s="180"/>
      <c r="B1094" s="181"/>
      <c r="C1094" s="188" t="s">
        <v>374</v>
      </c>
      <c r="D1094" s="189"/>
      <c r="E1094" s="190"/>
      <c r="F1094" s="150"/>
      <c r="G1094" s="186"/>
      <c r="H1094" s="186"/>
      <c r="I1094" s="186"/>
      <c r="J1094" s="186"/>
      <c r="K1094" s="186"/>
      <c r="L1094" s="186"/>
      <c r="M1094" s="186"/>
      <c r="N1094" s="186"/>
      <c r="O1094" s="186"/>
      <c r="P1094" s="186"/>
      <c r="Q1094" s="186"/>
      <c r="R1094" s="186"/>
      <c r="S1094" s="186"/>
      <c r="T1094" s="186"/>
      <c r="U1094" s="186"/>
      <c r="V1094" s="186"/>
      <c r="W1094" s="186"/>
      <c r="X1094" s="187"/>
      <c r="Y1094" s="187"/>
      <c r="Z1094" s="187"/>
      <c r="AA1094" s="187"/>
      <c r="AB1094" s="187"/>
      <c r="AC1094" s="187"/>
      <c r="AD1094" s="187"/>
      <c r="AE1094" s="187"/>
      <c r="AF1094" s="187"/>
      <c r="AG1094" s="187" t="s">
        <v>156</v>
      </c>
      <c r="AH1094" s="187">
        <v>0</v>
      </c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  <c r="AS1094" s="187"/>
      <c r="AT1094" s="187"/>
      <c r="AU1094" s="187"/>
      <c r="AV1094" s="187"/>
      <c r="AW1094" s="187"/>
      <c r="AX1094" s="187"/>
      <c r="AY1094" s="187"/>
      <c r="AZ1094" s="187"/>
      <c r="BA1094" s="187"/>
      <c r="BB1094" s="187"/>
      <c r="BC1094" s="187"/>
      <c r="BD1094" s="187"/>
      <c r="BE1094" s="187"/>
      <c r="BF1094" s="187"/>
      <c r="BG1094" s="187"/>
      <c r="BH1094" s="187"/>
    </row>
    <row r="1095" spans="1:60" s="179" customFormat="1" outlineLevel="1">
      <c r="A1095" s="180"/>
      <c r="B1095" s="181"/>
      <c r="C1095" s="188" t="s">
        <v>375</v>
      </c>
      <c r="D1095" s="189"/>
      <c r="E1095" s="190">
        <v>26.655999999999999</v>
      </c>
      <c r="F1095" s="150"/>
      <c r="G1095" s="186"/>
      <c r="H1095" s="186"/>
      <c r="I1095" s="186"/>
      <c r="J1095" s="186"/>
      <c r="K1095" s="186"/>
      <c r="L1095" s="186"/>
      <c r="M1095" s="186"/>
      <c r="N1095" s="186"/>
      <c r="O1095" s="186"/>
      <c r="P1095" s="186"/>
      <c r="Q1095" s="186"/>
      <c r="R1095" s="186"/>
      <c r="S1095" s="186"/>
      <c r="T1095" s="186"/>
      <c r="U1095" s="186"/>
      <c r="V1095" s="186"/>
      <c r="W1095" s="186"/>
      <c r="X1095" s="187"/>
      <c r="Y1095" s="187"/>
      <c r="Z1095" s="187"/>
      <c r="AA1095" s="187"/>
      <c r="AB1095" s="187"/>
      <c r="AC1095" s="187"/>
      <c r="AD1095" s="187"/>
      <c r="AE1095" s="187"/>
      <c r="AF1095" s="187"/>
      <c r="AG1095" s="187" t="s">
        <v>156</v>
      </c>
      <c r="AH1095" s="187">
        <v>0</v>
      </c>
      <c r="AI1095" s="187"/>
      <c r="AJ1095" s="187"/>
      <c r="AK1095" s="187"/>
      <c r="AL1095" s="187"/>
      <c r="AM1095" s="187"/>
      <c r="AN1095" s="187"/>
      <c r="AO1095" s="187"/>
      <c r="AP1095" s="187"/>
      <c r="AQ1095" s="187"/>
      <c r="AR1095" s="187"/>
      <c r="AS1095" s="187"/>
      <c r="AT1095" s="187"/>
      <c r="AU1095" s="187"/>
      <c r="AV1095" s="187"/>
      <c r="AW1095" s="187"/>
      <c r="AX1095" s="187"/>
      <c r="AY1095" s="187"/>
      <c r="AZ1095" s="187"/>
      <c r="BA1095" s="187"/>
      <c r="BB1095" s="187"/>
      <c r="BC1095" s="187"/>
      <c r="BD1095" s="187"/>
      <c r="BE1095" s="187"/>
      <c r="BF1095" s="187"/>
      <c r="BG1095" s="187"/>
      <c r="BH1095" s="187"/>
    </row>
    <row r="1096" spans="1:60" s="179" customFormat="1" outlineLevel="1">
      <c r="A1096" s="180"/>
      <c r="B1096" s="181"/>
      <c r="C1096" s="188" t="s">
        <v>191</v>
      </c>
      <c r="D1096" s="189"/>
      <c r="E1096" s="190"/>
      <c r="F1096" s="150"/>
      <c r="G1096" s="186"/>
      <c r="H1096" s="186"/>
      <c r="I1096" s="186"/>
      <c r="J1096" s="186"/>
      <c r="K1096" s="186"/>
      <c r="L1096" s="186"/>
      <c r="M1096" s="186"/>
      <c r="N1096" s="186"/>
      <c r="O1096" s="186"/>
      <c r="P1096" s="186"/>
      <c r="Q1096" s="186"/>
      <c r="R1096" s="186"/>
      <c r="S1096" s="186"/>
      <c r="T1096" s="186"/>
      <c r="U1096" s="186"/>
      <c r="V1096" s="186"/>
      <c r="W1096" s="186"/>
      <c r="X1096" s="187"/>
      <c r="Y1096" s="187"/>
      <c r="Z1096" s="187"/>
      <c r="AA1096" s="187"/>
      <c r="AB1096" s="187"/>
      <c r="AC1096" s="187"/>
      <c r="AD1096" s="187"/>
      <c r="AE1096" s="187"/>
      <c r="AF1096" s="187"/>
      <c r="AG1096" s="187" t="s">
        <v>156</v>
      </c>
      <c r="AH1096" s="187">
        <v>0</v>
      </c>
      <c r="AI1096" s="187"/>
      <c r="AJ1096" s="187"/>
      <c r="AK1096" s="187"/>
      <c r="AL1096" s="187"/>
      <c r="AM1096" s="187"/>
      <c r="AN1096" s="187"/>
      <c r="AO1096" s="187"/>
      <c r="AP1096" s="187"/>
      <c r="AQ1096" s="187"/>
      <c r="AR1096" s="187"/>
      <c r="AS1096" s="187"/>
      <c r="AT1096" s="187"/>
      <c r="AU1096" s="187"/>
      <c r="AV1096" s="187"/>
      <c r="AW1096" s="187"/>
      <c r="AX1096" s="187"/>
      <c r="AY1096" s="187"/>
      <c r="AZ1096" s="187"/>
      <c r="BA1096" s="187"/>
      <c r="BB1096" s="187"/>
      <c r="BC1096" s="187"/>
      <c r="BD1096" s="187"/>
      <c r="BE1096" s="187"/>
      <c r="BF1096" s="187"/>
      <c r="BG1096" s="187"/>
      <c r="BH1096" s="187"/>
    </row>
    <row r="1097" spans="1:60" s="179" customFormat="1" outlineLevel="1">
      <c r="A1097" s="180"/>
      <c r="B1097" s="181"/>
      <c r="C1097" s="188" t="s">
        <v>560</v>
      </c>
      <c r="D1097" s="189"/>
      <c r="E1097" s="190"/>
      <c r="F1097" s="150"/>
      <c r="G1097" s="186"/>
      <c r="H1097" s="186"/>
      <c r="I1097" s="186"/>
      <c r="J1097" s="186"/>
      <c r="K1097" s="186"/>
      <c r="L1097" s="186"/>
      <c r="M1097" s="186"/>
      <c r="N1097" s="186"/>
      <c r="O1097" s="186"/>
      <c r="P1097" s="186"/>
      <c r="Q1097" s="186"/>
      <c r="R1097" s="186"/>
      <c r="S1097" s="186"/>
      <c r="T1097" s="186"/>
      <c r="U1097" s="186"/>
      <c r="V1097" s="186"/>
      <c r="W1097" s="186"/>
      <c r="X1097" s="187"/>
      <c r="Y1097" s="187"/>
      <c r="Z1097" s="187"/>
      <c r="AA1097" s="187"/>
      <c r="AB1097" s="187"/>
      <c r="AC1097" s="187"/>
      <c r="AD1097" s="187"/>
      <c r="AE1097" s="187"/>
      <c r="AF1097" s="187"/>
      <c r="AG1097" s="187" t="s">
        <v>156</v>
      </c>
      <c r="AH1097" s="187">
        <v>0</v>
      </c>
      <c r="AI1097" s="187"/>
      <c r="AJ1097" s="187"/>
      <c r="AK1097" s="187"/>
      <c r="AL1097" s="187"/>
      <c r="AM1097" s="187"/>
      <c r="AN1097" s="187"/>
      <c r="AO1097" s="187"/>
      <c r="AP1097" s="187"/>
      <c r="AQ1097" s="187"/>
      <c r="AR1097" s="187"/>
      <c r="AS1097" s="187"/>
      <c r="AT1097" s="187"/>
      <c r="AU1097" s="187"/>
      <c r="AV1097" s="187"/>
      <c r="AW1097" s="187"/>
      <c r="AX1097" s="187"/>
      <c r="AY1097" s="187"/>
      <c r="AZ1097" s="187"/>
      <c r="BA1097" s="187"/>
      <c r="BB1097" s="187"/>
      <c r="BC1097" s="187"/>
      <c r="BD1097" s="187"/>
      <c r="BE1097" s="187"/>
      <c r="BF1097" s="187"/>
      <c r="BG1097" s="187"/>
      <c r="BH1097" s="187"/>
    </row>
    <row r="1098" spans="1:60" s="179" customFormat="1" outlineLevel="1">
      <c r="A1098" s="180"/>
      <c r="B1098" s="181"/>
      <c r="C1098" s="188" t="s">
        <v>561</v>
      </c>
      <c r="D1098" s="189"/>
      <c r="E1098" s="190">
        <v>56.484000000000002</v>
      </c>
      <c r="F1098" s="150"/>
      <c r="G1098" s="186"/>
      <c r="H1098" s="186"/>
      <c r="I1098" s="186"/>
      <c r="J1098" s="186"/>
      <c r="K1098" s="186"/>
      <c r="L1098" s="186"/>
      <c r="M1098" s="186"/>
      <c r="N1098" s="186"/>
      <c r="O1098" s="186"/>
      <c r="P1098" s="186"/>
      <c r="Q1098" s="186"/>
      <c r="R1098" s="186"/>
      <c r="S1098" s="186"/>
      <c r="T1098" s="186"/>
      <c r="U1098" s="186"/>
      <c r="V1098" s="186"/>
      <c r="W1098" s="186"/>
      <c r="X1098" s="187"/>
      <c r="Y1098" s="187"/>
      <c r="Z1098" s="187"/>
      <c r="AA1098" s="187"/>
      <c r="AB1098" s="187"/>
      <c r="AC1098" s="187"/>
      <c r="AD1098" s="187"/>
      <c r="AE1098" s="187"/>
      <c r="AF1098" s="187"/>
      <c r="AG1098" s="187" t="s">
        <v>156</v>
      </c>
      <c r="AH1098" s="187">
        <v>0</v>
      </c>
      <c r="AI1098" s="187"/>
      <c r="AJ1098" s="187"/>
      <c r="AK1098" s="187"/>
      <c r="AL1098" s="187"/>
      <c r="AM1098" s="187"/>
      <c r="AN1098" s="187"/>
      <c r="AO1098" s="187"/>
      <c r="AP1098" s="187"/>
      <c r="AQ1098" s="187"/>
      <c r="AR1098" s="187"/>
      <c r="AS1098" s="187"/>
      <c r="AT1098" s="187"/>
      <c r="AU1098" s="187"/>
      <c r="AV1098" s="187"/>
      <c r="AW1098" s="187"/>
      <c r="AX1098" s="187"/>
      <c r="AY1098" s="187"/>
      <c r="AZ1098" s="187"/>
      <c r="BA1098" s="187"/>
      <c r="BB1098" s="187"/>
      <c r="BC1098" s="187"/>
      <c r="BD1098" s="187"/>
      <c r="BE1098" s="187"/>
      <c r="BF1098" s="187"/>
      <c r="BG1098" s="187"/>
      <c r="BH1098" s="187"/>
    </row>
    <row r="1099" spans="1:60" s="179" customFormat="1" outlineLevel="1">
      <c r="A1099" s="180"/>
      <c r="B1099" s="181"/>
      <c r="C1099" s="188" t="s">
        <v>563</v>
      </c>
      <c r="D1099" s="189"/>
      <c r="E1099" s="190"/>
      <c r="F1099" s="150"/>
      <c r="G1099" s="186"/>
      <c r="H1099" s="186"/>
      <c r="I1099" s="186"/>
      <c r="J1099" s="186"/>
      <c r="K1099" s="186"/>
      <c r="L1099" s="186"/>
      <c r="M1099" s="186"/>
      <c r="N1099" s="186"/>
      <c r="O1099" s="186"/>
      <c r="P1099" s="186"/>
      <c r="Q1099" s="186"/>
      <c r="R1099" s="186"/>
      <c r="S1099" s="186"/>
      <c r="T1099" s="186"/>
      <c r="U1099" s="186"/>
      <c r="V1099" s="186"/>
      <c r="W1099" s="186"/>
      <c r="X1099" s="187"/>
      <c r="Y1099" s="187"/>
      <c r="Z1099" s="187"/>
      <c r="AA1099" s="187"/>
      <c r="AB1099" s="187"/>
      <c r="AC1099" s="187"/>
      <c r="AD1099" s="187"/>
      <c r="AE1099" s="187"/>
      <c r="AF1099" s="187"/>
      <c r="AG1099" s="187" t="s">
        <v>156</v>
      </c>
      <c r="AH1099" s="187">
        <v>0</v>
      </c>
      <c r="AI1099" s="187"/>
      <c r="AJ1099" s="187"/>
      <c r="AK1099" s="187"/>
      <c r="AL1099" s="187"/>
      <c r="AM1099" s="187"/>
      <c r="AN1099" s="187"/>
      <c r="AO1099" s="187"/>
      <c r="AP1099" s="187"/>
      <c r="AQ1099" s="187"/>
      <c r="AR1099" s="187"/>
      <c r="AS1099" s="187"/>
      <c r="AT1099" s="187"/>
      <c r="AU1099" s="187"/>
      <c r="AV1099" s="187"/>
      <c r="AW1099" s="187"/>
      <c r="AX1099" s="187"/>
      <c r="AY1099" s="187"/>
      <c r="AZ1099" s="187"/>
      <c r="BA1099" s="187"/>
      <c r="BB1099" s="187"/>
      <c r="BC1099" s="187"/>
      <c r="BD1099" s="187"/>
      <c r="BE1099" s="187"/>
      <c r="BF1099" s="187"/>
      <c r="BG1099" s="187"/>
      <c r="BH1099" s="187"/>
    </row>
    <row r="1100" spans="1:60" s="179" customFormat="1" outlineLevel="1">
      <c r="A1100" s="180"/>
      <c r="B1100" s="181"/>
      <c r="C1100" s="188" t="s">
        <v>564</v>
      </c>
      <c r="D1100" s="189"/>
      <c r="E1100" s="190">
        <v>297.86399999999998</v>
      </c>
      <c r="F1100" s="150"/>
      <c r="G1100" s="186"/>
      <c r="H1100" s="186"/>
      <c r="I1100" s="186"/>
      <c r="J1100" s="186"/>
      <c r="K1100" s="186"/>
      <c r="L1100" s="186"/>
      <c r="M1100" s="186"/>
      <c r="N1100" s="186"/>
      <c r="O1100" s="186"/>
      <c r="P1100" s="186"/>
      <c r="Q1100" s="186"/>
      <c r="R1100" s="186"/>
      <c r="S1100" s="186"/>
      <c r="T1100" s="186"/>
      <c r="U1100" s="186"/>
      <c r="V1100" s="186"/>
      <c r="W1100" s="186"/>
      <c r="X1100" s="187"/>
      <c r="Y1100" s="187"/>
      <c r="Z1100" s="187"/>
      <c r="AA1100" s="187"/>
      <c r="AB1100" s="187"/>
      <c r="AC1100" s="187"/>
      <c r="AD1100" s="187"/>
      <c r="AE1100" s="187"/>
      <c r="AF1100" s="187"/>
      <c r="AG1100" s="187" t="s">
        <v>156</v>
      </c>
      <c r="AH1100" s="187">
        <v>0</v>
      </c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  <c r="AS1100" s="187"/>
      <c r="AT1100" s="187"/>
      <c r="AU1100" s="187"/>
      <c r="AV1100" s="187"/>
      <c r="AW1100" s="187"/>
      <c r="AX1100" s="187"/>
      <c r="AY1100" s="187"/>
      <c r="AZ1100" s="187"/>
      <c r="BA1100" s="187"/>
      <c r="BB1100" s="187"/>
      <c r="BC1100" s="187"/>
      <c r="BD1100" s="187"/>
      <c r="BE1100" s="187"/>
      <c r="BF1100" s="187"/>
      <c r="BG1100" s="187"/>
      <c r="BH1100" s="187"/>
    </row>
    <row r="1101" spans="1:60" s="179" customFormat="1" outlineLevel="1">
      <c r="A1101" s="180"/>
      <c r="B1101" s="181"/>
      <c r="C1101" s="188" t="s">
        <v>566</v>
      </c>
      <c r="D1101" s="189"/>
      <c r="E1101" s="190"/>
      <c r="F1101" s="150"/>
      <c r="G1101" s="186"/>
      <c r="H1101" s="186"/>
      <c r="I1101" s="186"/>
      <c r="J1101" s="186"/>
      <c r="K1101" s="186"/>
      <c r="L1101" s="186"/>
      <c r="M1101" s="186"/>
      <c r="N1101" s="186"/>
      <c r="O1101" s="186"/>
      <c r="P1101" s="186"/>
      <c r="Q1101" s="186"/>
      <c r="R1101" s="186"/>
      <c r="S1101" s="186"/>
      <c r="T1101" s="186"/>
      <c r="U1101" s="186"/>
      <c r="V1101" s="186"/>
      <c r="W1101" s="186"/>
      <c r="X1101" s="187"/>
      <c r="Y1101" s="187"/>
      <c r="Z1101" s="187"/>
      <c r="AA1101" s="187"/>
      <c r="AB1101" s="187"/>
      <c r="AC1101" s="187"/>
      <c r="AD1101" s="187"/>
      <c r="AE1101" s="187"/>
      <c r="AF1101" s="187"/>
      <c r="AG1101" s="187" t="s">
        <v>156</v>
      </c>
      <c r="AH1101" s="187">
        <v>0</v>
      </c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  <c r="AS1101" s="187"/>
      <c r="AT1101" s="187"/>
      <c r="AU1101" s="187"/>
      <c r="AV1101" s="187"/>
      <c r="AW1101" s="187"/>
      <c r="AX1101" s="187"/>
      <c r="AY1101" s="187"/>
      <c r="AZ1101" s="187"/>
      <c r="BA1101" s="187"/>
      <c r="BB1101" s="187"/>
      <c r="BC1101" s="187"/>
      <c r="BD1101" s="187"/>
      <c r="BE1101" s="187"/>
      <c r="BF1101" s="187"/>
      <c r="BG1101" s="187"/>
      <c r="BH1101" s="187"/>
    </row>
    <row r="1102" spans="1:60" s="179" customFormat="1" outlineLevel="1">
      <c r="A1102" s="180"/>
      <c r="B1102" s="181"/>
      <c r="C1102" s="188" t="s">
        <v>567</v>
      </c>
      <c r="D1102" s="189"/>
      <c r="E1102" s="190">
        <v>36.612000000000002</v>
      </c>
      <c r="F1102" s="150"/>
      <c r="G1102" s="186"/>
      <c r="H1102" s="186"/>
      <c r="I1102" s="186"/>
      <c r="J1102" s="186"/>
      <c r="K1102" s="186"/>
      <c r="L1102" s="186"/>
      <c r="M1102" s="186"/>
      <c r="N1102" s="186"/>
      <c r="O1102" s="186"/>
      <c r="P1102" s="186"/>
      <c r="Q1102" s="186"/>
      <c r="R1102" s="186"/>
      <c r="S1102" s="186"/>
      <c r="T1102" s="186"/>
      <c r="U1102" s="186"/>
      <c r="V1102" s="186"/>
      <c r="W1102" s="186"/>
      <c r="X1102" s="187"/>
      <c r="Y1102" s="187"/>
      <c r="Z1102" s="187"/>
      <c r="AA1102" s="187"/>
      <c r="AB1102" s="187"/>
      <c r="AC1102" s="187"/>
      <c r="AD1102" s="187"/>
      <c r="AE1102" s="187"/>
      <c r="AF1102" s="187"/>
      <c r="AG1102" s="187" t="s">
        <v>156</v>
      </c>
      <c r="AH1102" s="187">
        <v>0</v>
      </c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  <c r="AS1102" s="187"/>
      <c r="AT1102" s="187"/>
      <c r="AU1102" s="187"/>
      <c r="AV1102" s="187"/>
      <c r="AW1102" s="187"/>
      <c r="AX1102" s="187"/>
      <c r="AY1102" s="187"/>
      <c r="AZ1102" s="187"/>
      <c r="BA1102" s="187"/>
      <c r="BB1102" s="187"/>
      <c r="BC1102" s="187"/>
      <c r="BD1102" s="187"/>
      <c r="BE1102" s="187"/>
      <c r="BF1102" s="187"/>
      <c r="BG1102" s="187"/>
      <c r="BH1102" s="187"/>
    </row>
    <row r="1103" spans="1:60" s="179" customFormat="1" outlineLevel="1">
      <c r="A1103" s="180"/>
      <c r="B1103" s="181"/>
      <c r="C1103" s="188" t="s">
        <v>569</v>
      </c>
      <c r="D1103" s="189"/>
      <c r="E1103" s="190"/>
      <c r="F1103" s="150"/>
      <c r="G1103" s="186"/>
      <c r="H1103" s="186"/>
      <c r="I1103" s="186"/>
      <c r="J1103" s="186"/>
      <c r="K1103" s="186"/>
      <c r="L1103" s="186"/>
      <c r="M1103" s="186"/>
      <c r="N1103" s="186"/>
      <c r="O1103" s="186"/>
      <c r="P1103" s="186"/>
      <c r="Q1103" s="186"/>
      <c r="R1103" s="186"/>
      <c r="S1103" s="186"/>
      <c r="T1103" s="186"/>
      <c r="U1103" s="186"/>
      <c r="V1103" s="186"/>
      <c r="W1103" s="186"/>
      <c r="X1103" s="187"/>
      <c r="Y1103" s="187"/>
      <c r="Z1103" s="187"/>
      <c r="AA1103" s="187"/>
      <c r="AB1103" s="187"/>
      <c r="AC1103" s="187"/>
      <c r="AD1103" s="187"/>
      <c r="AE1103" s="187"/>
      <c r="AF1103" s="187"/>
      <c r="AG1103" s="187" t="s">
        <v>156</v>
      </c>
      <c r="AH1103" s="187">
        <v>0</v>
      </c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  <c r="AS1103" s="187"/>
      <c r="AT1103" s="187"/>
      <c r="AU1103" s="187"/>
      <c r="AV1103" s="187"/>
      <c r="AW1103" s="187"/>
      <c r="AX1103" s="187"/>
      <c r="AY1103" s="187"/>
      <c r="AZ1103" s="187"/>
      <c r="BA1103" s="187"/>
      <c r="BB1103" s="187"/>
      <c r="BC1103" s="187"/>
      <c r="BD1103" s="187"/>
      <c r="BE1103" s="187"/>
      <c r="BF1103" s="187"/>
      <c r="BG1103" s="187"/>
      <c r="BH1103" s="187"/>
    </row>
    <row r="1104" spans="1:60" s="179" customFormat="1" outlineLevel="1">
      <c r="A1104" s="180"/>
      <c r="B1104" s="181"/>
      <c r="C1104" s="188" t="s">
        <v>570</v>
      </c>
      <c r="D1104" s="189"/>
      <c r="E1104" s="190">
        <v>13.959</v>
      </c>
      <c r="F1104" s="150"/>
      <c r="G1104" s="186"/>
      <c r="H1104" s="186"/>
      <c r="I1104" s="186"/>
      <c r="J1104" s="186"/>
      <c r="K1104" s="186"/>
      <c r="L1104" s="186"/>
      <c r="M1104" s="186"/>
      <c r="N1104" s="186"/>
      <c r="O1104" s="186"/>
      <c r="P1104" s="186"/>
      <c r="Q1104" s="186"/>
      <c r="R1104" s="186"/>
      <c r="S1104" s="186"/>
      <c r="T1104" s="186"/>
      <c r="U1104" s="186"/>
      <c r="V1104" s="186"/>
      <c r="W1104" s="186"/>
      <c r="X1104" s="187"/>
      <c r="Y1104" s="187"/>
      <c r="Z1104" s="187"/>
      <c r="AA1104" s="187"/>
      <c r="AB1104" s="187"/>
      <c r="AC1104" s="187"/>
      <c r="AD1104" s="187"/>
      <c r="AE1104" s="187"/>
      <c r="AF1104" s="187"/>
      <c r="AG1104" s="187" t="s">
        <v>156</v>
      </c>
      <c r="AH1104" s="187">
        <v>0</v>
      </c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  <c r="AS1104" s="187"/>
      <c r="AT1104" s="187"/>
      <c r="AU1104" s="187"/>
      <c r="AV1104" s="187"/>
      <c r="AW1104" s="187"/>
      <c r="AX1104" s="187"/>
      <c r="AY1104" s="187"/>
      <c r="AZ1104" s="187"/>
      <c r="BA1104" s="187"/>
      <c r="BB1104" s="187"/>
      <c r="BC1104" s="187"/>
      <c r="BD1104" s="187"/>
      <c r="BE1104" s="187"/>
      <c r="BF1104" s="187"/>
      <c r="BG1104" s="187"/>
      <c r="BH1104" s="187"/>
    </row>
    <row r="1105" spans="1:60" s="179" customFormat="1" outlineLevel="1">
      <c r="A1105" s="180"/>
      <c r="B1105" s="181"/>
      <c r="C1105" s="188" t="s">
        <v>572</v>
      </c>
      <c r="D1105" s="189"/>
      <c r="E1105" s="190"/>
      <c r="F1105" s="150"/>
      <c r="G1105" s="186"/>
      <c r="H1105" s="186"/>
      <c r="I1105" s="186"/>
      <c r="J1105" s="186"/>
      <c r="K1105" s="186"/>
      <c r="L1105" s="186"/>
      <c r="M1105" s="186"/>
      <c r="N1105" s="186"/>
      <c r="O1105" s="186"/>
      <c r="P1105" s="186"/>
      <c r="Q1105" s="186"/>
      <c r="R1105" s="186"/>
      <c r="S1105" s="186"/>
      <c r="T1105" s="186"/>
      <c r="U1105" s="186"/>
      <c r="V1105" s="186"/>
      <c r="W1105" s="186"/>
      <c r="X1105" s="187"/>
      <c r="Y1105" s="187"/>
      <c r="Z1105" s="187"/>
      <c r="AA1105" s="187"/>
      <c r="AB1105" s="187"/>
      <c r="AC1105" s="187"/>
      <c r="AD1105" s="187"/>
      <c r="AE1105" s="187"/>
      <c r="AF1105" s="187"/>
      <c r="AG1105" s="187" t="s">
        <v>156</v>
      </c>
      <c r="AH1105" s="187">
        <v>0</v>
      </c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  <c r="AS1105" s="187"/>
      <c r="AT1105" s="187"/>
      <c r="AU1105" s="187"/>
      <c r="AV1105" s="187"/>
      <c r="AW1105" s="187"/>
      <c r="AX1105" s="187"/>
      <c r="AY1105" s="187"/>
      <c r="AZ1105" s="187"/>
      <c r="BA1105" s="187"/>
      <c r="BB1105" s="187"/>
      <c r="BC1105" s="187"/>
      <c r="BD1105" s="187"/>
      <c r="BE1105" s="187"/>
      <c r="BF1105" s="187"/>
      <c r="BG1105" s="187"/>
      <c r="BH1105" s="187"/>
    </row>
    <row r="1106" spans="1:60" s="179" customFormat="1" outlineLevel="1">
      <c r="A1106" s="180"/>
      <c r="B1106" s="181"/>
      <c r="C1106" s="188" t="s">
        <v>573</v>
      </c>
      <c r="D1106" s="189"/>
      <c r="E1106" s="190">
        <v>41.917499999999997</v>
      </c>
      <c r="F1106" s="150"/>
      <c r="G1106" s="186"/>
      <c r="H1106" s="186"/>
      <c r="I1106" s="186"/>
      <c r="J1106" s="186"/>
      <c r="K1106" s="186"/>
      <c r="L1106" s="186"/>
      <c r="M1106" s="186"/>
      <c r="N1106" s="186"/>
      <c r="O1106" s="186"/>
      <c r="P1106" s="186"/>
      <c r="Q1106" s="186"/>
      <c r="R1106" s="186"/>
      <c r="S1106" s="186"/>
      <c r="T1106" s="186"/>
      <c r="U1106" s="186"/>
      <c r="V1106" s="186"/>
      <c r="W1106" s="186"/>
      <c r="X1106" s="187"/>
      <c r="Y1106" s="187"/>
      <c r="Z1106" s="187"/>
      <c r="AA1106" s="187"/>
      <c r="AB1106" s="187"/>
      <c r="AC1106" s="187"/>
      <c r="AD1106" s="187"/>
      <c r="AE1106" s="187"/>
      <c r="AF1106" s="187"/>
      <c r="AG1106" s="187" t="s">
        <v>156</v>
      </c>
      <c r="AH1106" s="187">
        <v>0</v>
      </c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87"/>
      <c r="AT1106" s="187"/>
      <c r="AU1106" s="187"/>
      <c r="AV1106" s="187"/>
      <c r="AW1106" s="187"/>
      <c r="AX1106" s="187"/>
      <c r="AY1106" s="187"/>
      <c r="AZ1106" s="187"/>
      <c r="BA1106" s="187"/>
      <c r="BB1106" s="187"/>
      <c r="BC1106" s="187"/>
      <c r="BD1106" s="187"/>
      <c r="BE1106" s="187"/>
      <c r="BF1106" s="187"/>
      <c r="BG1106" s="187"/>
      <c r="BH1106" s="187"/>
    </row>
    <row r="1107" spans="1:60" s="179" customFormat="1" outlineLevel="1">
      <c r="A1107" s="180"/>
      <c r="B1107" s="181"/>
      <c r="C1107" s="188" t="s">
        <v>575</v>
      </c>
      <c r="D1107" s="189"/>
      <c r="E1107" s="190">
        <v>-1.71</v>
      </c>
      <c r="F1107" s="150"/>
      <c r="G1107" s="186"/>
      <c r="H1107" s="186"/>
      <c r="I1107" s="186"/>
      <c r="J1107" s="186"/>
      <c r="K1107" s="186"/>
      <c r="L1107" s="186"/>
      <c r="M1107" s="186"/>
      <c r="N1107" s="186"/>
      <c r="O1107" s="186"/>
      <c r="P1107" s="186"/>
      <c r="Q1107" s="186"/>
      <c r="R1107" s="186"/>
      <c r="S1107" s="186"/>
      <c r="T1107" s="186"/>
      <c r="U1107" s="186"/>
      <c r="V1107" s="186"/>
      <c r="W1107" s="186"/>
      <c r="X1107" s="187"/>
      <c r="Y1107" s="187"/>
      <c r="Z1107" s="187"/>
      <c r="AA1107" s="187"/>
      <c r="AB1107" s="187"/>
      <c r="AC1107" s="187"/>
      <c r="AD1107" s="187"/>
      <c r="AE1107" s="187"/>
      <c r="AF1107" s="187"/>
      <c r="AG1107" s="187" t="s">
        <v>156</v>
      </c>
      <c r="AH1107" s="187">
        <v>0</v>
      </c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7"/>
      <c r="AT1107" s="187"/>
      <c r="AU1107" s="187"/>
      <c r="AV1107" s="187"/>
      <c r="AW1107" s="187"/>
      <c r="AX1107" s="187"/>
      <c r="AY1107" s="187"/>
      <c r="AZ1107" s="187"/>
      <c r="BA1107" s="187"/>
      <c r="BB1107" s="187"/>
      <c r="BC1107" s="187"/>
      <c r="BD1107" s="187"/>
      <c r="BE1107" s="187"/>
      <c r="BF1107" s="187"/>
      <c r="BG1107" s="187"/>
      <c r="BH1107" s="187"/>
    </row>
    <row r="1108" spans="1:60" s="179" customFormat="1" outlineLevel="1">
      <c r="A1108" s="180"/>
      <c r="B1108" s="181"/>
      <c r="C1108" s="188" t="s">
        <v>576</v>
      </c>
      <c r="D1108" s="189"/>
      <c r="E1108" s="190"/>
      <c r="F1108" s="150"/>
      <c r="G1108" s="186"/>
      <c r="H1108" s="186"/>
      <c r="I1108" s="186"/>
      <c r="J1108" s="186"/>
      <c r="K1108" s="186"/>
      <c r="L1108" s="186"/>
      <c r="M1108" s="186"/>
      <c r="N1108" s="186"/>
      <c r="O1108" s="186"/>
      <c r="P1108" s="186"/>
      <c r="Q1108" s="186"/>
      <c r="R1108" s="186"/>
      <c r="S1108" s="186"/>
      <c r="T1108" s="186"/>
      <c r="U1108" s="186"/>
      <c r="V1108" s="186"/>
      <c r="W1108" s="186"/>
      <c r="X1108" s="187"/>
      <c r="Y1108" s="187"/>
      <c r="Z1108" s="187"/>
      <c r="AA1108" s="187"/>
      <c r="AB1108" s="187"/>
      <c r="AC1108" s="187"/>
      <c r="AD1108" s="187"/>
      <c r="AE1108" s="187"/>
      <c r="AF1108" s="187"/>
      <c r="AG1108" s="187" t="s">
        <v>156</v>
      </c>
      <c r="AH1108" s="187">
        <v>0</v>
      </c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7"/>
      <c r="AT1108" s="187"/>
      <c r="AU1108" s="187"/>
      <c r="AV1108" s="187"/>
      <c r="AW1108" s="187"/>
      <c r="AX1108" s="187"/>
      <c r="AY1108" s="187"/>
      <c r="AZ1108" s="187"/>
      <c r="BA1108" s="187"/>
      <c r="BB1108" s="187"/>
      <c r="BC1108" s="187"/>
      <c r="BD1108" s="187"/>
      <c r="BE1108" s="187"/>
      <c r="BF1108" s="187"/>
      <c r="BG1108" s="187"/>
      <c r="BH1108" s="187"/>
    </row>
    <row r="1109" spans="1:60" s="179" customFormat="1" outlineLevel="1">
      <c r="A1109" s="180"/>
      <c r="B1109" s="181"/>
      <c r="C1109" s="188" t="s">
        <v>577</v>
      </c>
      <c r="D1109" s="189"/>
      <c r="E1109" s="190">
        <v>266.65199999999999</v>
      </c>
      <c r="F1109" s="150"/>
      <c r="G1109" s="186"/>
      <c r="H1109" s="186"/>
      <c r="I1109" s="186"/>
      <c r="J1109" s="186"/>
      <c r="K1109" s="186"/>
      <c r="L1109" s="186"/>
      <c r="M1109" s="186"/>
      <c r="N1109" s="186"/>
      <c r="O1109" s="186"/>
      <c r="P1109" s="186"/>
      <c r="Q1109" s="186"/>
      <c r="R1109" s="186"/>
      <c r="S1109" s="186"/>
      <c r="T1109" s="186"/>
      <c r="U1109" s="186"/>
      <c r="V1109" s="186"/>
      <c r="W1109" s="186"/>
      <c r="X1109" s="187"/>
      <c r="Y1109" s="187"/>
      <c r="Z1109" s="187"/>
      <c r="AA1109" s="187"/>
      <c r="AB1109" s="187"/>
      <c r="AC1109" s="187"/>
      <c r="AD1109" s="187"/>
      <c r="AE1109" s="187"/>
      <c r="AF1109" s="187"/>
      <c r="AG1109" s="187" t="s">
        <v>156</v>
      </c>
      <c r="AH1109" s="187">
        <v>0</v>
      </c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87"/>
      <c r="AT1109" s="187"/>
      <c r="AU1109" s="187"/>
      <c r="AV1109" s="187"/>
      <c r="AW1109" s="187"/>
      <c r="AX1109" s="187"/>
      <c r="AY1109" s="187"/>
      <c r="AZ1109" s="187"/>
      <c r="BA1109" s="187"/>
      <c r="BB1109" s="187"/>
      <c r="BC1109" s="187"/>
      <c r="BD1109" s="187"/>
      <c r="BE1109" s="187"/>
      <c r="BF1109" s="187"/>
      <c r="BG1109" s="187"/>
      <c r="BH1109" s="187"/>
    </row>
    <row r="1110" spans="1:60" s="179" customFormat="1" outlineLevel="1">
      <c r="A1110" s="180"/>
      <c r="B1110" s="181"/>
      <c r="C1110" s="188" t="s">
        <v>579</v>
      </c>
      <c r="D1110" s="189"/>
      <c r="E1110" s="190"/>
      <c r="F1110" s="150"/>
      <c r="G1110" s="186"/>
      <c r="H1110" s="186"/>
      <c r="I1110" s="186"/>
      <c r="J1110" s="186"/>
      <c r="K1110" s="186"/>
      <c r="L1110" s="186"/>
      <c r="M1110" s="186"/>
      <c r="N1110" s="186"/>
      <c r="O1110" s="186"/>
      <c r="P1110" s="186"/>
      <c r="Q1110" s="186"/>
      <c r="R1110" s="186"/>
      <c r="S1110" s="186"/>
      <c r="T1110" s="186"/>
      <c r="U1110" s="186"/>
      <c r="V1110" s="186"/>
      <c r="W1110" s="186"/>
      <c r="X1110" s="187"/>
      <c r="Y1110" s="187"/>
      <c r="Z1110" s="187"/>
      <c r="AA1110" s="187"/>
      <c r="AB1110" s="187"/>
      <c r="AC1110" s="187"/>
      <c r="AD1110" s="187"/>
      <c r="AE1110" s="187"/>
      <c r="AF1110" s="187"/>
      <c r="AG1110" s="187" t="s">
        <v>156</v>
      </c>
      <c r="AH1110" s="187">
        <v>0</v>
      </c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87"/>
      <c r="AT1110" s="187"/>
      <c r="AU1110" s="187"/>
      <c r="AV1110" s="187"/>
      <c r="AW1110" s="187"/>
      <c r="AX1110" s="187"/>
      <c r="AY1110" s="187"/>
      <c r="AZ1110" s="187"/>
      <c r="BA1110" s="187"/>
      <c r="BB1110" s="187"/>
      <c r="BC1110" s="187"/>
      <c r="BD1110" s="187"/>
      <c r="BE1110" s="187"/>
      <c r="BF1110" s="187"/>
      <c r="BG1110" s="187"/>
      <c r="BH1110" s="187"/>
    </row>
    <row r="1111" spans="1:60" s="179" customFormat="1" outlineLevel="1">
      <c r="A1111" s="180"/>
      <c r="B1111" s="181"/>
      <c r="C1111" s="188" t="s">
        <v>567</v>
      </c>
      <c r="D1111" s="189"/>
      <c r="E1111" s="190">
        <v>36.612000000000002</v>
      </c>
      <c r="F1111" s="150"/>
      <c r="G1111" s="186"/>
      <c r="H1111" s="186"/>
      <c r="I1111" s="186"/>
      <c r="J1111" s="186"/>
      <c r="K1111" s="186"/>
      <c r="L1111" s="186"/>
      <c r="M1111" s="186"/>
      <c r="N1111" s="186"/>
      <c r="O1111" s="186"/>
      <c r="P1111" s="186"/>
      <c r="Q1111" s="186"/>
      <c r="R1111" s="186"/>
      <c r="S1111" s="186"/>
      <c r="T1111" s="186"/>
      <c r="U1111" s="186"/>
      <c r="V1111" s="186"/>
      <c r="W1111" s="186"/>
      <c r="X1111" s="187"/>
      <c r="Y1111" s="187"/>
      <c r="Z1111" s="187"/>
      <c r="AA1111" s="187"/>
      <c r="AB1111" s="187"/>
      <c r="AC1111" s="187"/>
      <c r="AD1111" s="187"/>
      <c r="AE1111" s="187"/>
      <c r="AF1111" s="187"/>
      <c r="AG1111" s="187" t="s">
        <v>156</v>
      </c>
      <c r="AH1111" s="187">
        <v>0</v>
      </c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87"/>
      <c r="AT1111" s="187"/>
      <c r="AU1111" s="187"/>
      <c r="AV1111" s="187"/>
      <c r="AW1111" s="187"/>
      <c r="AX1111" s="187"/>
      <c r="AY1111" s="187"/>
      <c r="AZ1111" s="187"/>
      <c r="BA1111" s="187"/>
      <c r="BB1111" s="187"/>
      <c r="BC1111" s="187"/>
      <c r="BD1111" s="187"/>
      <c r="BE1111" s="187"/>
      <c r="BF1111" s="187"/>
      <c r="BG1111" s="187"/>
      <c r="BH1111" s="187"/>
    </row>
    <row r="1112" spans="1:60" s="179" customFormat="1" outlineLevel="1">
      <c r="A1112" s="180"/>
      <c r="B1112" s="181"/>
      <c r="C1112" s="188" t="s">
        <v>582</v>
      </c>
      <c r="D1112" s="189"/>
      <c r="E1112" s="190"/>
      <c r="F1112" s="150"/>
      <c r="G1112" s="186"/>
      <c r="H1112" s="186"/>
      <c r="I1112" s="186"/>
      <c r="J1112" s="186"/>
      <c r="K1112" s="186"/>
      <c r="L1112" s="186"/>
      <c r="M1112" s="186"/>
      <c r="N1112" s="186"/>
      <c r="O1112" s="186"/>
      <c r="P1112" s="186"/>
      <c r="Q1112" s="186"/>
      <c r="R1112" s="186"/>
      <c r="S1112" s="186"/>
      <c r="T1112" s="186"/>
      <c r="U1112" s="186"/>
      <c r="V1112" s="186"/>
      <c r="W1112" s="186"/>
      <c r="X1112" s="187"/>
      <c r="Y1112" s="187"/>
      <c r="Z1112" s="187"/>
      <c r="AA1112" s="187"/>
      <c r="AB1112" s="187"/>
      <c r="AC1112" s="187"/>
      <c r="AD1112" s="187"/>
      <c r="AE1112" s="187"/>
      <c r="AF1112" s="187"/>
      <c r="AG1112" s="187" t="s">
        <v>156</v>
      </c>
      <c r="AH1112" s="187">
        <v>0</v>
      </c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87"/>
      <c r="AT1112" s="187"/>
      <c r="AU1112" s="187"/>
      <c r="AV1112" s="187"/>
      <c r="AW1112" s="187"/>
      <c r="AX1112" s="187"/>
      <c r="AY1112" s="187"/>
      <c r="AZ1112" s="187"/>
      <c r="BA1112" s="187"/>
      <c r="BB1112" s="187"/>
      <c r="BC1112" s="187"/>
      <c r="BD1112" s="187"/>
      <c r="BE1112" s="187"/>
      <c r="BF1112" s="187"/>
      <c r="BG1112" s="187"/>
      <c r="BH1112" s="187"/>
    </row>
    <row r="1113" spans="1:60" s="179" customFormat="1" outlineLevel="1">
      <c r="A1113" s="180"/>
      <c r="B1113" s="181"/>
      <c r="C1113" s="188" t="s">
        <v>583</v>
      </c>
      <c r="D1113" s="189"/>
      <c r="E1113" s="190">
        <v>9.0180000000000007</v>
      </c>
      <c r="F1113" s="150"/>
      <c r="G1113" s="186"/>
      <c r="H1113" s="186"/>
      <c r="I1113" s="186"/>
      <c r="J1113" s="186"/>
      <c r="K1113" s="186"/>
      <c r="L1113" s="186"/>
      <c r="M1113" s="186"/>
      <c r="N1113" s="186"/>
      <c r="O1113" s="186"/>
      <c r="P1113" s="186"/>
      <c r="Q1113" s="186"/>
      <c r="R1113" s="186"/>
      <c r="S1113" s="186"/>
      <c r="T1113" s="186"/>
      <c r="U1113" s="186"/>
      <c r="V1113" s="186"/>
      <c r="W1113" s="186"/>
      <c r="X1113" s="187"/>
      <c r="Y1113" s="187"/>
      <c r="Z1113" s="187"/>
      <c r="AA1113" s="187"/>
      <c r="AB1113" s="187"/>
      <c r="AC1113" s="187"/>
      <c r="AD1113" s="187"/>
      <c r="AE1113" s="187"/>
      <c r="AF1113" s="187"/>
      <c r="AG1113" s="187" t="s">
        <v>156</v>
      </c>
      <c r="AH1113" s="187">
        <v>0</v>
      </c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  <c r="AS1113" s="187"/>
      <c r="AT1113" s="187"/>
      <c r="AU1113" s="187"/>
      <c r="AV1113" s="187"/>
      <c r="AW1113" s="187"/>
      <c r="AX1113" s="187"/>
      <c r="AY1113" s="187"/>
      <c r="AZ1113" s="187"/>
      <c r="BA1113" s="187"/>
      <c r="BB1113" s="187"/>
      <c r="BC1113" s="187"/>
      <c r="BD1113" s="187"/>
      <c r="BE1113" s="187"/>
      <c r="BF1113" s="187"/>
      <c r="BG1113" s="187"/>
      <c r="BH1113" s="187"/>
    </row>
    <row r="1114" spans="1:60" s="179" customFormat="1" outlineLevel="1">
      <c r="A1114" s="180"/>
      <c r="B1114" s="181"/>
      <c r="C1114" s="188" t="s">
        <v>585</v>
      </c>
      <c r="D1114" s="189"/>
      <c r="E1114" s="190"/>
      <c r="F1114" s="150"/>
      <c r="G1114" s="186"/>
      <c r="H1114" s="186"/>
      <c r="I1114" s="186"/>
      <c r="J1114" s="186"/>
      <c r="K1114" s="186"/>
      <c r="L1114" s="186"/>
      <c r="M1114" s="186"/>
      <c r="N1114" s="186"/>
      <c r="O1114" s="186"/>
      <c r="P1114" s="186"/>
      <c r="Q1114" s="186"/>
      <c r="R1114" s="186"/>
      <c r="S1114" s="186"/>
      <c r="T1114" s="186"/>
      <c r="U1114" s="186"/>
      <c r="V1114" s="186"/>
      <c r="W1114" s="186"/>
      <c r="X1114" s="187"/>
      <c r="Y1114" s="187"/>
      <c r="Z1114" s="187"/>
      <c r="AA1114" s="187"/>
      <c r="AB1114" s="187"/>
      <c r="AC1114" s="187"/>
      <c r="AD1114" s="187"/>
      <c r="AE1114" s="187"/>
      <c r="AF1114" s="187"/>
      <c r="AG1114" s="187" t="s">
        <v>156</v>
      </c>
      <c r="AH1114" s="187">
        <v>0</v>
      </c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  <c r="AS1114" s="187"/>
      <c r="AT1114" s="187"/>
      <c r="AU1114" s="187"/>
      <c r="AV1114" s="187"/>
      <c r="AW1114" s="187"/>
      <c r="AX1114" s="187"/>
      <c r="AY1114" s="187"/>
      <c r="AZ1114" s="187"/>
      <c r="BA1114" s="187"/>
      <c r="BB1114" s="187"/>
      <c r="BC1114" s="187"/>
      <c r="BD1114" s="187"/>
      <c r="BE1114" s="187"/>
      <c r="BF1114" s="187"/>
      <c r="BG1114" s="187"/>
      <c r="BH1114" s="187"/>
    </row>
    <row r="1115" spans="1:60" s="179" customFormat="1" outlineLevel="1">
      <c r="A1115" s="180"/>
      <c r="B1115" s="181"/>
      <c r="C1115" s="188" t="s">
        <v>586</v>
      </c>
      <c r="D1115" s="189"/>
      <c r="E1115" s="190">
        <v>20.439</v>
      </c>
      <c r="F1115" s="150"/>
      <c r="G1115" s="186"/>
      <c r="H1115" s="186"/>
      <c r="I1115" s="186"/>
      <c r="J1115" s="186"/>
      <c r="K1115" s="186"/>
      <c r="L1115" s="186"/>
      <c r="M1115" s="186"/>
      <c r="N1115" s="186"/>
      <c r="O1115" s="186"/>
      <c r="P1115" s="186"/>
      <c r="Q1115" s="186"/>
      <c r="R1115" s="186"/>
      <c r="S1115" s="186"/>
      <c r="T1115" s="186"/>
      <c r="U1115" s="186"/>
      <c r="V1115" s="186"/>
      <c r="W1115" s="186"/>
      <c r="X1115" s="187"/>
      <c r="Y1115" s="187"/>
      <c r="Z1115" s="187"/>
      <c r="AA1115" s="187"/>
      <c r="AB1115" s="187"/>
      <c r="AC1115" s="187"/>
      <c r="AD1115" s="187"/>
      <c r="AE1115" s="187"/>
      <c r="AF1115" s="187"/>
      <c r="AG1115" s="187" t="s">
        <v>156</v>
      </c>
      <c r="AH1115" s="187">
        <v>0</v>
      </c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  <c r="AS1115" s="187"/>
      <c r="AT1115" s="187"/>
      <c r="AU1115" s="187"/>
      <c r="AV1115" s="187"/>
      <c r="AW1115" s="187"/>
      <c r="AX1115" s="187"/>
      <c r="AY1115" s="187"/>
      <c r="AZ1115" s="187"/>
      <c r="BA1115" s="187"/>
      <c r="BB1115" s="187"/>
      <c r="BC1115" s="187"/>
      <c r="BD1115" s="187"/>
      <c r="BE1115" s="187"/>
      <c r="BF1115" s="187"/>
      <c r="BG1115" s="187"/>
      <c r="BH1115" s="187"/>
    </row>
    <row r="1116" spans="1:60" s="179" customFormat="1" outlineLevel="1">
      <c r="A1116" s="180"/>
      <c r="B1116" s="181"/>
      <c r="C1116" s="188" t="s">
        <v>588</v>
      </c>
      <c r="D1116" s="189"/>
      <c r="E1116" s="190"/>
      <c r="F1116" s="150"/>
      <c r="G1116" s="186"/>
      <c r="H1116" s="186"/>
      <c r="I1116" s="186"/>
      <c r="J1116" s="186"/>
      <c r="K1116" s="186"/>
      <c r="L1116" s="186"/>
      <c r="M1116" s="186"/>
      <c r="N1116" s="186"/>
      <c r="O1116" s="186"/>
      <c r="P1116" s="186"/>
      <c r="Q1116" s="186"/>
      <c r="R1116" s="186"/>
      <c r="S1116" s="186"/>
      <c r="T1116" s="186"/>
      <c r="U1116" s="186"/>
      <c r="V1116" s="186"/>
      <c r="W1116" s="186"/>
      <c r="X1116" s="187"/>
      <c r="Y1116" s="187"/>
      <c r="Z1116" s="187"/>
      <c r="AA1116" s="187"/>
      <c r="AB1116" s="187"/>
      <c r="AC1116" s="187"/>
      <c r="AD1116" s="187"/>
      <c r="AE1116" s="187"/>
      <c r="AF1116" s="187"/>
      <c r="AG1116" s="187" t="s">
        <v>156</v>
      </c>
      <c r="AH1116" s="187">
        <v>0</v>
      </c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  <c r="AS1116" s="187"/>
      <c r="AT1116" s="187"/>
      <c r="AU1116" s="187"/>
      <c r="AV1116" s="187"/>
      <c r="AW1116" s="187"/>
      <c r="AX1116" s="187"/>
      <c r="AY1116" s="187"/>
      <c r="AZ1116" s="187"/>
      <c r="BA1116" s="187"/>
      <c r="BB1116" s="187"/>
      <c r="BC1116" s="187"/>
      <c r="BD1116" s="187"/>
      <c r="BE1116" s="187"/>
      <c r="BF1116" s="187"/>
      <c r="BG1116" s="187"/>
      <c r="BH1116" s="187"/>
    </row>
    <row r="1117" spans="1:60" s="179" customFormat="1" outlineLevel="1">
      <c r="A1117" s="180"/>
      <c r="B1117" s="181"/>
      <c r="C1117" s="188" t="s">
        <v>589</v>
      </c>
      <c r="D1117" s="189"/>
      <c r="E1117" s="190">
        <v>10.179</v>
      </c>
      <c r="F1117" s="150"/>
      <c r="G1117" s="186"/>
      <c r="H1117" s="186"/>
      <c r="I1117" s="186"/>
      <c r="J1117" s="186"/>
      <c r="K1117" s="186"/>
      <c r="L1117" s="186"/>
      <c r="M1117" s="186"/>
      <c r="N1117" s="186"/>
      <c r="O1117" s="186"/>
      <c r="P1117" s="186"/>
      <c r="Q1117" s="186"/>
      <c r="R1117" s="186"/>
      <c r="S1117" s="186"/>
      <c r="T1117" s="186"/>
      <c r="U1117" s="186"/>
      <c r="V1117" s="186"/>
      <c r="W1117" s="186"/>
      <c r="X1117" s="187"/>
      <c r="Y1117" s="187"/>
      <c r="Z1117" s="187"/>
      <c r="AA1117" s="187"/>
      <c r="AB1117" s="187"/>
      <c r="AC1117" s="187"/>
      <c r="AD1117" s="187"/>
      <c r="AE1117" s="187"/>
      <c r="AF1117" s="187"/>
      <c r="AG1117" s="187" t="s">
        <v>156</v>
      </c>
      <c r="AH1117" s="187">
        <v>0</v>
      </c>
      <c r="AI1117" s="187"/>
      <c r="AJ1117" s="187"/>
      <c r="AK1117" s="187"/>
      <c r="AL1117" s="187"/>
      <c r="AM1117" s="187"/>
      <c r="AN1117" s="187"/>
      <c r="AO1117" s="187"/>
      <c r="AP1117" s="187"/>
      <c r="AQ1117" s="187"/>
      <c r="AR1117" s="187"/>
      <c r="AS1117" s="187"/>
      <c r="AT1117" s="187"/>
      <c r="AU1117" s="187"/>
      <c r="AV1117" s="187"/>
      <c r="AW1117" s="187"/>
      <c r="AX1117" s="187"/>
      <c r="AY1117" s="187"/>
      <c r="AZ1117" s="187"/>
      <c r="BA1117" s="187"/>
      <c r="BB1117" s="187"/>
      <c r="BC1117" s="187"/>
      <c r="BD1117" s="187"/>
      <c r="BE1117" s="187"/>
      <c r="BF1117" s="187"/>
      <c r="BG1117" s="187"/>
      <c r="BH1117" s="187"/>
    </row>
    <row r="1118" spans="1:60" s="179" customFormat="1" outlineLevel="1">
      <c r="A1118" s="180"/>
      <c r="B1118" s="181"/>
      <c r="C1118" s="188" t="s">
        <v>591</v>
      </c>
      <c r="D1118" s="189"/>
      <c r="E1118" s="190"/>
      <c r="F1118" s="150"/>
      <c r="G1118" s="186"/>
      <c r="H1118" s="186"/>
      <c r="I1118" s="186"/>
      <c r="J1118" s="186"/>
      <c r="K1118" s="186"/>
      <c r="L1118" s="186"/>
      <c r="M1118" s="186"/>
      <c r="N1118" s="186"/>
      <c r="O1118" s="186"/>
      <c r="P1118" s="186"/>
      <c r="Q1118" s="186"/>
      <c r="R1118" s="186"/>
      <c r="S1118" s="186"/>
      <c r="T1118" s="186"/>
      <c r="U1118" s="186"/>
      <c r="V1118" s="186"/>
      <c r="W1118" s="186"/>
      <c r="X1118" s="187"/>
      <c r="Y1118" s="187"/>
      <c r="Z1118" s="187"/>
      <c r="AA1118" s="187"/>
      <c r="AB1118" s="187"/>
      <c r="AC1118" s="187"/>
      <c r="AD1118" s="187"/>
      <c r="AE1118" s="187"/>
      <c r="AF1118" s="187"/>
      <c r="AG1118" s="187" t="s">
        <v>156</v>
      </c>
      <c r="AH1118" s="187">
        <v>0</v>
      </c>
      <c r="AI1118" s="187"/>
      <c r="AJ1118" s="187"/>
      <c r="AK1118" s="187"/>
      <c r="AL1118" s="187"/>
      <c r="AM1118" s="187"/>
      <c r="AN1118" s="187"/>
      <c r="AO1118" s="187"/>
      <c r="AP1118" s="187"/>
      <c r="AQ1118" s="187"/>
      <c r="AR1118" s="187"/>
      <c r="AS1118" s="187"/>
      <c r="AT1118" s="187"/>
      <c r="AU1118" s="187"/>
      <c r="AV1118" s="187"/>
      <c r="AW1118" s="187"/>
      <c r="AX1118" s="187"/>
      <c r="AY1118" s="187"/>
      <c r="AZ1118" s="187"/>
      <c r="BA1118" s="187"/>
      <c r="BB1118" s="187"/>
      <c r="BC1118" s="187"/>
      <c r="BD1118" s="187"/>
      <c r="BE1118" s="187"/>
      <c r="BF1118" s="187"/>
      <c r="BG1118" s="187"/>
      <c r="BH1118" s="187"/>
    </row>
    <row r="1119" spans="1:60" s="179" customFormat="1" outlineLevel="1">
      <c r="A1119" s="180"/>
      <c r="B1119" s="181"/>
      <c r="C1119" s="188" t="s">
        <v>592</v>
      </c>
      <c r="D1119" s="189"/>
      <c r="E1119" s="190">
        <v>10.206</v>
      </c>
      <c r="F1119" s="150"/>
      <c r="G1119" s="186"/>
      <c r="H1119" s="186"/>
      <c r="I1119" s="186"/>
      <c r="J1119" s="186"/>
      <c r="K1119" s="186"/>
      <c r="L1119" s="186"/>
      <c r="M1119" s="186"/>
      <c r="N1119" s="186"/>
      <c r="O1119" s="186"/>
      <c r="P1119" s="186"/>
      <c r="Q1119" s="186"/>
      <c r="R1119" s="186"/>
      <c r="S1119" s="186"/>
      <c r="T1119" s="186"/>
      <c r="U1119" s="186"/>
      <c r="V1119" s="186"/>
      <c r="W1119" s="186"/>
      <c r="X1119" s="187"/>
      <c r="Y1119" s="187"/>
      <c r="Z1119" s="187"/>
      <c r="AA1119" s="187"/>
      <c r="AB1119" s="187"/>
      <c r="AC1119" s="187"/>
      <c r="AD1119" s="187"/>
      <c r="AE1119" s="187"/>
      <c r="AF1119" s="187"/>
      <c r="AG1119" s="187" t="s">
        <v>156</v>
      </c>
      <c r="AH1119" s="187">
        <v>0</v>
      </c>
      <c r="AI1119" s="187"/>
      <c r="AJ1119" s="187"/>
      <c r="AK1119" s="187"/>
      <c r="AL1119" s="187"/>
      <c r="AM1119" s="187"/>
      <c r="AN1119" s="187"/>
      <c r="AO1119" s="187"/>
      <c r="AP1119" s="187"/>
      <c r="AQ1119" s="187"/>
      <c r="AR1119" s="187"/>
      <c r="AS1119" s="187"/>
      <c r="AT1119" s="187"/>
      <c r="AU1119" s="187"/>
      <c r="AV1119" s="187"/>
      <c r="AW1119" s="187"/>
      <c r="AX1119" s="187"/>
      <c r="AY1119" s="187"/>
      <c r="AZ1119" s="187"/>
      <c r="BA1119" s="187"/>
      <c r="BB1119" s="187"/>
      <c r="BC1119" s="187"/>
      <c r="BD1119" s="187"/>
      <c r="BE1119" s="187"/>
      <c r="BF1119" s="187"/>
      <c r="BG1119" s="187"/>
      <c r="BH1119" s="187"/>
    </row>
    <row r="1120" spans="1:60" s="179" customFormat="1" outlineLevel="1">
      <c r="A1120" s="180"/>
      <c r="B1120" s="181"/>
      <c r="C1120" s="188" t="s">
        <v>593</v>
      </c>
      <c r="D1120" s="189"/>
      <c r="E1120" s="190"/>
      <c r="F1120" s="150"/>
      <c r="G1120" s="186"/>
      <c r="H1120" s="186"/>
      <c r="I1120" s="186"/>
      <c r="J1120" s="186"/>
      <c r="K1120" s="186"/>
      <c r="L1120" s="186"/>
      <c r="M1120" s="186"/>
      <c r="N1120" s="186"/>
      <c r="O1120" s="186"/>
      <c r="P1120" s="186"/>
      <c r="Q1120" s="186"/>
      <c r="R1120" s="186"/>
      <c r="S1120" s="186"/>
      <c r="T1120" s="186"/>
      <c r="U1120" s="186"/>
      <c r="V1120" s="186"/>
      <c r="W1120" s="186"/>
      <c r="X1120" s="187"/>
      <c r="Y1120" s="187"/>
      <c r="Z1120" s="187"/>
      <c r="AA1120" s="187"/>
      <c r="AB1120" s="187"/>
      <c r="AC1120" s="187"/>
      <c r="AD1120" s="187"/>
      <c r="AE1120" s="187"/>
      <c r="AF1120" s="187"/>
      <c r="AG1120" s="187" t="s">
        <v>156</v>
      </c>
      <c r="AH1120" s="187">
        <v>0</v>
      </c>
      <c r="AI1120" s="187"/>
      <c r="AJ1120" s="187"/>
      <c r="AK1120" s="187"/>
      <c r="AL1120" s="187"/>
      <c r="AM1120" s="187"/>
      <c r="AN1120" s="187"/>
      <c r="AO1120" s="187"/>
      <c r="AP1120" s="187"/>
      <c r="AQ1120" s="187"/>
      <c r="AR1120" s="187"/>
      <c r="AS1120" s="187"/>
      <c r="AT1120" s="187"/>
      <c r="AU1120" s="187"/>
      <c r="AV1120" s="187"/>
      <c r="AW1120" s="187"/>
      <c r="AX1120" s="187"/>
      <c r="AY1120" s="187"/>
      <c r="AZ1120" s="187"/>
      <c r="BA1120" s="187"/>
      <c r="BB1120" s="187"/>
      <c r="BC1120" s="187"/>
      <c r="BD1120" s="187"/>
      <c r="BE1120" s="187"/>
      <c r="BF1120" s="187"/>
      <c r="BG1120" s="187"/>
      <c r="BH1120" s="187"/>
    </row>
    <row r="1121" spans="1:60" s="179" customFormat="1" outlineLevel="1">
      <c r="A1121" s="180"/>
      <c r="B1121" s="181"/>
      <c r="C1121" s="188" t="s">
        <v>594</v>
      </c>
      <c r="D1121" s="189"/>
      <c r="E1121" s="190">
        <v>33.668999999999997</v>
      </c>
      <c r="F1121" s="150"/>
      <c r="G1121" s="186"/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6"/>
      <c r="R1121" s="186"/>
      <c r="S1121" s="186"/>
      <c r="T1121" s="186"/>
      <c r="U1121" s="186"/>
      <c r="V1121" s="186"/>
      <c r="W1121" s="186"/>
      <c r="X1121" s="187"/>
      <c r="Y1121" s="187"/>
      <c r="Z1121" s="187"/>
      <c r="AA1121" s="187"/>
      <c r="AB1121" s="187"/>
      <c r="AC1121" s="187"/>
      <c r="AD1121" s="187"/>
      <c r="AE1121" s="187"/>
      <c r="AF1121" s="187"/>
      <c r="AG1121" s="187" t="s">
        <v>156</v>
      </c>
      <c r="AH1121" s="187">
        <v>0</v>
      </c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  <c r="AS1121" s="187"/>
      <c r="AT1121" s="187"/>
      <c r="AU1121" s="187"/>
      <c r="AV1121" s="187"/>
      <c r="AW1121" s="187"/>
      <c r="AX1121" s="187"/>
      <c r="AY1121" s="187"/>
      <c r="AZ1121" s="187"/>
      <c r="BA1121" s="187"/>
      <c r="BB1121" s="187"/>
      <c r="BC1121" s="187"/>
      <c r="BD1121" s="187"/>
      <c r="BE1121" s="187"/>
      <c r="BF1121" s="187"/>
      <c r="BG1121" s="187"/>
      <c r="BH1121" s="187"/>
    </row>
    <row r="1122" spans="1:60" s="179" customFormat="1" outlineLevel="1">
      <c r="A1122" s="180"/>
      <c r="B1122" s="181"/>
      <c r="C1122" s="188" t="s">
        <v>596</v>
      </c>
      <c r="D1122" s="189"/>
      <c r="E1122" s="190"/>
      <c r="F1122" s="150"/>
      <c r="G1122" s="186"/>
      <c r="H1122" s="186"/>
      <c r="I1122" s="186"/>
      <c r="J1122" s="186"/>
      <c r="K1122" s="186"/>
      <c r="L1122" s="186"/>
      <c r="M1122" s="186"/>
      <c r="N1122" s="186"/>
      <c r="O1122" s="186"/>
      <c r="P1122" s="186"/>
      <c r="Q1122" s="186"/>
      <c r="R1122" s="186"/>
      <c r="S1122" s="186"/>
      <c r="T1122" s="186"/>
      <c r="U1122" s="186"/>
      <c r="V1122" s="186"/>
      <c r="W1122" s="186"/>
      <c r="X1122" s="187"/>
      <c r="Y1122" s="187"/>
      <c r="Z1122" s="187"/>
      <c r="AA1122" s="187"/>
      <c r="AB1122" s="187"/>
      <c r="AC1122" s="187"/>
      <c r="AD1122" s="187"/>
      <c r="AE1122" s="187"/>
      <c r="AF1122" s="187"/>
      <c r="AG1122" s="187" t="s">
        <v>156</v>
      </c>
      <c r="AH1122" s="187">
        <v>0</v>
      </c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  <c r="AS1122" s="187"/>
      <c r="AT1122" s="187"/>
      <c r="AU1122" s="187"/>
      <c r="AV1122" s="187"/>
      <c r="AW1122" s="187"/>
      <c r="AX1122" s="187"/>
      <c r="AY1122" s="187"/>
      <c r="AZ1122" s="187"/>
      <c r="BA1122" s="187"/>
      <c r="BB1122" s="187"/>
      <c r="BC1122" s="187"/>
      <c r="BD1122" s="187"/>
      <c r="BE1122" s="187"/>
      <c r="BF1122" s="187"/>
      <c r="BG1122" s="187"/>
      <c r="BH1122" s="187"/>
    </row>
    <row r="1123" spans="1:60" s="179" customFormat="1" outlineLevel="1">
      <c r="A1123" s="180"/>
      <c r="B1123" s="181"/>
      <c r="C1123" s="188" t="s">
        <v>597</v>
      </c>
      <c r="D1123" s="189"/>
      <c r="E1123" s="190">
        <v>66.635999999999996</v>
      </c>
      <c r="F1123" s="150"/>
      <c r="G1123" s="186"/>
      <c r="H1123" s="186"/>
      <c r="I1123" s="186"/>
      <c r="J1123" s="186"/>
      <c r="K1123" s="186"/>
      <c r="L1123" s="186"/>
      <c r="M1123" s="186"/>
      <c r="N1123" s="186"/>
      <c r="O1123" s="186"/>
      <c r="P1123" s="186"/>
      <c r="Q1123" s="186"/>
      <c r="R1123" s="186"/>
      <c r="S1123" s="186"/>
      <c r="T1123" s="186"/>
      <c r="U1123" s="186"/>
      <c r="V1123" s="186"/>
      <c r="W1123" s="186"/>
      <c r="X1123" s="187"/>
      <c r="Y1123" s="187"/>
      <c r="Z1123" s="187"/>
      <c r="AA1123" s="187"/>
      <c r="AB1123" s="187"/>
      <c r="AC1123" s="187"/>
      <c r="AD1123" s="187"/>
      <c r="AE1123" s="187"/>
      <c r="AF1123" s="187"/>
      <c r="AG1123" s="187" t="s">
        <v>156</v>
      </c>
      <c r="AH1123" s="187">
        <v>0</v>
      </c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  <c r="AS1123" s="187"/>
      <c r="AT1123" s="187"/>
      <c r="AU1123" s="187"/>
      <c r="AV1123" s="187"/>
      <c r="AW1123" s="187"/>
      <c r="AX1123" s="187"/>
      <c r="AY1123" s="187"/>
      <c r="AZ1123" s="187"/>
      <c r="BA1123" s="187"/>
      <c r="BB1123" s="187"/>
      <c r="BC1123" s="187"/>
      <c r="BD1123" s="187"/>
      <c r="BE1123" s="187"/>
      <c r="BF1123" s="187"/>
      <c r="BG1123" s="187"/>
      <c r="BH1123" s="187"/>
    </row>
    <row r="1124" spans="1:60" s="179" customFormat="1" outlineLevel="1">
      <c r="A1124" s="180"/>
      <c r="B1124" s="181"/>
      <c r="C1124" s="188" t="s">
        <v>599</v>
      </c>
      <c r="D1124" s="189"/>
      <c r="E1124" s="190"/>
      <c r="F1124" s="150"/>
      <c r="G1124" s="186"/>
      <c r="H1124" s="186"/>
      <c r="I1124" s="186"/>
      <c r="J1124" s="186"/>
      <c r="K1124" s="186"/>
      <c r="L1124" s="186"/>
      <c r="M1124" s="186"/>
      <c r="N1124" s="186"/>
      <c r="O1124" s="186"/>
      <c r="P1124" s="186"/>
      <c r="Q1124" s="186"/>
      <c r="R1124" s="186"/>
      <c r="S1124" s="186"/>
      <c r="T1124" s="186"/>
      <c r="U1124" s="186"/>
      <c r="V1124" s="186"/>
      <c r="W1124" s="186"/>
      <c r="X1124" s="187"/>
      <c r="Y1124" s="187"/>
      <c r="Z1124" s="187"/>
      <c r="AA1124" s="187"/>
      <c r="AB1124" s="187"/>
      <c r="AC1124" s="187"/>
      <c r="AD1124" s="187"/>
      <c r="AE1124" s="187"/>
      <c r="AF1124" s="187"/>
      <c r="AG1124" s="187" t="s">
        <v>156</v>
      </c>
      <c r="AH1124" s="187">
        <v>0</v>
      </c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  <c r="AS1124" s="187"/>
      <c r="AT1124" s="187"/>
      <c r="AU1124" s="187"/>
      <c r="AV1124" s="187"/>
      <c r="AW1124" s="187"/>
      <c r="AX1124" s="187"/>
      <c r="AY1124" s="187"/>
      <c r="AZ1124" s="187"/>
      <c r="BA1124" s="187"/>
      <c r="BB1124" s="187"/>
      <c r="BC1124" s="187"/>
      <c r="BD1124" s="187"/>
      <c r="BE1124" s="187"/>
      <c r="BF1124" s="187"/>
      <c r="BG1124" s="187"/>
      <c r="BH1124" s="187"/>
    </row>
    <row r="1125" spans="1:60" s="179" customFormat="1" outlineLevel="1">
      <c r="A1125" s="180"/>
      <c r="B1125" s="181"/>
      <c r="C1125" s="188" t="s">
        <v>600</v>
      </c>
      <c r="D1125" s="189"/>
      <c r="E1125" s="190">
        <v>2.8079999999999998</v>
      </c>
      <c r="F1125" s="150"/>
      <c r="G1125" s="186"/>
      <c r="H1125" s="186"/>
      <c r="I1125" s="186"/>
      <c r="J1125" s="186"/>
      <c r="K1125" s="186"/>
      <c r="L1125" s="186"/>
      <c r="M1125" s="186"/>
      <c r="N1125" s="186"/>
      <c r="O1125" s="186"/>
      <c r="P1125" s="186"/>
      <c r="Q1125" s="186"/>
      <c r="R1125" s="186"/>
      <c r="S1125" s="186"/>
      <c r="T1125" s="186"/>
      <c r="U1125" s="186"/>
      <c r="V1125" s="186"/>
      <c r="W1125" s="186"/>
      <c r="X1125" s="187"/>
      <c r="Y1125" s="187"/>
      <c r="Z1125" s="187"/>
      <c r="AA1125" s="187"/>
      <c r="AB1125" s="187"/>
      <c r="AC1125" s="187"/>
      <c r="AD1125" s="187"/>
      <c r="AE1125" s="187"/>
      <c r="AF1125" s="187"/>
      <c r="AG1125" s="187" t="s">
        <v>156</v>
      </c>
      <c r="AH1125" s="187">
        <v>0</v>
      </c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  <c r="AS1125" s="187"/>
      <c r="AT1125" s="187"/>
      <c r="AU1125" s="187"/>
      <c r="AV1125" s="187"/>
      <c r="AW1125" s="187"/>
      <c r="AX1125" s="187"/>
      <c r="AY1125" s="187"/>
      <c r="AZ1125" s="187"/>
      <c r="BA1125" s="187"/>
      <c r="BB1125" s="187"/>
      <c r="BC1125" s="187"/>
      <c r="BD1125" s="187"/>
      <c r="BE1125" s="187"/>
      <c r="BF1125" s="187"/>
      <c r="BG1125" s="187"/>
      <c r="BH1125" s="187"/>
    </row>
    <row r="1126" spans="1:60" s="179" customFormat="1" outlineLevel="1">
      <c r="A1126" s="180"/>
      <c r="B1126" s="181"/>
      <c r="C1126" s="188" t="s">
        <v>601</v>
      </c>
      <c r="D1126" s="189"/>
      <c r="E1126" s="190"/>
      <c r="F1126" s="150"/>
      <c r="G1126" s="186"/>
      <c r="H1126" s="186"/>
      <c r="I1126" s="186"/>
      <c r="J1126" s="186"/>
      <c r="K1126" s="186"/>
      <c r="L1126" s="186"/>
      <c r="M1126" s="186"/>
      <c r="N1126" s="186"/>
      <c r="O1126" s="186"/>
      <c r="P1126" s="186"/>
      <c r="Q1126" s="186"/>
      <c r="R1126" s="186"/>
      <c r="S1126" s="186"/>
      <c r="T1126" s="186"/>
      <c r="U1126" s="186"/>
      <c r="V1126" s="186"/>
      <c r="W1126" s="186"/>
      <c r="X1126" s="187"/>
      <c r="Y1126" s="187"/>
      <c r="Z1126" s="187"/>
      <c r="AA1126" s="187"/>
      <c r="AB1126" s="187"/>
      <c r="AC1126" s="187"/>
      <c r="AD1126" s="187"/>
      <c r="AE1126" s="187"/>
      <c r="AF1126" s="187"/>
      <c r="AG1126" s="187" t="s">
        <v>156</v>
      </c>
      <c r="AH1126" s="187">
        <v>0</v>
      </c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  <c r="AS1126" s="187"/>
      <c r="AT1126" s="187"/>
      <c r="AU1126" s="187"/>
      <c r="AV1126" s="187"/>
      <c r="AW1126" s="187"/>
      <c r="AX1126" s="187"/>
      <c r="AY1126" s="187"/>
      <c r="AZ1126" s="187"/>
      <c r="BA1126" s="187"/>
      <c r="BB1126" s="187"/>
      <c r="BC1126" s="187"/>
      <c r="BD1126" s="187"/>
      <c r="BE1126" s="187"/>
      <c r="BF1126" s="187"/>
      <c r="BG1126" s="187"/>
      <c r="BH1126" s="187"/>
    </row>
    <row r="1127" spans="1:60" s="179" customFormat="1" outlineLevel="1">
      <c r="A1127" s="180"/>
      <c r="B1127" s="181"/>
      <c r="C1127" s="188" t="s">
        <v>603</v>
      </c>
      <c r="D1127" s="189"/>
      <c r="E1127" s="190">
        <v>-1.8720000000000001</v>
      </c>
      <c r="F1127" s="150"/>
      <c r="G1127" s="186"/>
      <c r="H1127" s="186"/>
      <c r="I1127" s="186"/>
      <c r="J1127" s="186"/>
      <c r="K1127" s="186"/>
      <c r="L1127" s="186"/>
      <c r="M1127" s="186"/>
      <c r="N1127" s="186"/>
      <c r="O1127" s="186"/>
      <c r="P1127" s="186"/>
      <c r="Q1127" s="186"/>
      <c r="R1127" s="186"/>
      <c r="S1127" s="186"/>
      <c r="T1127" s="186"/>
      <c r="U1127" s="186"/>
      <c r="V1127" s="186"/>
      <c r="W1127" s="186"/>
      <c r="X1127" s="187"/>
      <c r="Y1127" s="187"/>
      <c r="Z1127" s="187"/>
      <c r="AA1127" s="187"/>
      <c r="AB1127" s="187"/>
      <c r="AC1127" s="187"/>
      <c r="AD1127" s="187"/>
      <c r="AE1127" s="187"/>
      <c r="AF1127" s="187"/>
      <c r="AG1127" s="187" t="s">
        <v>156</v>
      </c>
      <c r="AH1127" s="187">
        <v>0</v>
      </c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  <c r="AS1127" s="187"/>
      <c r="AT1127" s="187"/>
      <c r="AU1127" s="187"/>
      <c r="AV1127" s="187"/>
      <c r="AW1127" s="187"/>
      <c r="AX1127" s="187"/>
      <c r="AY1127" s="187"/>
      <c r="AZ1127" s="187"/>
      <c r="BA1127" s="187"/>
      <c r="BB1127" s="187"/>
      <c r="BC1127" s="187"/>
      <c r="BD1127" s="187"/>
      <c r="BE1127" s="187"/>
      <c r="BF1127" s="187"/>
      <c r="BG1127" s="187"/>
      <c r="BH1127" s="187"/>
    </row>
    <row r="1128" spans="1:60" s="179" customFormat="1" outlineLevel="1">
      <c r="A1128" s="180"/>
      <c r="B1128" s="181"/>
      <c r="C1128" s="188" t="s">
        <v>604</v>
      </c>
      <c r="D1128" s="189"/>
      <c r="E1128" s="190"/>
      <c r="F1128" s="150"/>
      <c r="G1128" s="186"/>
      <c r="H1128" s="186"/>
      <c r="I1128" s="186"/>
      <c r="J1128" s="186"/>
      <c r="K1128" s="186"/>
      <c r="L1128" s="186"/>
      <c r="M1128" s="186"/>
      <c r="N1128" s="186"/>
      <c r="O1128" s="186"/>
      <c r="P1128" s="186"/>
      <c r="Q1128" s="186"/>
      <c r="R1128" s="186"/>
      <c r="S1128" s="186"/>
      <c r="T1128" s="186"/>
      <c r="U1128" s="186"/>
      <c r="V1128" s="186"/>
      <c r="W1128" s="186"/>
      <c r="X1128" s="187"/>
      <c r="Y1128" s="187"/>
      <c r="Z1128" s="187"/>
      <c r="AA1128" s="187"/>
      <c r="AB1128" s="187"/>
      <c r="AC1128" s="187"/>
      <c r="AD1128" s="187"/>
      <c r="AE1128" s="187"/>
      <c r="AF1128" s="187"/>
      <c r="AG1128" s="187" t="s">
        <v>156</v>
      </c>
      <c r="AH1128" s="187">
        <v>0</v>
      </c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  <c r="AS1128" s="187"/>
      <c r="AT1128" s="187"/>
      <c r="AU1128" s="187"/>
      <c r="AV1128" s="187"/>
      <c r="AW1128" s="187"/>
      <c r="AX1128" s="187"/>
      <c r="AY1128" s="187"/>
      <c r="AZ1128" s="187"/>
      <c r="BA1128" s="187"/>
      <c r="BB1128" s="187"/>
      <c r="BC1128" s="187"/>
      <c r="BD1128" s="187"/>
      <c r="BE1128" s="187"/>
      <c r="BF1128" s="187"/>
      <c r="BG1128" s="187"/>
      <c r="BH1128" s="187"/>
    </row>
    <row r="1129" spans="1:60" s="179" customFormat="1" outlineLevel="1">
      <c r="A1129" s="180"/>
      <c r="B1129" s="181"/>
      <c r="C1129" s="188" t="s">
        <v>605</v>
      </c>
      <c r="D1129" s="189"/>
      <c r="E1129" s="190">
        <v>4.266</v>
      </c>
      <c r="F1129" s="150"/>
      <c r="G1129" s="186"/>
      <c r="H1129" s="186"/>
      <c r="I1129" s="186"/>
      <c r="J1129" s="186"/>
      <c r="K1129" s="186"/>
      <c r="L1129" s="186"/>
      <c r="M1129" s="186"/>
      <c r="N1129" s="186"/>
      <c r="O1129" s="186"/>
      <c r="P1129" s="186"/>
      <c r="Q1129" s="186"/>
      <c r="R1129" s="186"/>
      <c r="S1129" s="186"/>
      <c r="T1129" s="186"/>
      <c r="U1129" s="186"/>
      <c r="V1129" s="186"/>
      <c r="W1129" s="186"/>
      <c r="X1129" s="187"/>
      <c r="Y1129" s="187"/>
      <c r="Z1129" s="187"/>
      <c r="AA1129" s="187"/>
      <c r="AB1129" s="187"/>
      <c r="AC1129" s="187"/>
      <c r="AD1129" s="187"/>
      <c r="AE1129" s="187"/>
      <c r="AF1129" s="187"/>
      <c r="AG1129" s="187" t="s">
        <v>156</v>
      </c>
      <c r="AH1129" s="187">
        <v>0</v>
      </c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  <c r="AS1129" s="187"/>
      <c r="AT1129" s="187"/>
      <c r="AU1129" s="187"/>
      <c r="AV1129" s="187"/>
      <c r="AW1129" s="187"/>
      <c r="AX1129" s="187"/>
      <c r="AY1129" s="187"/>
      <c r="AZ1129" s="187"/>
      <c r="BA1129" s="187"/>
      <c r="BB1129" s="187"/>
      <c r="BC1129" s="187"/>
      <c r="BD1129" s="187"/>
      <c r="BE1129" s="187"/>
      <c r="BF1129" s="187"/>
      <c r="BG1129" s="187"/>
      <c r="BH1129" s="187"/>
    </row>
    <row r="1130" spans="1:60" s="179" customFormat="1" outlineLevel="1">
      <c r="A1130" s="180"/>
      <c r="B1130" s="181"/>
      <c r="C1130" s="188" t="s">
        <v>606</v>
      </c>
      <c r="D1130" s="189"/>
      <c r="E1130" s="190"/>
      <c r="F1130" s="150"/>
      <c r="G1130" s="186"/>
      <c r="H1130" s="186"/>
      <c r="I1130" s="186"/>
      <c r="J1130" s="186"/>
      <c r="K1130" s="186"/>
      <c r="L1130" s="186"/>
      <c r="M1130" s="186"/>
      <c r="N1130" s="186"/>
      <c r="O1130" s="186"/>
      <c r="P1130" s="186"/>
      <c r="Q1130" s="186"/>
      <c r="R1130" s="186"/>
      <c r="S1130" s="186"/>
      <c r="T1130" s="186"/>
      <c r="U1130" s="186"/>
      <c r="V1130" s="186"/>
      <c r="W1130" s="186"/>
      <c r="X1130" s="187"/>
      <c r="Y1130" s="187"/>
      <c r="Z1130" s="187"/>
      <c r="AA1130" s="187"/>
      <c r="AB1130" s="187"/>
      <c r="AC1130" s="187"/>
      <c r="AD1130" s="187"/>
      <c r="AE1130" s="187"/>
      <c r="AF1130" s="187"/>
      <c r="AG1130" s="187" t="s">
        <v>156</v>
      </c>
      <c r="AH1130" s="187">
        <v>0</v>
      </c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  <c r="AS1130" s="187"/>
      <c r="AT1130" s="187"/>
      <c r="AU1130" s="187"/>
      <c r="AV1130" s="187"/>
      <c r="AW1130" s="187"/>
      <c r="AX1130" s="187"/>
      <c r="AY1130" s="187"/>
      <c r="AZ1130" s="187"/>
      <c r="BA1130" s="187"/>
      <c r="BB1130" s="187"/>
      <c r="BC1130" s="187"/>
      <c r="BD1130" s="187"/>
      <c r="BE1130" s="187"/>
      <c r="BF1130" s="187"/>
      <c r="BG1130" s="187"/>
      <c r="BH1130" s="187"/>
    </row>
    <row r="1131" spans="1:60" s="179" customFormat="1" outlineLevel="1">
      <c r="A1131" s="180"/>
      <c r="B1131" s="181"/>
      <c r="C1131" s="188" t="s">
        <v>607</v>
      </c>
      <c r="D1131" s="189"/>
      <c r="E1131" s="190">
        <v>32.777999999999999</v>
      </c>
      <c r="F1131" s="150"/>
      <c r="G1131" s="186"/>
      <c r="H1131" s="186"/>
      <c r="I1131" s="186"/>
      <c r="J1131" s="186"/>
      <c r="K1131" s="186"/>
      <c r="L1131" s="186"/>
      <c r="M1131" s="186"/>
      <c r="N1131" s="186"/>
      <c r="O1131" s="186"/>
      <c r="P1131" s="186"/>
      <c r="Q1131" s="186"/>
      <c r="R1131" s="186"/>
      <c r="S1131" s="186"/>
      <c r="T1131" s="186"/>
      <c r="U1131" s="186"/>
      <c r="V1131" s="186"/>
      <c r="W1131" s="186"/>
      <c r="X1131" s="187"/>
      <c r="Y1131" s="187"/>
      <c r="Z1131" s="187"/>
      <c r="AA1131" s="187"/>
      <c r="AB1131" s="187"/>
      <c r="AC1131" s="187"/>
      <c r="AD1131" s="187"/>
      <c r="AE1131" s="187"/>
      <c r="AF1131" s="187"/>
      <c r="AG1131" s="187" t="s">
        <v>156</v>
      </c>
      <c r="AH1131" s="187">
        <v>0</v>
      </c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  <c r="AS1131" s="187"/>
      <c r="AT1131" s="187"/>
      <c r="AU1131" s="187"/>
      <c r="AV1131" s="187"/>
      <c r="AW1131" s="187"/>
      <c r="AX1131" s="187"/>
      <c r="AY1131" s="187"/>
      <c r="AZ1131" s="187"/>
      <c r="BA1131" s="187"/>
      <c r="BB1131" s="187"/>
      <c r="BC1131" s="187"/>
      <c r="BD1131" s="187"/>
      <c r="BE1131" s="187"/>
      <c r="BF1131" s="187"/>
      <c r="BG1131" s="187"/>
      <c r="BH1131" s="187"/>
    </row>
    <row r="1132" spans="1:60" s="179" customFormat="1" outlineLevel="1">
      <c r="A1132" s="180"/>
      <c r="B1132" s="181"/>
      <c r="C1132" s="188" t="s">
        <v>609</v>
      </c>
      <c r="D1132" s="189"/>
      <c r="E1132" s="190"/>
      <c r="F1132" s="150"/>
      <c r="G1132" s="186"/>
      <c r="H1132" s="186"/>
      <c r="I1132" s="186"/>
      <c r="J1132" s="186"/>
      <c r="K1132" s="186"/>
      <c r="L1132" s="186"/>
      <c r="M1132" s="186"/>
      <c r="N1132" s="186"/>
      <c r="O1132" s="186"/>
      <c r="P1132" s="186"/>
      <c r="Q1132" s="186"/>
      <c r="R1132" s="186"/>
      <c r="S1132" s="186"/>
      <c r="T1132" s="186"/>
      <c r="U1132" s="186"/>
      <c r="V1132" s="186"/>
      <c r="W1132" s="186"/>
      <c r="X1132" s="187"/>
      <c r="Y1132" s="187"/>
      <c r="Z1132" s="187"/>
      <c r="AA1132" s="187"/>
      <c r="AB1132" s="187"/>
      <c r="AC1132" s="187"/>
      <c r="AD1132" s="187"/>
      <c r="AE1132" s="187"/>
      <c r="AF1132" s="187"/>
      <c r="AG1132" s="187" t="s">
        <v>156</v>
      </c>
      <c r="AH1132" s="187">
        <v>0</v>
      </c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  <c r="AS1132" s="187"/>
      <c r="AT1132" s="187"/>
      <c r="AU1132" s="187"/>
      <c r="AV1132" s="187"/>
      <c r="AW1132" s="187"/>
      <c r="AX1132" s="187"/>
      <c r="AY1132" s="187"/>
      <c r="AZ1132" s="187"/>
      <c r="BA1132" s="187"/>
      <c r="BB1132" s="187"/>
      <c r="BC1132" s="187"/>
      <c r="BD1132" s="187"/>
      <c r="BE1132" s="187"/>
      <c r="BF1132" s="187"/>
      <c r="BG1132" s="187"/>
      <c r="BH1132" s="187"/>
    </row>
    <row r="1133" spans="1:60" s="179" customFormat="1" outlineLevel="1">
      <c r="A1133" s="180"/>
      <c r="B1133" s="181"/>
      <c r="C1133" s="188" t="s">
        <v>610</v>
      </c>
      <c r="D1133" s="189"/>
      <c r="E1133" s="190">
        <v>3.375</v>
      </c>
      <c r="F1133" s="150"/>
      <c r="G1133" s="186"/>
      <c r="H1133" s="186"/>
      <c r="I1133" s="186"/>
      <c r="J1133" s="186"/>
      <c r="K1133" s="186"/>
      <c r="L1133" s="186"/>
      <c r="M1133" s="186"/>
      <c r="N1133" s="186"/>
      <c r="O1133" s="186"/>
      <c r="P1133" s="186"/>
      <c r="Q1133" s="186"/>
      <c r="R1133" s="186"/>
      <c r="S1133" s="186"/>
      <c r="T1133" s="186"/>
      <c r="U1133" s="186"/>
      <c r="V1133" s="186"/>
      <c r="W1133" s="186"/>
      <c r="X1133" s="187"/>
      <c r="Y1133" s="187"/>
      <c r="Z1133" s="187"/>
      <c r="AA1133" s="187"/>
      <c r="AB1133" s="187"/>
      <c r="AC1133" s="187"/>
      <c r="AD1133" s="187"/>
      <c r="AE1133" s="187"/>
      <c r="AF1133" s="187"/>
      <c r="AG1133" s="187" t="s">
        <v>156</v>
      </c>
      <c r="AH1133" s="187">
        <v>0</v>
      </c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  <c r="AS1133" s="187"/>
      <c r="AT1133" s="187"/>
      <c r="AU1133" s="187"/>
      <c r="AV1133" s="187"/>
      <c r="AW1133" s="187"/>
      <c r="AX1133" s="187"/>
      <c r="AY1133" s="187"/>
      <c r="AZ1133" s="187"/>
      <c r="BA1133" s="187"/>
      <c r="BB1133" s="187"/>
      <c r="BC1133" s="187"/>
      <c r="BD1133" s="187"/>
      <c r="BE1133" s="187"/>
      <c r="BF1133" s="187"/>
      <c r="BG1133" s="187"/>
      <c r="BH1133" s="187"/>
    </row>
    <row r="1134" spans="1:60" s="179" customFormat="1" outlineLevel="1">
      <c r="A1134" s="180"/>
      <c r="B1134" s="181"/>
      <c r="C1134" s="188" t="s">
        <v>611</v>
      </c>
      <c r="D1134" s="189"/>
      <c r="E1134" s="190"/>
      <c r="F1134" s="150"/>
      <c r="G1134" s="186"/>
      <c r="H1134" s="186"/>
      <c r="I1134" s="186"/>
      <c r="J1134" s="186"/>
      <c r="K1134" s="186"/>
      <c r="L1134" s="186"/>
      <c r="M1134" s="186"/>
      <c r="N1134" s="186"/>
      <c r="O1134" s="186"/>
      <c r="P1134" s="186"/>
      <c r="Q1134" s="186"/>
      <c r="R1134" s="186"/>
      <c r="S1134" s="186"/>
      <c r="T1134" s="186"/>
      <c r="U1134" s="186"/>
      <c r="V1134" s="186"/>
      <c r="W1134" s="186"/>
      <c r="X1134" s="187"/>
      <c r="Y1134" s="187"/>
      <c r="Z1134" s="187"/>
      <c r="AA1134" s="187"/>
      <c r="AB1134" s="187"/>
      <c r="AC1134" s="187"/>
      <c r="AD1134" s="187"/>
      <c r="AE1134" s="187"/>
      <c r="AF1134" s="187"/>
      <c r="AG1134" s="187" t="s">
        <v>156</v>
      </c>
      <c r="AH1134" s="187">
        <v>0</v>
      </c>
      <c r="AI1134" s="187"/>
      <c r="AJ1134" s="187"/>
      <c r="AK1134" s="187"/>
      <c r="AL1134" s="187"/>
      <c r="AM1134" s="187"/>
      <c r="AN1134" s="187"/>
      <c r="AO1134" s="187"/>
      <c r="AP1134" s="187"/>
      <c r="AQ1134" s="187"/>
      <c r="AR1134" s="187"/>
      <c r="AS1134" s="187"/>
      <c r="AT1134" s="187"/>
      <c r="AU1134" s="187"/>
      <c r="AV1134" s="187"/>
      <c r="AW1134" s="187"/>
      <c r="AX1134" s="187"/>
      <c r="AY1134" s="187"/>
      <c r="AZ1134" s="187"/>
      <c r="BA1134" s="187"/>
      <c r="BB1134" s="187"/>
      <c r="BC1134" s="187"/>
      <c r="BD1134" s="187"/>
      <c r="BE1134" s="187"/>
      <c r="BF1134" s="187"/>
      <c r="BG1134" s="187"/>
      <c r="BH1134" s="187"/>
    </row>
    <row r="1135" spans="1:60" s="179" customFormat="1" outlineLevel="1">
      <c r="A1135" s="180"/>
      <c r="B1135" s="181"/>
      <c r="C1135" s="188" t="s">
        <v>612</v>
      </c>
      <c r="D1135" s="189"/>
      <c r="E1135" s="190">
        <v>36.63494</v>
      </c>
      <c r="F1135" s="150"/>
      <c r="G1135" s="186"/>
      <c r="H1135" s="186"/>
      <c r="I1135" s="186"/>
      <c r="J1135" s="186"/>
      <c r="K1135" s="186"/>
      <c r="L1135" s="186"/>
      <c r="M1135" s="186"/>
      <c r="N1135" s="186"/>
      <c r="O1135" s="186"/>
      <c r="P1135" s="186"/>
      <c r="Q1135" s="186"/>
      <c r="R1135" s="186"/>
      <c r="S1135" s="186"/>
      <c r="T1135" s="186"/>
      <c r="U1135" s="186"/>
      <c r="V1135" s="186"/>
      <c r="W1135" s="186"/>
      <c r="X1135" s="187"/>
      <c r="Y1135" s="187"/>
      <c r="Z1135" s="187"/>
      <c r="AA1135" s="187"/>
      <c r="AB1135" s="187"/>
      <c r="AC1135" s="187"/>
      <c r="AD1135" s="187"/>
      <c r="AE1135" s="187"/>
      <c r="AF1135" s="187"/>
      <c r="AG1135" s="187" t="s">
        <v>156</v>
      </c>
      <c r="AH1135" s="187">
        <v>0</v>
      </c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  <c r="AS1135" s="187"/>
      <c r="AT1135" s="187"/>
      <c r="AU1135" s="187"/>
      <c r="AV1135" s="187"/>
      <c r="AW1135" s="187"/>
      <c r="AX1135" s="187"/>
      <c r="AY1135" s="187"/>
      <c r="AZ1135" s="187"/>
      <c r="BA1135" s="187"/>
      <c r="BB1135" s="187"/>
      <c r="BC1135" s="187"/>
      <c r="BD1135" s="187"/>
      <c r="BE1135" s="187"/>
      <c r="BF1135" s="187"/>
      <c r="BG1135" s="187"/>
      <c r="BH1135" s="187"/>
    </row>
    <row r="1136" spans="1:60" s="179" customFormat="1" outlineLevel="1">
      <c r="A1136" s="180"/>
      <c r="B1136" s="181"/>
      <c r="C1136" s="191"/>
      <c r="D1136" s="191"/>
      <c r="E1136" s="191"/>
      <c r="F1136" s="150"/>
      <c r="G1136" s="191"/>
      <c r="H1136" s="186"/>
      <c r="I1136" s="186"/>
      <c r="J1136" s="186"/>
      <c r="K1136" s="186"/>
      <c r="L1136" s="186"/>
      <c r="M1136" s="186"/>
      <c r="N1136" s="186"/>
      <c r="O1136" s="186"/>
      <c r="P1136" s="186"/>
      <c r="Q1136" s="186"/>
      <c r="R1136" s="186"/>
      <c r="S1136" s="186"/>
      <c r="T1136" s="186"/>
      <c r="U1136" s="186"/>
      <c r="V1136" s="186"/>
      <c r="W1136" s="186"/>
      <c r="X1136" s="187"/>
      <c r="Y1136" s="187"/>
      <c r="Z1136" s="187"/>
      <c r="AA1136" s="187"/>
      <c r="AB1136" s="187"/>
      <c r="AC1136" s="187"/>
      <c r="AD1136" s="187"/>
      <c r="AE1136" s="187"/>
      <c r="AF1136" s="187"/>
      <c r="AG1136" s="187" t="s">
        <v>130</v>
      </c>
      <c r="AH1136" s="187"/>
      <c r="AI1136" s="187"/>
      <c r="AJ1136" s="187"/>
      <c r="AK1136" s="187"/>
      <c r="AL1136" s="187"/>
      <c r="AM1136" s="187"/>
      <c r="AN1136" s="187"/>
      <c r="AO1136" s="187"/>
      <c r="AP1136" s="187"/>
      <c r="AQ1136" s="187"/>
      <c r="AR1136" s="187"/>
      <c r="AS1136" s="187"/>
      <c r="AT1136" s="187"/>
      <c r="AU1136" s="187"/>
      <c r="AV1136" s="187"/>
      <c r="AW1136" s="187"/>
      <c r="AX1136" s="187"/>
      <c r="AY1136" s="187"/>
      <c r="AZ1136" s="187"/>
      <c r="BA1136" s="187"/>
      <c r="BB1136" s="187"/>
      <c r="BC1136" s="187"/>
      <c r="BD1136" s="187"/>
      <c r="BE1136" s="187"/>
      <c r="BF1136" s="187"/>
      <c r="BG1136" s="187"/>
      <c r="BH1136" s="187"/>
    </row>
    <row r="1137" spans="1:60" s="179" customFormat="1" ht="22.5" outlineLevel="1">
      <c r="A1137" s="180">
        <v>109</v>
      </c>
      <c r="B1137" s="181" t="s">
        <v>766</v>
      </c>
      <c r="C1137" s="182" t="s">
        <v>767</v>
      </c>
      <c r="D1137" s="183" t="s">
        <v>199</v>
      </c>
      <c r="E1137" s="184">
        <v>581.84400000000005</v>
      </c>
      <c r="F1137" s="150"/>
      <c r="G1137" s="186">
        <f>ROUND(E1137*F1137,2)</f>
        <v>0</v>
      </c>
      <c r="H1137" s="186">
        <v>16.84</v>
      </c>
      <c r="I1137" s="186">
        <f>ROUND(E1137*H1137,2)</f>
        <v>9798.25</v>
      </c>
      <c r="J1137" s="186">
        <v>47.96</v>
      </c>
      <c r="K1137" s="186">
        <f>ROUND(E1137*J1137,2)</f>
        <v>27905.24</v>
      </c>
      <c r="L1137" s="186">
        <v>15</v>
      </c>
      <c r="M1137" s="186">
        <f>G1137*(1+L1137/100)</f>
        <v>0</v>
      </c>
      <c r="N1137" s="186">
        <v>3.5E-4</v>
      </c>
      <c r="O1137" s="186">
        <f>ROUND(E1137*N1137,2)</f>
        <v>0.2</v>
      </c>
      <c r="P1137" s="186">
        <v>0</v>
      </c>
      <c r="Q1137" s="186">
        <f>ROUND(E1137*P1137,2)</f>
        <v>0</v>
      </c>
      <c r="R1137" s="186" t="s">
        <v>627</v>
      </c>
      <c r="S1137" s="186" t="s">
        <v>125</v>
      </c>
      <c r="T1137" s="186" t="s">
        <v>125</v>
      </c>
      <c r="U1137" s="186">
        <v>0</v>
      </c>
      <c r="V1137" s="186">
        <f>ROUND(E1137*U1137,2)</f>
        <v>0</v>
      </c>
      <c r="W1137" s="186"/>
      <c r="X1137" s="187"/>
      <c r="Y1137" s="187"/>
      <c r="Z1137" s="187"/>
      <c r="AA1137" s="187"/>
      <c r="AB1137" s="187"/>
      <c r="AC1137" s="187"/>
      <c r="AD1137" s="187"/>
      <c r="AE1137" s="187"/>
      <c r="AF1137" s="187"/>
      <c r="AG1137" s="187" t="s">
        <v>628</v>
      </c>
      <c r="AH1137" s="187"/>
      <c r="AI1137" s="187"/>
      <c r="AJ1137" s="187"/>
      <c r="AK1137" s="187"/>
      <c r="AL1137" s="187"/>
      <c r="AM1137" s="187"/>
      <c r="AN1137" s="187"/>
      <c r="AO1137" s="187"/>
      <c r="AP1137" s="187"/>
      <c r="AQ1137" s="187"/>
      <c r="AR1137" s="187"/>
      <c r="AS1137" s="187"/>
      <c r="AT1137" s="187"/>
      <c r="AU1137" s="187"/>
      <c r="AV1137" s="187"/>
      <c r="AW1137" s="187"/>
      <c r="AX1137" s="187"/>
      <c r="AY1137" s="187"/>
      <c r="AZ1137" s="187"/>
      <c r="BA1137" s="187"/>
      <c r="BB1137" s="187"/>
      <c r="BC1137" s="187"/>
      <c r="BD1137" s="187"/>
      <c r="BE1137" s="187"/>
      <c r="BF1137" s="187"/>
      <c r="BG1137" s="187"/>
      <c r="BH1137" s="187"/>
    </row>
    <row r="1138" spans="1:60" s="179" customFormat="1" outlineLevel="1">
      <c r="A1138" s="180"/>
      <c r="B1138" s="181"/>
      <c r="C1138" s="188" t="s">
        <v>191</v>
      </c>
      <c r="D1138" s="189"/>
      <c r="E1138" s="190"/>
      <c r="F1138" s="150"/>
      <c r="G1138" s="186"/>
      <c r="H1138" s="186"/>
      <c r="I1138" s="186"/>
      <c r="J1138" s="186"/>
      <c r="K1138" s="186"/>
      <c r="L1138" s="186"/>
      <c r="M1138" s="186"/>
      <c r="N1138" s="186"/>
      <c r="O1138" s="186"/>
      <c r="P1138" s="186"/>
      <c r="Q1138" s="186"/>
      <c r="R1138" s="186"/>
      <c r="S1138" s="186"/>
      <c r="T1138" s="186"/>
      <c r="U1138" s="186"/>
      <c r="V1138" s="186"/>
      <c r="W1138" s="186"/>
      <c r="X1138" s="187"/>
      <c r="Y1138" s="187"/>
      <c r="Z1138" s="187"/>
      <c r="AA1138" s="187"/>
      <c r="AB1138" s="187"/>
      <c r="AC1138" s="187"/>
      <c r="AD1138" s="187"/>
      <c r="AE1138" s="187"/>
      <c r="AF1138" s="187"/>
      <c r="AG1138" s="187" t="s">
        <v>156</v>
      </c>
      <c r="AH1138" s="187">
        <v>0</v>
      </c>
      <c r="AI1138" s="187"/>
      <c r="AJ1138" s="187"/>
      <c r="AK1138" s="187"/>
      <c r="AL1138" s="187"/>
      <c r="AM1138" s="187"/>
      <c r="AN1138" s="187"/>
      <c r="AO1138" s="187"/>
      <c r="AP1138" s="187"/>
      <c r="AQ1138" s="187"/>
      <c r="AR1138" s="187"/>
      <c r="AS1138" s="187"/>
      <c r="AT1138" s="187"/>
      <c r="AU1138" s="187"/>
      <c r="AV1138" s="187"/>
      <c r="AW1138" s="187"/>
      <c r="AX1138" s="187"/>
      <c r="AY1138" s="187"/>
      <c r="AZ1138" s="187"/>
      <c r="BA1138" s="187"/>
      <c r="BB1138" s="187"/>
      <c r="BC1138" s="187"/>
      <c r="BD1138" s="187"/>
      <c r="BE1138" s="187"/>
      <c r="BF1138" s="187"/>
      <c r="BG1138" s="187"/>
      <c r="BH1138" s="187"/>
    </row>
    <row r="1139" spans="1:60" s="179" customFormat="1" outlineLevel="1">
      <c r="A1139" s="180"/>
      <c r="B1139" s="181"/>
      <c r="C1139" s="188" t="s">
        <v>277</v>
      </c>
      <c r="D1139" s="189"/>
      <c r="E1139" s="190">
        <v>439.9</v>
      </c>
      <c r="F1139" s="150"/>
      <c r="G1139" s="186"/>
      <c r="H1139" s="186"/>
      <c r="I1139" s="186"/>
      <c r="J1139" s="186"/>
      <c r="K1139" s="186"/>
      <c r="L1139" s="186"/>
      <c r="M1139" s="186"/>
      <c r="N1139" s="186"/>
      <c r="O1139" s="186"/>
      <c r="P1139" s="186"/>
      <c r="Q1139" s="186"/>
      <c r="R1139" s="186"/>
      <c r="S1139" s="186"/>
      <c r="T1139" s="186"/>
      <c r="U1139" s="186"/>
      <c r="V1139" s="186"/>
      <c r="W1139" s="186"/>
      <c r="X1139" s="187"/>
      <c r="Y1139" s="187"/>
      <c r="Z1139" s="187"/>
      <c r="AA1139" s="187"/>
      <c r="AB1139" s="187"/>
      <c r="AC1139" s="187"/>
      <c r="AD1139" s="187"/>
      <c r="AE1139" s="187"/>
      <c r="AF1139" s="187"/>
      <c r="AG1139" s="187" t="s">
        <v>156</v>
      </c>
      <c r="AH1139" s="187">
        <v>0</v>
      </c>
      <c r="AI1139" s="187"/>
      <c r="AJ1139" s="187"/>
      <c r="AK1139" s="187"/>
      <c r="AL1139" s="187"/>
      <c r="AM1139" s="187"/>
      <c r="AN1139" s="187"/>
      <c r="AO1139" s="187"/>
      <c r="AP1139" s="187"/>
      <c r="AQ1139" s="187"/>
      <c r="AR1139" s="187"/>
      <c r="AS1139" s="187"/>
      <c r="AT1139" s="187"/>
      <c r="AU1139" s="187"/>
      <c r="AV1139" s="187"/>
      <c r="AW1139" s="187"/>
      <c r="AX1139" s="187"/>
      <c r="AY1139" s="187"/>
      <c r="AZ1139" s="187"/>
      <c r="BA1139" s="187"/>
      <c r="BB1139" s="187"/>
      <c r="BC1139" s="187"/>
      <c r="BD1139" s="187"/>
      <c r="BE1139" s="187"/>
      <c r="BF1139" s="187"/>
      <c r="BG1139" s="187"/>
      <c r="BH1139" s="187"/>
    </row>
    <row r="1140" spans="1:60" s="179" customFormat="1" outlineLevel="1">
      <c r="A1140" s="180"/>
      <c r="B1140" s="181"/>
      <c r="C1140" s="188" t="s">
        <v>280</v>
      </c>
      <c r="D1140" s="189"/>
      <c r="E1140" s="190">
        <v>52.5</v>
      </c>
      <c r="F1140" s="150"/>
      <c r="G1140" s="186"/>
      <c r="H1140" s="186"/>
      <c r="I1140" s="186"/>
      <c r="J1140" s="186"/>
      <c r="K1140" s="186"/>
      <c r="L1140" s="186"/>
      <c r="M1140" s="186"/>
      <c r="N1140" s="186"/>
      <c r="O1140" s="186"/>
      <c r="P1140" s="186"/>
      <c r="Q1140" s="186"/>
      <c r="R1140" s="186"/>
      <c r="S1140" s="186"/>
      <c r="T1140" s="186"/>
      <c r="U1140" s="186"/>
      <c r="V1140" s="186"/>
      <c r="W1140" s="186"/>
      <c r="X1140" s="187"/>
      <c r="Y1140" s="187"/>
      <c r="Z1140" s="187"/>
      <c r="AA1140" s="187"/>
      <c r="AB1140" s="187"/>
      <c r="AC1140" s="187"/>
      <c r="AD1140" s="187"/>
      <c r="AE1140" s="187"/>
      <c r="AF1140" s="187"/>
      <c r="AG1140" s="187" t="s">
        <v>156</v>
      </c>
      <c r="AH1140" s="187">
        <v>0</v>
      </c>
      <c r="AI1140" s="187"/>
      <c r="AJ1140" s="187"/>
      <c r="AK1140" s="187"/>
      <c r="AL1140" s="187"/>
      <c r="AM1140" s="187"/>
      <c r="AN1140" s="187"/>
      <c r="AO1140" s="187"/>
      <c r="AP1140" s="187"/>
      <c r="AQ1140" s="187"/>
      <c r="AR1140" s="187"/>
      <c r="AS1140" s="187"/>
      <c r="AT1140" s="187"/>
      <c r="AU1140" s="187"/>
      <c r="AV1140" s="187"/>
      <c r="AW1140" s="187"/>
      <c r="AX1140" s="187"/>
      <c r="AY1140" s="187"/>
      <c r="AZ1140" s="187"/>
      <c r="BA1140" s="187"/>
      <c r="BB1140" s="187"/>
      <c r="BC1140" s="187"/>
      <c r="BD1140" s="187"/>
      <c r="BE1140" s="187"/>
      <c r="BF1140" s="187"/>
      <c r="BG1140" s="187"/>
      <c r="BH1140" s="187"/>
    </row>
    <row r="1141" spans="1:60" s="179" customFormat="1" outlineLevel="1">
      <c r="A1141" s="180"/>
      <c r="B1141" s="181"/>
      <c r="C1141" s="188" t="s">
        <v>257</v>
      </c>
      <c r="D1141" s="189"/>
      <c r="E1141" s="190"/>
      <c r="F1141" s="150"/>
      <c r="G1141" s="186"/>
      <c r="H1141" s="186"/>
      <c r="I1141" s="186"/>
      <c r="J1141" s="186"/>
      <c r="K1141" s="186"/>
      <c r="L1141" s="186"/>
      <c r="M1141" s="186"/>
      <c r="N1141" s="186"/>
      <c r="O1141" s="186"/>
      <c r="P1141" s="186"/>
      <c r="Q1141" s="186"/>
      <c r="R1141" s="186"/>
      <c r="S1141" s="186"/>
      <c r="T1141" s="186"/>
      <c r="U1141" s="186"/>
      <c r="V1141" s="186"/>
      <c r="W1141" s="186"/>
      <c r="X1141" s="187"/>
      <c r="Y1141" s="187"/>
      <c r="Z1141" s="187"/>
      <c r="AA1141" s="187"/>
      <c r="AB1141" s="187"/>
      <c r="AC1141" s="187"/>
      <c r="AD1141" s="187"/>
      <c r="AE1141" s="187"/>
      <c r="AF1141" s="187"/>
      <c r="AG1141" s="187" t="s">
        <v>156</v>
      </c>
      <c r="AH1141" s="187">
        <v>0</v>
      </c>
      <c r="AI1141" s="187"/>
      <c r="AJ1141" s="187"/>
      <c r="AK1141" s="187"/>
      <c r="AL1141" s="187"/>
      <c r="AM1141" s="187"/>
      <c r="AN1141" s="187"/>
      <c r="AO1141" s="187"/>
      <c r="AP1141" s="187"/>
      <c r="AQ1141" s="187"/>
      <c r="AR1141" s="187"/>
      <c r="AS1141" s="187"/>
      <c r="AT1141" s="187"/>
      <c r="AU1141" s="187"/>
      <c r="AV1141" s="187"/>
      <c r="AW1141" s="187"/>
      <c r="AX1141" s="187"/>
      <c r="AY1141" s="187"/>
      <c r="AZ1141" s="187"/>
      <c r="BA1141" s="187"/>
      <c r="BB1141" s="187"/>
      <c r="BC1141" s="187"/>
      <c r="BD1141" s="187"/>
      <c r="BE1141" s="187"/>
      <c r="BF1141" s="187"/>
      <c r="BG1141" s="187"/>
      <c r="BH1141" s="187"/>
    </row>
    <row r="1142" spans="1:60" s="179" customFormat="1" outlineLevel="1">
      <c r="A1142" s="180"/>
      <c r="B1142" s="181"/>
      <c r="C1142" s="188" t="s">
        <v>768</v>
      </c>
      <c r="D1142" s="189"/>
      <c r="E1142" s="190">
        <v>18.899999999999999</v>
      </c>
      <c r="F1142" s="150"/>
      <c r="G1142" s="186"/>
      <c r="H1142" s="186"/>
      <c r="I1142" s="186"/>
      <c r="J1142" s="186"/>
      <c r="K1142" s="186"/>
      <c r="L1142" s="186"/>
      <c r="M1142" s="186"/>
      <c r="N1142" s="186"/>
      <c r="O1142" s="186"/>
      <c r="P1142" s="186"/>
      <c r="Q1142" s="186"/>
      <c r="R1142" s="186"/>
      <c r="S1142" s="186"/>
      <c r="T1142" s="186"/>
      <c r="U1142" s="186"/>
      <c r="V1142" s="186"/>
      <c r="W1142" s="186"/>
      <c r="X1142" s="187"/>
      <c r="Y1142" s="187"/>
      <c r="Z1142" s="187"/>
      <c r="AA1142" s="187"/>
      <c r="AB1142" s="187"/>
      <c r="AC1142" s="187"/>
      <c r="AD1142" s="187"/>
      <c r="AE1142" s="187"/>
      <c r="AF1142" s="187"/>
      <c r="AG1142" s="187" t="s">
        <v>156</v>
      </c>
      <c r="AH1142" s="187">
        <v>0</v>
      </c>
      <c r="AI1142" s="187"/>
      <c r="AJ1142" s="187"/>
      <c r="AK1142" s="187"/>
      <c r="AL1142" s="187"/>
      <c r="AM1142" s="187"/>
      <c r="AN1142" s="187"/>
      <c r="AO1142" s="187"/>
      <c r="AP1142" s="187"/>
      <c r="AQ1142" s="187"/>
      <c r="AR1142" s="187"/>
      <c r="AS1142" s="187"/>
      <c r="AT1142" s="187"/>
      <c r="AU1142" s="187"/>
      <c r="AV1142" s="187"/>
      <c r="AW1142" s="187"/>
      <c r="AX1142" s="187"/>
      <c r="AY1142" s="187"/>
      <c r="AZ1142" s="187"/>
      <c r="BA1142" s="187"/>
      <c r="BB1142" s="187"/>
      <c r="BC1142" s="187"/>
      <c r="BD1142" s="187"/>
      <c r="BE1142" s="187"/>
      <c r="BF1142" s="187"/>
      <c r="BG1142" s="187"/>
      <c r="BH1142" s="187"/>
    </row>
    <row r="1143" spans="1:60" s="179" customFormat="1" outlineLevel="1">
      <c r="A1143" s="180"/>
      <c r="B1143" s="181"/>
      <c r="C1143" s="188" t="s">
        <v>261</v>
      </c>
      <c r="D1143" s="189"/>
      <c r="E1143" s="190"/>
      <c r="F1143" s="150"/>
      <c r="G1143" s="186"/>
      <c r="H1143" s="186"/>
      <c r="I1143" s="186"/>
      <c r="J1143" s="186"/>
      <c r="K1143" s="186"/>
      <c r="L1143" s="186"/>
      <c r="M1143" s="186"/>
      <c r="N1143" s="186"/>
      <c r="O1143" s="186"/>
      <c r="P1143" s="186"/>
      <c r="Q1143" s="186"/>
      <c r="R1143" s="186"/>
      <c r="S1143" s="186"/>
      <c r="T1143" s="186"/>
      <c r="U1143" s="186"/>
      <c r="V1143" s="186"/>
      <c r="W1143" s="186"/>
      <c r="X1143" s="187"/>
      <c r="Y1143" s="187"/>
      <c r="Z1143" s="187"/>
      <c r="AA1143" s="187"/>
      <c r="AB1143" s="187"/>
      <c r="AC1143" s="187"/>
      <c r="AD1143" s="187"/>
      <c r="AE1143" s="187"/>
      <c r="AF1143" s="187"/>
      <c r="AG1143" s="187" t="s">
        <v>156</v>
      </c>
      <c r="AH1143" s="187">
        <v>0</v>
      </c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  <c r="AS1143" s="187"/>
      <c r="AT1143" s="187"/>
      <c r="AU1143" s="187"/>
      <c r="AV1143" s="187"/>
      <c r="AW1143" s="187"/>
      <c r="AX1143" s="187"/>
      <c r="AY1143" s="187"/>
      <c r="AZ1143" s="187"/>
      <c r="BA1143" s="187"/>
      <c r="BB1143" s="187"/>
      <c r="BC1143" s="187"/>
      <c r="BD1143" s="187"/>
      <c r="BE1143" s="187"/>
      <c r="BF1143" s="187"/>
      <c r="BG1143" s="187"/>
      <c r="BH1143" s="187"/>
    </row>
    <row r="1144" spans="1:60" s="179" customFormat="1" outlineLevel="1">
      <c r="A1144" s="180"/>
      <c r="B1144" s="181"/>
      <c r="C1144" s="188" t="s">
        <v>769</v>
      </c>
      <c r="D1144" s="189"/>
      <c r="E1144" s="190">
        <v>10.8</v>
      </c>
      <c r="F1144" s="150"/>
      <c r="G1144" s="186"/>
      <c r="H1144" s="186"/>
      <c r="I1144" s="186"/>
      <c r="J1144" s="186"/>
      <c r="K1144" s="186"/>
      <c r="L1144" s="186"/>
      <c r="M1144" s="186"/>
      <c r="N1144" s="186"/>
      <c r="O1144" s="186"/>
      <c r="P1144" s="186"/>
      <c r="Q1144" s="186"/>
      <c r="R1144" s="186"/>
      <c r="S1144" s="186"/>
      <c r="T1144" s="186"/>
      <c r="U1144" s="186"/>
      <c r="V1144" s="186"/>
      <c r="W1144" s="186"/>
      <c r="X1144" s="187"/>
      <c r="Y1144" s="187"/>
      <c r="Z1144" s="187"/>
      <c r="AA1144" s="187"/>
      <c r="AB1144" s="187"/>
      <c r="AC1144" s="187"/>
      <c r="AD1144" s="187"/>
      <c r="AE1144" s="187"/>
      <c r="AF1144" s="187"/>
      <c r="AG1144" s="187" t="s">
        <v>156</v>
      </c>
      <c r="AH1144" s="187">
        <v>0</v>
      </c>
      <c r="AI1144" s="187"/>
      <c r="AJ1144" s="187"/>
      <c r="AK1144" s="187"/>
      <c r="AL1144" s="187"/>
      <c r="AM1144" s="187"/>
      <c r="AN1144" s="187"/>
      <c r="AO1144" s="187"/>
      <c r="AP1144" s="187"/>
      <c r="AQ1144" s="187"/>
      <c r="AR1144" s="187"/>
      <c r="AS1144" s="187"/>
      <c r="AT1144" s="187"/>
      <c r="AU1144" s="187"/>
      <c r="AV1144" s="187"/>
      <c r="AW1144" s="187"/>
      <c r="AX1144" s="187"/>
      <c r="AY1144" s="187"/>
      <c r="AZ1144" s="187"/>
      <c r="BA1144" s="187"/>
      <c r="BB1144" s="187"/>
      <c r="BC1144" s="187"/>
      <c r="BD1144" s="187"/>
      <c r="BE1144" s="187"/>
      <c r="BF1144" s="187"/>
      <c r="BG1144" s="187"/>
      <c r="BH1144" s="187"/>
    </row>
    <row r="1145" spans="1:60" s="179" customFormat="1" outlineLevel="1">
      <c r="A1145" s="180"/>
      <c r="B1145" s="181"/>
      <c r="C1145" s="188" t="s">
        <v>265</v>
      </c>
      <c r="D1145" s="189"/>
      <c r="E1145" s="190"/>
      <c r="F1145" s="150"/>
      <c r="G1145" s="186"/>
      <c r="H1145" s="186"/>
      <c r="I1145" s="186"/>
      <c r="J1145" s="186"/>
      <c r="K1145" s="186"/>
      <c r="L1145" s="186"/>
      <c r="M1145" s="186"/>
      <c r="N1145" s="186"/>
      <c r="O1145" s="186"/>
      <c r="P1145" s="186"/>
      <c r="Q1145" s="186"/>
      <c r="R1145" s="186"/>
      <c r="S1145" s="186"/>
      <c r="T1145" s="186"/>
      <c r="U1145" s="186"/>
      <c r="V1145" s="186"/>
      <c r="W1145" s="186"/>
      <c r="X1145" s="187"/>
      <c r="Y1145" s="187"/>
      <c r="Z1145" s="187"/>
      <c r="AA1145" s="187"/>
      <c r="AB1145" s="187"/>
      <c r="AC1145" s="187"/>
      <c r="AD1145" s="187"/>
      <c r="AE1145" s="187"/>
      <c r="AF1145" s="187"/>
      <c r="AG1145" s="187" t="s">
        <v>156</v>
      </c>
      <c r="AH1145" s="187">
        <v>0</v>
      </c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  <c r="AS1145" s="187"/>
      <c r="AT1145" s="187"/>
      <c r="AU1145" s="187"/>
      <c r="AV1145" s="187"/>
      <c r="AW1145" s="187"/>
      <c r="AX1145" s="187"/>
      <c r="AY1145" s="187"/>
      <c r="AZ1145" s="187"/>
      <c r="BA1145" s="187"/>
      <c r="BB1145" s="187"/>
      <c r="BC1145" s="187"/>
      <c r="BD1145" s="187"/>
      <c r="BE1145" s="187"/>
      <c r="BF1145" s="187"/>
      <c r="BG1145" s="187"/>
      <c r="BH1145" s="187"/>
    </row>
    <row r="1146" spans="1:60" s="179" customFormat="1" outlineLevel="1">
      <c r="A1146" s="180"/>
      <c r="B1146" s="181"/>
      <c r="C1146" s="188" t="s">
        <v>770</v>
      </c>
      <c r="D1146" s="189"/>
      <c r="E1146" s="190">
        <v>16.2</v>
      </c>
      <c r="F1146" s="150"/>
      <c r="G1146" s="186"/>
      <c r="H1146" s="186"/>
      <c r="I1146" s="186"/>
      <c r="J1146" s="186"/>
      <c r="K1146" s="186"/>
      <c r="L1146" s="186"/>
      <c r="M1146" s="186"/>
      <c r="N1146" s="186"/>
      <c r="O1146" s="186"/>
      <c r="P1146" s="186"/>
      <c r="Q1146" s="186"/>
      <c r="R1146" s="186"/>
      <c r="S1146" s="186"/>
      <c r="T1146" s="186"/>
      <c r="U1146" s="186"/>
      <c r="V1146" s="186"/>
      <c r="W1146" s="186"/>
      <c r="X1146" s="187"/>
      <c r="Y1146" s="187"/>
      <c r="Z1146" s="187"/>
      <c r="AA1146" s="187"/>
      <c r="AB1146" s="187"/>
      <c r="AC1146" s="187"/>
      <c r="AD1146" s="187"/>
      <c r="AE1146" s="187"/>
      <c r="AF1146" s="187"/>
      <c r="AG1146" s="187" t="s">
        <v>156</v>
      </c>
      <c r="AH1146" s="187">
        <v>0</v>
      </c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  <c r="AS1146" s="187"/>
      <c r="AT1146" s="187"/>
      <c r="AU1146" s="187"/>
      <c r="AV1146" s="187"/>
      <c r="AW1146" s="187"/>
      <c r="AX1146" s="187"/>
      <c r="AY1146" s="187"/>
      <c r="AZ1146" s="187"/>
      <c r="BA1146" s="187"/>
      <c r="BB1146" s="187"/>
      <c r="BC1146" s="187"/>
      <c r="BD1146" s="187"/>
      <c r="BE1146" s="187"/>
      <c r="BF1146" s="187"/>
      <c r="BG1146" s="187"/>
      <c r="BH1146" s="187"/>
    </row>
    <row r="1147" spans="1:60" s="179" customFormat="1" outlineLevel="1">
      <c r="A1147" s="180"/>
      <c r="B1147" s="181"/>
      <c r="C1147" s="188" t="s">
        <v>293</v>
      </c>
      <c r="D1147" s="189"/>
      <c r="E1147" s="190"/>
      <c r="F1147" s="150"/>
      <c r="G1147" s="186"/>
      <c r="H1147" s="186"/>
      <c r="I1147" s="186"/>
      <c r="J1147" s="186"/>
      <c r="K1147" s="186"/>
      <c r="L1147" s="186"/>
      <c r="M1147" s="186"/>
      <c r="N1147" s="186"/>
      <c r="O1147" s="186"/>
      <c r="P1147" s="186"/>
      <c r="Q1147" s="186"/>
      <c r="R1147" s="186"/>
      <c r="S1147" s="186"/>
      <c r="T1147" s="186"/>
      <c r="U1147" s="186"/>
      <c r="V1147" s="186"/>
      <c r="W1147" s="186"/>
      <c r="X1147" s="187"/>
      <c r="Y1147" s="187"/>
      <c r="Z1147" s="187"/>
      <c r="AA1147" s="187"/>
      <c r="AB1147" s="187"/>
      <c r="AC1147" s="187"/>
      <c r="AD1147" s="187"/>
      <c r="AE1147" s="187"/>
      <c r="AF1147" s="187"/>
      <c r="AG1147" s="187" t="s">
        <v>156</v>
      </c>
      <c r="AH1147" s="187">
        <v>0</v>
      </c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  <c r="AS1147" s="187"/>
      <c r="AT1147" s="187"/>
      <c r="AU1147" s="187"/>
      <c r="AV1147" s="187"/>
      <c r="AW1147" s="187"/>
      <c r="AX1147" s="187"/>
      <c r="AY1147" s="187"/>
      <c r="AZ1147" s="187"/>
      <c r="BA1147" s="187"/>
      <c r="BB1147" s="187"/>
      <c r="BC1147" s="187"/>
      <c r="BD1147" s="187"/>
      <c r="BE1147" s="187"/>
      <c r="BF1147" s="187"/>
      <c r="BG1147" s="187"/>
      <c r="BH1147" s="187"/>
    </row>
    <row r="1148" spans="1:60" s="179" customFormat="1" outlineLevel="1">
      <c r="A1148" s="180"/>
      <c r="B1148" s="181"/>
      <c r="C1148" s="188" t="s">
        <v>769</v>
      </c>
      <c r="D1148" s="189"/>
      <c r="E1148" s="190">
        <v>10.8</v>
      </c>
      <c r="F1148" s="150"/>
      <c r="G1148" s="186"/>
      <c r="H1148" s="186"/>
      <c r="I1148" s="186"/>
      <c r="J1148" s="186"/>
      <c r="K1148" s="186"/>
      <c r="L1148" s="186"/>
      <c r="M1148" s="186"/>
      <c r="N1148" s="186"/>
      <c r="O1148" s="186"/>
      <c r="P1148" s="186"/>
      <c r="Q1148" s="186"/>
      <c r="R1148" s="186"/>
      <c r="S1148" s="186"/>
      <c r="T1148" s="186"/>
      <c r="U1148" s="186"/>
      <c r="V1148" s="186"/>
      <c r="W1148" s="186"/>
      <c r="X1148" s="187"/>
      <c r="Y1148" s="187"/>
      <c r="Z1148" s="187"/>
      <c r="AA1148" s="187"/>
      <c r="AB1148" s="187"/>
      <c r="AC1148" s="187"/>
      <c r="AD1148" s="187"/>
      <c r="AE1148" s="187"/>
      <c r="AF1148" s="187"/>
      <c r="AG1148" s="187" t="s">
        <v>156</v>
      </c>
      <c r="AH1148" s="187">
        <v>0</v>
      </c>
      <c r="AI1148" s="187"/>
      <c r="AJ1148" s="187"/>
      <c r="AK1148" s="187"/>
      <c r="AL1148" s="187"/>
      <c r="AM1148" s="187"/>
      <c r="AN1148" s="187"/>
      <c r="AO1148" s="187"/>
      <c r="AP1148" s="187"/>
      <c r="AQ1148" s="187"/>
      <c r="AR1148" s="187"/>
      <c r="AS1148" s="187"/>
      <c r="AT1148" s="187"/>
      <c r="AU1148" s="187"/>
      <c r="AV1148" s="187"/>
      <c r="AW1148" s="187"/>
      <c r="AX1148" s="187"/>
      <c r="AY1148" s="187"/>
      <c r="AZ1148" s="187"/>
      <c r="BA1148" s="187"/>
      <c r="BB1148" s="187"/>
      <c r="BC1148" s="187"/>
      <c r="BD1148" s="187"/>
      <c r="BE1148" s="187"/>
      <c r="BF1148" s="187"/>
      <c r="BG1148" s="187"/>
      <c r="BH1148" s="187"/>
    </row>
    <row r="1149" spans="1:60" s="179" customFormat="1" outlineLevel="1">
      <c r="A1149" s="180"/>
      <c r="B1149" s="181"/>
      <c r="C1149" s="188" t="s">
        <v>296</v>
      </c>
      <c r="D1149" s="189"/>
      <c r="E1149" s="190"/>
      <c r="F1149" s="150"/>
      <c r="G1149" s="186"/>
      <c r="H1149" s="186"/>
      <c r="I1149" s="186"/>
      <c r="J1149" s="186"/>
      <c r="K1149" s="186"/>
      <c r="L1149" s="186"/>
      <c r="M1149" s="186"/>
      <c r="N1149" s="186"/>
      <c r="O1149" s="186"/>
      <c r="P1149" s="186"/>
      <c r="Q1149" s="186"/>
      <c r="R1149" s="186"/>
      <c r="S1149" s="186"/>
      <c r="T1149" s="186"/>
      <c r="U1149" s="186"/>
      <c r="V1149" s="186"/>
      <c r="W1149" s="186"/>
      <c r="X1149" s="187"/>
      <c r="Y1149" s="187"/>
      <c r="Z1149" s="187"/>
      <c r="AA1149" s="187"/>
      <c r="AB1149" s="187"/>
      <c r="AC1149" s="187"/>
      <c r="AD1149" s="187"/>
      <c r="AE1149" s="187"/>
      <c r="AF1149" s="187"/>
      <c r="AG1149" s="187" t="s">
        <v>156</v>
      </c>
      <c r="AH1149" s="187">
        <v>0</v>
      </c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  <c r="AS1149" s="187"/>
      <c r="AT1149" s="187"/>
      <c r="AU1149" s="187"/>
      <c r="AV1149" s="187"/>
      <c r="AW1149" s="187"/>
      <c r="AX1149" s="187"/>
      <c r="AY1149" s="187"/>
      <c r="AZ1149" s="187"/>
      <c r="BA1149" s="187"/>
      <c r="BB1149" s="187"/>
      <c r="BC1149" s="187"/>
      <c r="BD1149" s="187"/>
      <c r="BE1149" s="187"/>
      <c r="BF1149" s="187"/>
      <c r="BG1149" s="187"/>
      <c r="BH1149" s="187"/>
    </row>
    <row r="1150" spans="1:60" s="179" customFormat="1" outlineLevel="1">
      <c r="A1150" s="180"/>
      <c r="B1150" s="181"/>
      <c r="C1150" s="188" t="s">
        <v>771</v>
      </c>
      <c r="D1150" s="189"/>
      <c r="E1150" s="190">
        <v>27</v>
      </c>
      <c r="F1150" s="150"/>
      <c r="G1150" s="186"/>
      <c r="H1150" s="186"/>
      <c r="I1150" s="186"/>
      <c r="J1150" s="186"/>
      <c r="K1150" s="186"/>
      <c r="L1150" s="186"/>
      <c r="M1150" s="186"/>
      <c r="N1150" s="186"/>
      <c r="O1150" s="186"/>
      <c r="P1150" s="186"/>
      <c r="Q1150" s="186"/>
      <c r="R1150" s="186"/>
      <c r="S1150" s="186"/>
      <c r="T1150" s="186"/>
      <c r="U1150" s="186"/>
      <c r="V1150" s="186"/>
      <c r="W1150" s="186"/>
      <c r="X1150" s="187"/>
      <c r="Y1150" s="187"/>
      <c r="Z1150" s="187"/>
      <c r="AA1150" s="187"/>
      <c r="AB1150" s="187"/>
      <c r="AC1150" s="187"/>
      <c r="AD1150" s="187"/>
      <c r="AE1150" s="187"/>
      <c r="AF1150" s="187"/>
      <c r="AG1150" s="187" t="s">
        <v>156</v>
      </c>
      <c r="AH1150" s="187">
        <v>0</v>
      </c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  <c r="AS1150" s="187"/>
      <c r="AT1150" s="187"/>
      <c r="AU1150" s="187"/>
      <c r="AV1150" s="187"/>
      <c r="AW1150" s="187"/>
      <c r="AX1150" s="187"/>
      <c r="AY1150" s="187"/>
      <c r="AZ1150" s="187"/>
      <c r="BA1150" s="187"/>
      <c r="BB1150" s="187"/>
      <c r="BC1150" s="187"/>
      <c r="BD1150" s="187"/>
      <c r="BE1150" s="187"/>
      <c r="BF1150" s="187"/>
      <c r="BG1150" s="187"/>
      <c r="BH1150" s="187"/>
    </row>
    <row r="1151" spans="1:60" s="179" customFormat="1" outlineLevel="1">
      <c r="A1151" s="180"/>
      <c r="B1151" s="181"/>
      <c r="C1151" s="188" t="s">
        <v>298</v>
      </c>
      <c r="D1151" s="189"/>
      <c r="E1151" s="190"/>
      <c r="F1151" s="150"/>
      <c r="G1151" s="186"/>
      <c r="H1151" s="186"/>
      <c r="I1151" s="186"/>
      <c r="J1151" s="186"/>
      <c r="K1151" s="186"/>
      <c r="L1151" s="186"/>
      <c r="M1151" s="186"/>
      <c r="N1151" s="186"/>
      <c r="O1151" s="186"/>
      <c r="P1151" s="186"/>
      <c r="Q1151" s="186"/>
      <c r="R1151" s="186"/>
      <c r="S1151" s="186"/>
      <c r="T1151" s="186"/>
      <c r="U1151" s="186"/>
      <c r="V1151" s="186"/>
      <c r="W1151" s="186"/>
      <c r="X1151" s="187"/>
      <c r="Y1151" s="187"/>
      <c r="Z1151" s="187"/>
      <c r="AA1151" s="187"/>
      <c r="AB1151" s="187"/>
      <c r="AC1151" s="187"/>
      <c r="AD1151" s="187"/>
      <c r="AE1151" s="187"/>
      <c r="AF1151" s="187"/>
      <c r="AG1151" s="187" t="s">
        <v>156</v>
      </c>
      <c r="AH1151" s="187">
        <v>0</v>
      </c>
      <c r="AI1151" s="187"/>
      <c r="AJ1151" s="187"/>
      <c r="AK1151" s="187"/>
      <c r="AL1151" s="187"/>
      <c r="AM1151" s="187"/>
      <c r="AN1151" s="187"/>
      <c r="AO1151" s="187"/>
      <c r="AP1151" s="187"/>
      <c r="AQ1151" s="187"/>
      <c r="AR1151" s="187"/>
      <c r="AS1151" s="187"/>
      <c r="AT1151" s="187"/>
      <c r="AU1151" s="187"/>
      <c r="AV1151" s="187"/>
      <c r="AW1151" s="187"/>
      <c r="AX1151" s="187"/>
      <c r="AY1151" s="187"/>
      <c r="AZ1151" s="187"/>
      <c r="BA1151" s="187"/>
      <c r="BB1151" s="187"/>
      <c r="BC1151" s="187"/>
      <c r="BD1151" s="187"/>
      <c r="BE1151" s="187"/>
      <c r="BF1151" s="187"/>
      <c r="BG1151" s="187"/>
      <c r="BH1151" s="187"/>
    </row>
    <row r="1152" spans="1:60" s="179" customFormat="1" outlineLevel="1">
      <c r="A1152" s="180"/>
      <c r="B1152" s="181"/>
      <c r="C1152" s="188" t="s">
        <v>770</v>
      </c>
      <c r="D1152" s="189"/>
      <c r="E1152" s="190">
        <v>16.2</v>
      </c>
      <c r="F1152" s="150"/>
      <c r="G1152" s="186"/>
      <c r="H1152" s="186"/>
      <c r="I1152" s="186"/>
      <c r="J1152" s="186"/>
      <c r="K1152" s="186"/>
      <c r="L1152" s="186"/>
      <c r="M1152" s="186"/>
      <c r="N1152" s="186"/>
      <c r="O1152" s="186"/>
      <c r="P1152" s="186"/>
      <c r="Q1152" s="186"/>
      <c r="R1152" s="186"/>
      <c r="S1152" s="186"/>
      <c r="T1152" s="186"/>
      <c r="U1152" s="186"/>
      <c r="V1152" s="186"/>
      <c r="W1152" s="186"/>
      <c r="X1152" s="187"/>
      <c r="Y1152" s="187"/>
      <c r="Z1152" s="187"/>
      <c r="AA1152" s="187"/>
      <c r="AB1152" s="187"/>
      <c r="AC1152" s="187"/>
      <c r="AD1152" s="187"/>
      <c r="AE1152" s="187"/>
      <c r="AF1152" s="187"/>
      <c r="AG1152" s="187" t="s">
        <v>156</v>
      </c>
      <c r="AH1152" s="187">
        <v>0</v>
      </c>
      <c r="AI1152" s="187"/>
      <c r="AJ1152" s="187"/>
      <c r="AK1152" s="187"/>
      <c r="AL1152" s="187"/>
      <c r="AM1152" s="187"/>
      <c r="AN1152" s="187"/>
      <c r="AO1152" s="187"/>
      <c r="AP1152" s="187"/>
      <c r="AQ1152" s="187"/>
      <c r="AR1152" s="187"/>
      <c r="AS1152" s="187"/>
      <c r="AT1152" s="187"/>
      <c r="AU1152" s="187"/>
      <c r="AV1152" s="187"/>
      <c r="AW1152" s="187"/>
      <c r="AX1152" s="187"/>
      <c r="AY1152" s="187"/>
      <c r="AZ1152" s="187"/>
      <c r="BA1152" s="187"/>
      <c r="BB1152" s="187"/>
      <c r="BC1152" s="187"/>
      <c r="BD1152" s="187"/>
      <c r="BE1152" s="187"/>
      <c r="BF1152" s="187"/>
      <c r="BG1152" s="187"/>
      <c r="BH1152" s="187"/>
    </row>
    <row r="1153" spans="1:60" s="179" customFormat="1" outlineLevel="1">
      <c r="A1153" s="180"/>
      <c r="B1153" s="181"/>
      <c r="C1153" s="188" t="s">
        <v>299</v>
      </c>
      <c r="D1153" s="189"/>
      <c r="E1153" s="190"/>
      <c r="F1153" s="150"/>
      <c r="G1153" s="186"/>
      <c r="H1153" s="186"/>
      <c r="I1153" s="186"/>
      <c r="J1153" s="186"/>
      <c r="K1153" s="186"/>
      <c r="L1153" s="186"/>
      <c r="M1153" s="186"/>
      <c r="N1153" s="186"/>
      <c r="O1153" s="186"/>
      <c r="P1153" s="186"/>
      <c r="Q1153" s="186"/>
      <c r="R1153" s="186"/>
      <c r="S1153" s="186"/>
      <c r="T1153" s="186"/>
      <c r="U1153" s="186"/>
      <c r="V1153" s="186"/>
      <c r="W1153" s="186"/>
      <c r="X1153" s="187"/>
      <c r="Y1153" s="187"/>
      <c r="Z1153" s="187"/>
      <c r="AA1153" s="187"/>
      <c r="AB1153" s="187"/>
      <c r="AC1153" s="187"/>
      <c r="AD1153" s="187"/>
      <c r="AE1153" s="187"/>
      <c r="AF1153" s="187"/>
      <c r="AG1153" s="187" t="s">
        <v>156</v>
      </c>
      <c r="AH1153" s="187">
        <v>0</v>
      </c>
      <c r="AI1153" s="187"/>
      <c r="AJ1153" s="187"/>
      <c r="AK1153" s="187"/>
      <c r="AL1153" s="187"/>
      <c r="AM1153" s="187"/>
      <c r="AN1153" s="187"/>
      <c r="AO1153" s="187"/>
      <c r="AP1153" s="187"/>
      <c r="AQ1153" s="187"/>
      <c r="AR1153" s="187"/>
      <c r="AS1153" s="187"/>
      <c r="AT1153" s="187"/>
      <c r="AU1153" s="187"/>
      <c r="AV1153" s="187"/>
      <c r="AW1153" s="187"/>
      <c r="AX1153" s="187"/>
      <c r="AY1153" s="187"/>
      <c r="AZ1153" s="187"/>
      <c r="BA1153" s="187"/>
      <c r="BB1153" s="187"/>
      <c r="BC1153" s="187"/>
      <c r="BD1153" s="187"/>
      <c r="BE1153" s="187"/>
      <c r="BF1153" s="187"/>
      <c r="BG1153" s="187"/>
      <c r="BH1153" s="187"/>
    </row>
    <row r="1154" spans="1:60" s="179" customFormat="1" outlineLevel="1">
      <c r="A1154" s="180"/>
      <c r="B1154" s="181"/>
      <c r="C1154" s="188" t="s">
        <v>770</v>
      </c>
      <c r="D1154" s="189"/>
      <c r="E1154" s="190">
        <v>16.2</v>
      </c>
      <c r="F1154" s="150"/>
      <c r="G1154" s="186"/>
      <c r="H1154" s="186"/>
      <c r="I1154" s="186"/>
      <c r="J1154" s="186"/>
      <c r="K1154" s="186"/>
      <c r="L1154" s="186"/>
      <c r="M1154" s="186"/>
      <c r="N1154" s="186"/>
      <c r="O1154" s="186"/>
      <c r="P1154" s="186"/>
      <c r="Q1154" s="186"/>
      <c r="R1154" s="186"/>
      <c r="S1154" s="186"/>
      <c r="T1154" s="186"/>
      <c r="U1154" s="186"/>
      <c r="V1154" s="186"/>
      <c r="W1154" s="186"/>
      <c r="X1154" s="187"/>
      <c r="Y1154" s="187"/>
      <c r="Z1154" s="187"/>
      <c r="AA1154" s="187"/>
      <c r="AB1154" s="187"/>
      <c r="AC1154" s="187"/>
      <c r="AD1154" s="187"/>
      <c r="AE1154" s="187"/>
      <c r="AF1154" s="187"/>
      <c r="AG1154" s="187" t="s">
        <v>156</v>
      </c>
      <c r="AH1154" s="187">
        <v>0</v>
      </c>
      <c r="AI1154" s="187"/>
      <c r="AJ1154" s="187"/>
      <c r="AK1154" s="187"/>
      <c r="AL1154" s="187"/>
      <c r="AM1154" s="187"/>
      <c r="AN1154" s="187"/>
      <c r="AO1154" s="187"/>
      <c r="AP1154" s="187"/>
      <c r="AQ1154" s="187"/>
      <c r="AR1154" s="187"/>
      <c r="AS1154" s="187"/>
      <c r="AT1154" s="187"/>
      <c r="AU1154" s="187"/>
      <c r="AV1154" s="187"/>
      <c r="AW1154" s="187"/>
      <c r="AX1154" s="187"/>
      <c r="AY1154" s="187"/>
      <c r="AZ1154" s="187"/>
      <c r="BA1154" s="187"/>
      <c r="BB1154" s="187"/>
      <c r="BC1154" s="187"/>
      <c r="BD1154" s="187"/>
      <c r="BE1154" s="187"/>
      <c r="BF1154" s="187"/>
      <c r="BG1154" s="187"/>
      <c r="BH1154" s="187"/>
    </row>
    <row r="1155" spans="1:60" s="179" customFormat="1" outlineLevel="1">
      <c r="A1155" s="180"/>
      <c r="B1155" s="181"/>
      <c r="C1155" s="188" t="s">
        <v>374</v>
      </c>
      <c r="D1155" s="189"/>
      <c r="E1155" s="190"/>
      <c r="F1155" s="150"/>
      <c r="G1155" s="186"/>
      <c r="H1155" s="186"/>
      <c r="I1155" s="186"/>
      <c r="J1155" s="186"/>
      <c r="K1155" s="186"/>
      <c r="L1155" s="186"/>
      <c r="M1155" s="186"/>
      <c r="N1155" s="186"/>
      <c r="O1155" s="186"/>
      <c r="P1155" s="186"/>
      <c r="Q1155" s="186"/>
      <c r="R1155" s="186"/>
      <c r="S1155" s="186"/>
      <c r="T1155" s="186"/>
      <c r="U1155" s="186"/>
      <c r="V1155" s="186"/>
      <c r="W1155" s="186"/>
      <c r="X1155" s="187"/>
      <c r="Y1155" s="187"/>
      <c r="Z1155" s="187"/>
      <c r="AA1155" s="187"/>
      <c r="AB1155" s="187"/>
      <c r="AC1155" s="187"/>
      <c r="AD1155" s="187"/>
      <c r="AE1155" s="187"/>
      <c r="AF1155" s="187"/>
      <c r="AG1155" s="187" t="s">
        <v>156</v>
      </c>
      <c r="AH1155" s="187">
        <v>0</v>
      </c>
      <c r="AI1155" s="187"/>
      <c r="AJ1155" s="187"/>
      <c r="AK1155" s="187"/>
      <c r="AL1155" s="187"/>
      <c r="AM1155" s="187"/>
      <c r="AN1155" s="187"/>
      <c r="AO1155" s="187"/>
      <c r="AP1155" s="187"/>
      <c r="AQ1155" s="187"/>
      <c r="AR1155" s="187"/>
      <c r="AS1155" s="187"/>
      <c r="AT1155" s="187"/>
      <c r="AU1155" s="187"/>
      <c r="AV1155" s="187"/>
      <c r="AW1155" s="187"/>
      <c r="AX1155" s="187"/>
      <c r="AY1155" s="187"/>
      <c r="AZ1155" s="187"/>
      <c r="BA1155" s="187"/>
      <c r="BB1155" s="187"/>
      <c r="BC1155" s="187"/>
      <c r="BD1155" s="187"/>
      <c r="BE1155" s="187"/>
      <c r="BF1155" s="187"/>
      <c r="BG1155" s="187"/>
      <c r="BH1155" s="187"/>
    </row>
    <row r="1156" spans="1:60" s="179" customFormat="1" outlineLevel="1">
      <c r="A1156" s="180"/>
      <c r="B1156" s="181"/>
      <c r="C1156" s="188" t="s">
        <v>772</v>
      </c>
      <c r="D1156" s="189"/>
      <c r="E1156" s="190">
        <v>-26.655999999999999</v>
      </c>
      <c r="F1156" s="150"/>
      <c r="G1156" s="186"/>
      <c r="H1156" s="186"/>
      <c r="I1156" s="186"/>
      <c r="J1156" s="186"/>
      <c r="K1156" s="186"/>
      <c r="L1156" s="186"/>
      <c r="M1156" s="186"/>
      <c r="N1156" s="186"/>
      <c r="O1156" s="186"/>
      <c r="P1156" s="186"/>
      <c r="Q1156" s="186"/>
      <c r="R1156" s="186"/>
      <c r="S1156" s="186"/>
      <c r="T1156" s="186"/>
      <c r="U1156" s="186"/>
      <c r="V1156" s="186"/>
      <c r="W1156" s="186"/>
      <c r="X1156" s="187"/>
      <c r="Y1156" s="187"/>
      <c r="Z1156" s="187"/>
      <c r="AA1156" s="187"/>
      <c r="AB1156" s="187"/>
      <c r="AC1156" s="187"/>
      <c r="AD1156" s="187"/>
      <c r="AE1156" s="187"/>
      <c r="AF1156" s="187"/>
      <c r="AG1156" s="187" t="s">
        <v>156</v>
      </c>
      <c r="AH1156" s="187">
        <v>0</v>
      </c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  <c r="AS1156" s="187"/>
      <c r="AT1156" s="187"/>
      <c r="AU1156" s="187"/>
      <c r="AV1156" s="187"/>
      <c r="AW1156" s="187"/>
      <c r="AX1156" s="187"/>
      <c r="AY1156" s="187"/>
      <c r="AZ1156" s="187"/>
      <c r="BA1156" s="187"/>
      <c r="BB1156" s="187"/>
      <c r="BC1156" s="187"/>
      <c r="BD1156" s="187"/>
      <c r="BE1156" s="187"/>
      <c r="BF1156" s="187"/>
      <c r="BG1156" s="187"/>
      <c r="BH1156" s="187"/>
    </row>
    <row r="1157" spans="1:60" s="179" customFormat="1" outlineLevel="1">
      <c r="A1157" s="180"/>
      <c r="B1157" s="181"/>
      <c r="C1157" s="191"/>
      <c r="D1157" s="191"/>
      <c r="E1157" s="191"/>
      <c r="F1157" s="150"/>
      <c r="G1157" s="191"/>
      <c r="H1157" s="186"/>
      <c r="I1157" s="186"/>
      <c r="J1157" s="186"/>
      <c r="K1157" s="186"/>
      <c r="L1157" s="186"/>
      <c r="M1157" s="186"/>
      <c r="N1157" s="186"/>
      <c r="O1157" s="186"/>
      <c r="P1157" s="186"/>
      <c r="Q1157" s="186"/>
      <c r="R1157" s="186"/>
      <c r="S1157" s="186"/>
      <c r="T1157" s="186"/>
      <c r="U1157" s="186"/>
      <c r="V1157" s="186"/>
      <c r="W1157" s="186"/>
      <c r="X1157" s="187"/>
      <c r="Y1157" s="187"/>
      <c r="Z1157" s="187"/>
      <c r="AA1157" s="187"/>
      <c r="AB1157" s="187"/>
      <c r="AC1157" s="187"/>
      <c r="AD1157" s="187"/>
      <c r="AE1157" s="187"/>
      <c r="AF1157" s="187"/>
      <c r="AG1157" s="187" t="s">
        <v>130</v>
      </c>
      <c r="AH1157" s="187"/>
      <c r="AI1157" s="187"/>
      <c r="AJ1157" s="187"/>
      <c r="AK1157" s="187"/>
      <c r="AL1157" s="187"/>
      <c r="AM1157" s="187"/>
      <c r="AN1157" s="187"/>
      <c r="AO1157" s="187"/>
      <c r="AP1157" s="187"/>
      <c r="AQ1157" s="187"/>
      <c r="AR1157" s="187"/>
      <c r="AS1157" s="187"/>
      <c r="AT1157" s="187"/>
      <c r="AU1157" s="187"/>
      <c r="AV1157" s="187"/>
      <c r="AW1157" s="187"/>
      <c r="AX1157" s="187"/>
      <c r="AY1157" s="187"/>
      <c r="AZ1157" s="187"/>
      <c r="BA1157" s="187"/>
      <c r="BB1157" s="187"/>
      <c r="BC1157" s="187"/>
      <c r="BD1157" s="187"/>
      <c r="BE1157" s="187"/>
      <c r="BF1157" s="187"/>
      <c r="BG1157" s="187"/>
      <c r="BH1157" s="187"/>
    </row>
    <row r="1158" spans="1:60" s="179" customFormat="1">
      <c r="A1158" s="192" t="s">
        <v>120</v>
      </c>
      <c r="B1158" s="193" t="s">
        <v>85</v>
      </c>
      <c r="C1158" s="194" t="s">
        <v>86</v>
      </c>
      <c r="D1158" s="195"/>
      <c r="E1158" s="196"/>
      <c r="F1158" s="212"/>
      <c r="G1158" s="198">
        <f>SUMIF(AG1159:AG1160,"&lt;&gt;NOR",G1159:G1160)</f>
        <v>0</v>
      </c>
      <c r="H1158" s="198"/>
      <c r="I1158" s="198">
        <f>SUM(I1159:I1160)</f>
        <v>0</v>
      </c>
      <c r="J1158" s="198"/>
      <c r="K1158" s="198">
        <f>SUM(K1159:K1160)</f>
        <v>58000</v>
      </c>
      <c r="L1158" s="198"/>
      <c r="M1158" s="198">
        <f>SUM(M1159:M1160)</f>
        <v>0</v>
      </c>
      <c r="N1158" s="198"/>
      <c r="O1158" s="198">
        <f>SUM(O1159:O1160)</f>
        <v>0</v>
      </c>
      <c r="P1158" s="198"/>
      <c r="Q1158" s="198">
        <f>SUM(Q1159:Q1160)</f>
        <v>0</v>
      </c>
      <c r="R1158" s="198"/>
      <c r="S1158" s="198"/>
      <c r="T1158" s="199"/>
      <c r="U1158" s="178"/>
      <c r="V1158" s="178">
        <f>SUM(V1159:V1160)</f>
        <v>0</v>
      </c>
      <c r="W1158" s="178"/>
      <c r="AG1158" s="179" t="s">
        <v>121</v>
      </c>
    </row>
    <row r="1159" spans="1:60" s="179" customFormat="1" outlineLevel="1">
      <c r="A1159" s="180">
        <v>110</v>
      </c>
      <c r="B1159" s="181" t="s">
        <v>773</v>
      </c>
      <c r="C1159" s="182" t="s">
        <v>774</v>
      </c>
      <c r="D1159" s="183" t="s">
        <v>247</v>
      </c>
      <c r="E1159" s="184">
        <v>1</v>
      </c>
      <c r="F1159" s="150"/>
      <c r="G1159" s="186">
        <f>ROUND(E1159*F1159,2)</f>
        <v>0</v>
      </c>
      <c r="H1159" s="186">
        <v>0</v>
      </c>
      <c r="I1159" s="186">
        <f>ROUND(E1159*H1159,2)</f>
        <v>0</v>
      </c>
      <c r="J1159" s="186">
        <v>58000</v>
      </c>
      <c r="K1159" s="186">
        <f>ROUND(E1159*J1159,2)</f>
        <v>58000</v>
      </c>
      <c r="L1159" s="186">
        <v>15</v>
      </c>
      <c r="M1159" s="186">
        <f>G1159*(1+L1159/100)</f>
        <v>0</v>
      </c>
      <c r="N1159" s="186">
        <v>0</v>
      </c>
      <c r="O1159" s="186">
        <f>ROUND(E1159*N1159,2)</f>
        <v>0</v>
      </c>
      <c r="P1159" s="186">
        <v>0</v>
      </c>
      <c r="Q1159" s="186">
        <f>ROUND(E1159*P1159,2)</f>
        <v>0</v>
      </c>
      <c r="R1159" s="186"/>
      <c r="S1159" s="186" t="s">
        <v>153</v>
      </c>
      <c r="T1159" s="186" t="s">
        <v>126</v>
      </c>
      <c r="U1159" s="186">
        <v>0</v>
      </c>
      <c r="V1159" s="186">
        <f>ROUND(E1159*U1159,2)</f>
        <v>0</v>
      </c>
      <c r="W1159" s="186"/>
      <c r="X1159" s="187"/>
      <c r="Y1159" s="187"/>
      <c r="Z1159" s="187"/>
      <c r="AA1159" s="187"/>
      <c r="AB1159" s="187"/>
      <c r="AC1159" s="187"/>
      <c r="AD1159" s="187"/>
      <c r="AE1159" s="187"/>
      <c r="AF1159" s="187"/>
      <c r="AG1159" s="187" t="s">
        <v>154</v>
      </c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  <c r="AS1159" s="187"/>
      <c r="AT1159" s="187"/>
      <c r="AU1159" s="187"/>
      <c r="AV1159" s="187"/>
      <c r="AW1159" s="187"/>
      <c r="AX1159" s="187"/>
      <c r="AY1159" s="187"/>
      <c r="AZ1159" s="187"/>
      <c r="BA1159" s="187"/>
      <c r="BB1159" s="187"/>
      <c r="BC1159" s="187"/>
      <c r="BD1159" s="187"/>
      <c r="BE1159" s="187"/>
      <c r="BF1159" s="187"/>
      <c r="BG1159" s="187"/>
      <c r="BH1159" s="187"/>
    </row>
    <row r="1160" spans="1:60" s="179" customFormat="1" outlineLevel="1">
      <c r="A1160" s="180"/>
      <c r="B1160" s="181"/>
      <c r="C1160" s="191"/>
      <c r="D1160" s="191"/>
      <c r="E1160" s="191"/>
      <c r="F1160" s="150"/>
      <c r="G1160" s="191"/>
      <c r="H1160" s="186"/>
      <c r="I1160" s="186"/>
      <c r="J1160" s="186"/>
      <c r="K1160" s="186"/>
      <c r="L1160" s="186"/>
      <c r="M1160" s="186"/>
      <c r="N1160" s="186"/>
      <c r="O1160" s="186"/>
      <c r="P1160" s="186"/>
      <c r="Q1160" s="186"/>
      <c r="R1160" s="186"/>
      <c r="S1160" s="186"/>
      <c r="T1160" s="186"/>
      <c r="U1160" s="186"/>
      <c r="V1160" s="186"/>
      <c r="W1160" s="186"/>
      <c r="X1160" s="187"/>
      <c r="Y1160" s="187"/>
      <c r="Z1160" s="187"/>
      <c r="AA1160" s="187"/>
      <c r="AB1160" s="187"/>
      <c r="AC1160" s="187"/>
      <c r="AD1160" s="187"/>
      <c r="AE1160" s="187"/>
      <c r="AF1160" s="187"/>
      <c r="AG1160" s="187" t="s">
        <v>130</v>
      </c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  <c r="AS1160" s="187"/>
      <c r="AT1160" s="187"/>
      <c r="AU1160" s="187"/>
      <c r="AV1160" s="187"/>
      <c r="AW1160" s="187"/>
      <c r="AX1160" s="187"/>
      <c r="AY1160" s="187"/>
      <c r="AZ1160" s="187"/>
      <c r="BA1160" s="187"/>
      <c r="BB1160" s="187"/>
      <c r="BC1160" s="187"/>
      <c r="BD1160" s="187"/>
      <c r="BE1160" s="187"/>
      <c r="BF1160" s="187"/>
      <c r="BG1160" s="187"/>
      <c r="BH1160" s="187"/>
    </row>
    <row r="1161" spans="1:60" s="179" customFormat="1">
      <c r="A1161" s="192" t="s">
        <v>120</v>
      </c>
      <c r="B1161" s="193" t="s">
        <v>87</v>
      </c>
      <c r="C1161" s="194" t="s">
        <v>88</v>
      </c>
      <c r="D1161" s="195"/>
      <c r="E1161" s="196"/>
      <c r="F1161" s="212"/>
      <c r="G1161" s="198">
        <f>SUMIF(AG1162:AG1171,"&lt;&gt;NOR",G1162:G1171)</f>
        <v>0</v>
      </c>
      <c r="H1161" s="198"/>
      <c r="I1161" s="198">
        <f>SUM(I1162:I1171)</f>
        <v>0</v>
      </c>
      <c r="J1161" s="198"/>
      <c r="K1161" s="198">
        <f>SUM(K1162:K1171)</f>
        <v>1599231.2</v>
      </c>
      <c r="L1161" s="198"/>
      <c r="M1161" s="198">
        <f>SUM(M1162:M1171)</f>
        <v>0</v>
      </c>
      <c r="N1161" s="198"/>
      <c r="O1161" s="198">
        <f>SUM(O1162:O1171)</f>
        <v>0</v>
      </c>
      <c r="P1161" s="198"/>
      <c r="Q1161" s="198">
        <f>SUM(Q1162:Q1171)</f>
        <v>0</v>
      </c>
      <c r="R1161" s="198"/>
      <c r="S1161" s="198"/>
      <c r="T1161" s="199"/>
      <c r="U1161" s="178"/>
      <c r="V1161" s="178">
        <f>SUM(V1162:V1171)</f>
        <v>0</v>
      </c>
      <c r="W1161" s="178"/>
      <c r="AG1161" s="179" t="s">
        <v>121</v>
      </c>
    </row>
    <row r="1162" spans="1:60" s="179" customFormat="1" outlineLevel="1">
      <c r="A1162" s="180">
        <v>111</v>
      </c>
      <c r="B1162" s="181" t="s">
        <v>776</v>
      </c>
      <c r="C1162" s="182" t="s">
        <v>777</v>
      </c>
      <c r="D1162" s="183" t="s">
        <v>775</v>
      </c>
      <c r="E1162" s="184">
        <v>1</v>
      </c>
      <c r="F1162" s="150">
        <f>Dilci_EL_SIL!I220</f>
        <v>0</v>
      </c>
      <c r="G1162" s="186">
        <f>ROUND(E1162*F1162,2)</f>
        <v>0</v>
      </c>
      <c r="H1162" s="186">
        <v>0</v>
      </c>
      <c r="I1162" s="186">
        <f>ROUND(E1162*H1162,2)</f>
        <v>0</v>
      </c>
      <c r="J1162" s="186">
        <v>975844</v>
      </c>
      <c r="K1162" s="186">
        <f>ROUND(E1162*J1162,2)</f>
        <v>975844</v>
      </c>
      <c r="L1162" s="186">
        <v>15</v>
      </c>
      <c r="M1162" s="186">
        <f>G1162*(1+L1162/100)</f>
        <v>0</v>
      </c>
      <c r="N1162" s="186">
        <v>0</v>
      </c>
      <c r="O1162" s="186">
        <f>ROUND(E1162*N1162,2)</f>
        <v>0</v>
      </c>
      <c r="P1162" s="186">
        <v>0</v>
      </c>
      <c r="Q1162" s="186">
        <f>ROUND(E1162*P1162,2)</f>
        <v>0</v>
      </c>
      <c r="R1162" s="186"/>
      <c r="S1162" s="186" t="s">
        <v>153</v>
      </c>
      <c r="T1162" s="186" t="s">
        <v>126</v>
      </c>
      <c r="U1162" s="186">
        <v>0</v>
      </c>
      <c r="V1162" s="186">
        <f>ROUND(E1162*U1162,2)</f>
        <v>0</v>
      </c>
      <c r="W1162" s="186"/>
      <c r="X1162" s="187"/>
      <c r="Y1162" s="187"/>
      <c r="Z1162" s="187"/>
      <c r="AA1162" s="187"/>
      <c r="AB1162" s="187"/>
      <c r="AC1162" s="187"/>
      <c r="AD1162" s="187"/>
      <c r="AE1162" s="187"/>
      <c r="AF1162" s="187"/>
      <c r="AG1162" s="187" t="s">
        <v>154</v>
      </c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  <c r="AS1162" s="187"/>
      <c r="AT1162" s="187"/>
      <c r="AU1162" s="187"/>
      <c r="AV1162" s="187"/>
      <c r="AW1162" s="187"/>
      <c r="AX1162" s="187"/>
      <c r="AY1162" s="187"/>
      <c r="AZ1162" s="187"/>
      <c r="BA1162" s="187"/>
      <c r="BB1162" s="187"/>
      <c r="BC1162" s="187"/>
      <c r="BD1162" s="187"/>
      <c r="BE1162" s="187"/>
      <c r="BF1162" s="187"/>
      <c r="BG1162" s="187"/>
      <c r="BH1162" s="187"/>
    </row>
    <row r="1163" spans="1:60" s="179" customFormat="1" outlineLevel="1">
      <c r="A1163" s="180"/>
      <c r="B1163" s="181"/>
      <c r="C1163" s="191"/>
      <c r="D1163" s="191"/>
      <c r="E1163" s="191"/>
      <c r="F1163" s="150"/>
      <c r="G1163" s="191"/>
      <c r="H1163" s="186"/>
      <c r="I1163" s="186"/>
      <c r="J1163" s="186"/>
      <c r="K1163" s="186"/>
      <c r="L1163" s="186"/>
      <c r="M1163" s="186"/>
      <c r="N1163" s="186"/>
      <c r="O1163" s="186"/>
      <c r="P1163" s="186"/>
      <c r="Q1163" s="186"/>
      <c r="R1163" s="186"/>
      <c r="S1163" s="186"/>
      <c r="T1163" s="186"/>
      <c r="U1163" s="186"/>
      <c r="V1163" s="186"/>
      <c r="W1163" s="186"/>
      <c r="X1163" s="187"/>
      <c r="Y1163" s="187"/>
      <c r="Z1163" s="187"/>
      <c r="AA1163" s="187"/>
      <c r="AB1163" s="187"/>
      <c r="AC1163" s="187"/>
      <c r="AD1163" s="187"/>
      <c r="AE1163" s="187"/>
      <c r="AF1163" s="187"/>
      <c r="AG1163" s="187" t="s">
        <v>130</v>
      </c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187"/>
      <c r="AT1163" s="187"/>
      <c r="AU1163" s="187"/>
      <c r="AV1163" s="187"/>
      <c r="AW1163" s="187"/>
      <c r="AX1163" s="187"/>
      <c r="AY1163" s="187"/>
      <c r="AZ1163" s="187"/>
      <c r="BA1163" s="187"/>
      <c r="BB1163" s="187"/>
      <c r="BC1163" s="187"/>
      <c r="BD1163" s="187"/>
      <c r="BE1163" s="187"/>
      <c r="BF1163" s="187"/>
      <c r="BG1163" s="187"/>
      <c r="BH1163" s="187"/>
    </row>
    <row r="1164" spans="1:60" s="179" customFormat="1" outlineLevel="1">
      <c r="A1164" s="180">
        <v>112</v>
      </c>
      <c r="B1164" s="181" t="s">
        <v>778</v>
      </c>
      <c r="C1164" s="182" t="s">
        <v>779</v>
      </c>
      <c r="D1164" s="183" t="s">
        <v>775</v>
      </c>
      <c r="E1164" s="184">
        <v>1</v>
      </c>
      <c r="F1164" s="150">
        <f>Dilci_EL_SLP!H49+Dilci_EL_SLP!H65</f>
        <v>0</v>
      </c>
      <c r="G1164" s="186">
        <f>ROUND(E1164*F1164,2)</f>
        <v>0</v>
      </c>
      <c r="H1164" s="186">
        <v>0</v>
      </c>
      <c r="I1164" s="186">
        <f>ROUND(E1164*H1164,2)</f>
        <v>0</v>
      </c>
      <c r="J1164" s="186">
        <v>0</v>
      </c>
      <c r="K1164" s="186">
        <f>ROUND(E1164*J1164,2)</f>
        <v>0</v>
      </c>
      <c r="L1164" s="186">
        <v>15</v>
      </c>
      <c r="M1164" s="186">
        <f>G1164*(1+L1164/100)</f>
        <v>0</v>
      </c>
      <c r="N1164" s="186">
        <v>0</v>
      </c>
      <c r="O1164" s="186">
        <f>ROUND(E1164*N1164,2)</f>
        <v>0</v>
      </c>
      <c r="P1164" s="186">
        <v>0</v>
      </c>
      <c r="Q1164" s="186">
        <f>ROUND(E1164*P1164,2)</f>
        <v>0</v>
      </c>
      <c r="R1164" s="186"/>
      <c r="S1164" s="186" t="s">
        <v>153</v>
      </c>
      <c r="T1164" s="186" t="s">
        <v>126</v>
      </c>
      <c r="U1164" s="186">
        <v>0</v>
      </c>
      <c r="V1164" s="186">
        <f>ROUND(E1164*U1164,2)</f>
        <v>0</v>
      </c>
      <c r="W1164" s="186"/>
      <c r="X1164" s="187"/>
      <c r="Y1164" s="187"/>
      <c r="Z1164" s="187"/>
      <c r="AA1164" s="187"/>
      <c r="AB1164" s="187"/>
      <c r="AC1164" s="187"/>
      <c r="AD1164" s="187"/>
      <c r="AE1164" s="187"/>
      <c r="AF1164" s="187"/>
      <c r="AG1164" s="187" t="s">
        <v>154</v>
      </c>
      <c r="AH1164" s="187"/>
      <c r="AI1164" s="187"/>
      <c r="AJ1164" s="187"/>
      <c r="AK1164" s="187"/>
      <c r="AL1164" s="187"/>
      <c r="AM1164" s="187"/>
      <c r="AN1164" s="187"/>
      <c r="AO1164" s="187"/>
      <c r="AP1164" s="187"/>
      <c r="AQ1164" s="187"/>
      <c r="AR1164" s="187"/>
      <c r="AS1164" s="187"/>
      <c r="AT1164" s="187"/>
      <c r="AU1164" s="187"/>
      <c r="AV1164" s="187"/>
      <c r="AW1164" s="187"/>
      <c r="AX1164" s="187"/>
      <c r="AY1164" s="187"/>
      <c r="AZ1164" s="187"/>
      <c r="BA1164" s="187"/>
      <c r="BB1164" s="187"/>
      <c r="BC1164" s="187"/>
      <c r="BD1164" s="187"/>
      <c r="BE1164" s="187"/>
      <c r="BF1164" s="187"/>
      <c r="BG1164" s="187"/>
      <c r="BH1164" s="187"/>
    </row>
    <row r="1165" spans="1:60" s="179" customFormat="1" outlineLevel="1">
      <c r="A1165" s="180"/>
      <c r="B1165" s="181"/>
      <c r="C1165" s="191"/>
      <c r="D1165" s="191"/>
      <c r="E1165" s="191"/>
      <c r="F1165" s="150"/>
      <c r="G1165" s="191"/>
      <c r="H1165" s="186"/>
      <c r="I1165" s="186"/>
      <c r="J1165" s="186"/>
      <c r="K1165" s="186"/>
      <c r="L1165" s="186"/>
      <c r="M1165" s="186"/>
      <c r="N1165" s="186"/>
      <c r="O1165" s="186"/>
      <c r="P1165" s="186"/>
      <c r="Q1165" s="186"/>
      <c r="R1165" s="186"/>
      <c r="S1165" s="186"/>
      <c r="T1165" s="186"/>
      <c r="U1165" s="186"/>
      <c r="V1165" s="186"/>
      <c r="W1165" s="186"/>
      <c r="X1165" s="187"/>
      <c r="Y1165" s="187"/>
      <c r="Z1165" s="187"/>
      <c r="AA1165" s="187"/>
      <c r="AB1165" s="187"/>
      <c r="AC1165" s="187"/>
      <c r="AD1165" s="187"/>
      <c r="AE1165" s="187"/>
      <c r="AF1165" s="187"/>
      <c r="AG1165" s="187" t="s">
        <v>130</v>
      </c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  <c r="AS1165" s="187"/>
      <c r="AT1165" s="187"/>
      <c r="AU1165" s="187"/>
      <c r="AV1165" s="187"/>
      <c r="AW1165" s="187"/>
      <c r="AX1165" s="187"/>
      <c r="AY1165" s="187"/>
      <c r="AZ1165" s="187"/>
      <c r="BA1165" s="187"/>
      <c r="BB1165" s="187"/>
      <c r="BC1165" s="187"/>
      <c r="BD1165" s="187"/>
      <c r="BE1165" s="187"/>
      <c r="BF1165" s="187"/>
      <c r="BG1165" s="187"/>
      <c r="BH1165" s="187"/>
    </row>
    <row r="1166" spans="1:60" s="179" customFormat="1" outlineLevel="1">
      <c r="A1166" s="180">
        <v>113</v>
      </c>
      <c r="B1166" s="181" t="s">
        <v>780</v>
      </c>
      <c r="C1166" s="182" t="s">
        <v>781</v>
      </c>
      <c r="D1166" s="183" t="s">
        <v>775</v>
      </c>
      <c r="E1166" s="184">
        <v>1</v>
      </c>
      <c r="F1166" s="150">
        <f>Dilci_EL_SLP!H11</f>
        <v>0</v>
      </c>
      <c r="G1166" s="186">
        <f>ROUND(E1166*F1166,2)</f>
        <v>0</v>
      </c>
      <c r="H1166" s="186">
        <v>0</v>
      </c>
      <c r="I1166" s="186">
        <f>ROUND(E1166*H1166,2)</f>
        <v>0</v>
      </c>
      <c r="J1166" s="186">
        <v>0</v>
      </c>
      <c r="K1166" s="186">
        <f>ROUND(E1166*J1166,2)</f>
        <v>0</v>
      </c>
      <c r="L1166" s="186">
        <v>15</v>
      </c>
      <c r="M1166" s="186">
        <f>G1166*(1+L1166/100)</f>
        <v>0</v>
      </c>
      <c r="N1166" s="186">
        <v>0</v>
      </c>
      <c r="O1166" s="186">
        <f>ROUND(E1166*N1166,2)</f>
        <v>0</v>
      </c>
      <c r="P1166" s="186">
        <v>0</v>
      </c>
      <c r="Q1166" s="186">
        <f>ROUND(E1166*P1166,2)</f>
        <v>0</v>
      </c>
      <c r="R1166" s="186"/>
      <c r="S1166" s="186" t="s">
        <v>153</v>
      </c>
      <c r="T1166" s="186" t="s">
        <v>126</v>
      </c>
      <c r="U1166" s="186">
        <v>0</v>
      </c>
      <c r="V1166" s="186">
        <f>ROUND(E1166*U1166,2)</f>
        <v>0</v>
      </c>
      <c r="W1166" s="186"/>
      <c r="X1166" s="187"/>
      <c r="Y1166" s="187"/>
      <c r="Z1166" s="187"/>
      <c r="AA1166" s="187"/>
      <c r="AB1166" s="187"/>
      <c r="AC1166" s="187"/>
      <c r="AD1166" s="187"/>
      <c r="AE1166" s="187"/>
      <c r="AF1166" s="187"/>
      <c r="AG1166" s="187" t="s">
        <v>154</v>
      </c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187"/>
      <c r="AT1166" s="187"/>
      <c r="AU1166" s="187"/>
      <c r="AV1166" s="187"/>
      <c r="AW1166" s="187"/>
      <c r="AX1166" s="187"/>
      <c r="AY1166" s="187"/>
      <c r="AZ1166" s="187"/>
      <c r="BA1166" s="187"/>
      <c r="BB1166" s="187"/>
      <c r="BC1166" s="187"/>
      <c r="BD1166" s="187"/>
      <c r="BE1166" s="187"/>
      <c r="BF1166" s="187"/>
      <c r="BG1166" s="187"/>
      <c r="BH1166" s="187"/>
    </row>
    <row r="1167" spans="1:60" s="179" customFormat="1" outlineLevel="1">
      <c r="A1167" s="180"/>
      <c r="B1167" s="181"/>
      <c r="C1167" s="191"/>
      <c r="D1167" s="191"/>
      <c r="E1167" s="191"/>
      <c r="F1167" s="150"/>
      <c r="G1167" s="191"/>
      <c r="H1167" s="186"/>
      <c r="I1167" s="186"/>
      <c r="J1167" s="186"/>
      <c r="K1167" s="186"/>
      <c r="L1167" s="186"/>
      <c r="M1167" s="186"/>
      <c r="N1167" s="186"/>
      <c r="O1167" s="186"/>
      <c r="P1167" s="186"/>
      <c r="Q1167" s="186"/>
      <c r="R1167" s="186"/>
      <c r="S1167" s="186"/>
      <c r="T1167" s="186"/>
      <c r="U1167" s="186"/>
      <c r="V1167" s="186"/>
      <c r="W1167" s="186"/>
      <c r="X1167" s="187"/>
      <c r="Y1167" s="187"/>
      <c r="Z1167" s="187"/>
      <c r="AA1167" s="187"/>
      <c r="AB1167" s="187"/>
      <c r="AC1167" s="187"/>
      <c r="AD1167" s="187"/>
      <c r="AE1167" s="187"/>
      <c r="AF1167" s="187"/>
      <c r="AG1167" s="187" t="s">
        <v>130</v>
      </c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  <c r="AS1167" s="187"/>
      <c r="AT1167" s="187"/>
      <c r="AU1167" s="187"/>
      <c r="AV1167" s="187"/>
      <c r="AW1167" s="187"/>
      <c r="AX1167" s="187"/>
      <c r="AY1167" s="187"/>
      <c r="AZ1167" s="187"/>
      <c r="BA1167" s="187"/>
      <c r="BB1167" s="187"/>
      <c r="BC1167" s="187"/>
      <c r="BD1167" s="187"/>
      <c r="BE1167" s="187"/>
      <c r="BF1167" s="187"/>
      <c r="BG1167" s="187"/>
      <c r="BH1167" s="187"/>
    </row>
    <row r="1168" spans="1:60" s="179" customFormat="1" outlineLevel="1">
      <c r="A1168" s="180">
        <v>114</v>
      </c>
      <c r="B1168" s="181" t="s">
        <v>782</v>
      </c>
      <c r="C1168" s="182" t="s">
        <v>783</v>
      </c>
      <c r="D1168" s="183" t="s">
        <v>775</v>
      </c>
      <c r="E1168" s="184">
        <v>1</v>
      </c>
      <c r="F1168" s="150">
        <f>Dilci_VZT!H155</f>
        <v>0</v>
      </c>
      <c r="G1168" s="186">
        <f>ROUND(E1168*F1168,2)</f>
        <v>0</v>
      </c>
      <c r="H1168" s="186">
        <v>0</v>
      </c>
      <c r="I1168" s="186">
        <f>ROUND(E1168*H1168,2)</f>
        <v>0</v>
      </c>
      <c r="J1168" s="186">
        <v>147731</v>
      </c>
      <c r="K1168" s="186">
        <f>ROUND(E1168*J1168,2)</f>
        <v>147731</v>
      </c>
      <c r="L1168" s="186">
        <v>15</v>
      </c>
      <c r="M1168" s="186">
        <f>G1168*(1+L1168/100)</f>
        <v>0</v>
      </c>
      <c r="N1168" s="186">
        <v>0</v>
      </c>
      <c r="O1168" s="186">
        <f>ROUND(E1168*N1168,2)</f>
        <v>0</v>
      </c>
      <c r="P1168" s="186">
        <v>0</v>
      </c>
      <c r="Q1168" s="186">
        <f>ROUND(E1168*P1168,2)</f>
        <v>0</v>
      </c>
      <c r="R1168" s="186"/>
      <c r="S1168" s="186" t="s">
        <v>153</v>
      </c>
      <c r="T1168" s="186" t="s">
        <v>126</v>
      </c>
      <c r="U1168" s="186">
        <v>0</v>
      </c>
      <c r="V1168" s="186">
        <f>ROUND(E1168*U1168,2)</f>
        <v>0</v>
      </c>
      <c r="W1168" s="186"/>
      <c r="X1168" s="187"/>
      <c r="Y1168" s="187"/>
      <c r="Z1168" s="187"/>
      <c r="AA1168" s="187"/>
      <c r="AB1168" s="187"/>
      <c r="AC1168" s="187"/>
      <c r="AD1168" s="187"/>
      <c r="AE1168" s="187"/>
      <c r="AF1168" s="187"/>
      <c r="AG1168" s="187" t="s">
        <v>154</v>
      </c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  <c r="AS1168" s="187"/>
      <c r="AT1168" s="187"/>
      <c r="AU1168" s="187"/>
      <c r="AV1168" s="187"/>
      <c r="AW1168" s="187"/>
      <c r="AX1168" s="187"/>
      <c r="AY1168" s="187"/>
      <c r="AZ1168" s="187"/>
      <c r="BA1168" s="187"/>
      <c r="BB1168" s="187"/>
      <c r="BC1168" s="187"/>
      <c r="BD1168" s="187"/>
      <c r="BE1168" s="187"/>
      <c r="BF1168" s="187"/>
      <c r="BG1168" s="187"/>
      <c r="BH1168" s="187"/>
    </row>
    <row r="1169" spans="1:60" s="179" customFormat="1" outlineLevel="1">
      <c r="A1169" s="180"/>
      <c r="B1169" s="181"/>
      <c r="C1169" s="191"/>
      <c r="D1169" s="191"/>
      <c r="E1169" s="191"/>
      <c r="F1169" s="150"/>
      <c r="G1169" s="191"/>
      <c r="H1169" s="186"/>
      <c r="I1169" s="186"/>
      <c r="J1169" s="186"/>
      <c r="K1169" s="186"/>
      <c r="L1169" s="186"/>
      <c r="M1169" s="186"/>
      <c r="N1169" s="186"/>
      <c r="O1169" s="186"/>
      <c r="P1169" s="186"/>
      <c r="Q1169" s="186"/>
      <c r="R1169" s="186"/>
      <c r="S1169" s="186"/>
      <c r="T1169" s="186"/>
      <c r="U1169" s="186"/>
      <c r="V1169" s="186"/>
      <c r="W1169" s="186"/>
      <c r="X1169" s="187"/>
      <c r="Y1169" s="187"/>
      <c r="Z1169" s="187"/>
      <c r="AA1169" s="187"/>
      <c r="AB1169" s="187"/>
      <c r="AC1169" s="187"/>
      <c r="AD1169" s="187"/>
      <c r="AE1169" s="187"/>
      <c r="AF1169" s="187"/>
      <c r="AG1169" s="187" t="s">
        <v>130</v>
      </c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  <c r="AS1169" s="187"/>
      <c r="AT1169" s="187"/>
      <c r="AU1169" s="187"/>
      <c r="AV1169" s="187"/>
      <c r="AW1169" s="187"/>
      <c r="AX1169" s="187"/>
      <c r="AY1169" s="187"/>
      <c r="AZ1169" s="187"/>
      <c r="BA1169" s="187"/>
      <c r="BB1169" s="187"/>
      <c r="BC1169" s="187"/>
      <c r="BD1169" s="187"/>
      <c r="BE1169" s="187"/>
      <c r="BF1169" s="187"/>
      <c r="BG1169" s="187"/>
      <c r="BH1169" s="187"/>
    </row>
    <row r="1170" spans="1:60" s="179" customFormat="1" outlineLevel="1">
      <c r="A1170" s="180">
        <v>115</v>
      </c>
      <c r="B1170" s="181" t="s">
        <v>784</v>
      </c>
      <c r="C1170" s="182" t="s">
        <v>785</v>
      </c>
      <c r="D1170" s="183" t="s">
        <v>775</v>
      </c>
      <c r="E1170" s="184">
        <v>1</v>
      </c>
      <c r="F1170" s="150">
        <f>'Dilci_ ZTI'!G188</f>
        <v>0</v>
      </c>
      <c r="G1170" s="186">
        <f>ROUND(E1170*F1170,2)</f>
        <v>0</v>
      </c>
      <c r="H1170" s="186">
        <v>0</v>
      </c>
      <c r="I1170" s="186">
        <f>ROUND(E1170*H1170,2)</f>
        <v>0</v>
      </c>
      <c r="J1170" s="186">
        <v>475656.2</v>
      </c>
      <c r="K1170" s="186">
        <f>ROUND(E1170*J1170,2)</f>
        <v>475656.2</v>
      </c>
      <c r="L1170" s="186">
        <v>15</v>
      </c>
      <c r="M1170" s="186">
        <f>G1170*(1+L1170/100)</f>
        <v>0</v>
      </c>
      <c r="N1170" s="186">
        <v>0</v>
      </c>
      <c r="O1170" s="186">
        <f>ROUND(E1170*N1170,2)</f>
        <v>0</v>
      </c>
      <c r="P1170" s="186">
        <v>0</v>
      </c>
      <c r="Q1170" s="186">
        <f>ROUND(E1170*P1170,2)</f>
        <v>0</v>
      </c>
      <c r="R1170" s="186"/>
      <c r="S1170" s="186" t="s">
        <v>153</v>
      </c>
      <c r="T1170" s="186" t="s">
        <v>126</v>
      </c>
      <c r="U1170" s="186">
        <v>0</v>
      </c>
      <c r="V1170" s="186">
        <f>ROUND(E1170*U1170,2)</f>
        <v>0</v>
      </c>
      <c r="W1170" s="186"/>
      <c r="X1170" s="187"/>
      <c r="Y1170" s="187"/>
      <c r="Z1170" s="187"/>
      <c r="AA1170" s="187"/>
      <c r="AB1170" s="187"/>
      <c r="AC1170" s="187"/>
      <c r="AD1170" s="187"/>
      <c r="AE1170" s="187"/>
      <c r="AF1170" s="187"/>
      <c r="AG1170" s="187" t="s">
        <v>154</v>
      </c>
      <c r="AH1170" s="187"/>
      <c r="AI1170" s="187"/>
      <c r="AJ1170" s="187"/>
      <c r="AK1170" s="187"/>
      <c r="AL1170" s="187"/>
      <c r="AM1170" s="187"/>
      <c r="AN1170" s="187"/>
      <c r="AO1170" s="187"/>
      <c r="AP1170" s="187"/>
      <c r="AQ1170" s="187"/>
      <c r="AR1170" s="187"/>
      <c r="AS1170" s="187"/>
      <c r="AT1170" s="187"/>
      <c r="AU1170" s="187"/>
      <c r="AV1170" s="187"/>
      <c r="AW1170" s="187"/>
      <c r="AX1170" s="187"/>
      <c r="AY1170" s="187"/>
      <c r="AZ1170" s="187"/>
      <c r="BA1170" s="187"/>
      <c r="BB1170" s="187"/>
      <c r="BC1170" s="187"/>
      <c r="BD1170" s="187"/>
      <c r="BE1170" s="187"/>
      <c r="BF1170" s="187"/>
      <c r="BG1170" s="187"/>
      <c r="BH1170" s="187"/>
    </row>
    <row r="1171" spans="1:60" s="179" customFormat="1" outlineLevel="1">
      <c r="A1171" s="180"/>
      <c r="B1171" s="181"/>
      <c r="C1171" s="191"/>
      <c r="D1171" s="191"/>
      <c r="E1171" s="191"/>
      <c r="F1171" s="150"/>
      <c r="G1171" s="191"/>
      <c r="H1171" s="186"/>
      <c r="I1171" s="186"/>
      <c r="J1171" s="186"/>
      <c r="K1171" s="186"/>
      <c r="L1171" s="186"/>
      <c r="M1171" s="186"/>
      <c r="N1171" s="186"/>
      <c r="O1171" s="186"/>
      <c r="P1171" s="186"/>
      <c r="Q1171" s="186"/>
      <c r="R1171" s="186"/>
      <c r="S1171" s="186"/>
      <c r="T1171" s="186"/>
      <c r="U1171" s="186"/>
      <c r="V1171" s="186"/>
      <c r="W1171" s="186"/>
      <c r="X1171" s="187"/>
      <c r="Y1171" s="187"/>
      <c r="Z1171" s="187"/>
      <c r="AA1171" s="187"/>
      <c r="AB1171" s="187"/>
      <c r="AC1171" s="187"/>
      <c r="AD1171" s="187"/>
      <c r="AE1171" s="187"/>
      <c r="AF1171" s="187"/>
      <c r="AG1171" s="187" t="s">
        <v>130</v>
      </c>
      <c r="AH1171" s="187"/>
      <c r="AI1171" s="187"/>
      <c r="AJ1171" s="187"/>
      <c r="AK1171" s="187"/>
      <c r="AL1171" s="187"/>
      <c r="AM1171" s="187"/>
      <c r="AN1171" s="187"/>
      <c r="AO1171" s="187"/>
      <c r="AP1171" s="187"/>
      <c r="AQ1171" s="187"/>
      <c r="AR1171" s="187"/>
      <c r="AS1171" s="187"/>
      <c r="AT1171" s="187"/>
      <c r="AU1171" s="187"/>
      <c r="AV1171" s="187"/>
      <c r="AW1171" s="187"/>
      <c r="AX1171" s="187"/>
      <c r="AY1171" s="187"/>
      <c r="AZ1171" s="187"/>
      <c r="BA1171" s="187"/>
      <c r="BB1171" s="187"/>
      <c r="BC1171" s="187"/>
      <c r="BD1171" s="187"/>
      <c r="BE1171" s="187"/>
      <c r="BF1171" s="187"/>
      <c r="BG1171" s="187"/>
      <c r="BH1171" s="187"/>
    </row>
    <row r="1172" spans="1:60" s="179" customFormat="1">
      <c r="A1172" s="192" t="s">
        <v>120</v>
      </c>
      <c r="B1172" s="193" t="s">
        <v>89</v>
      </c>
      <c r="C1172" s="194" t="s">
        <v>90</v>
      </c>
      <c r="D1172" s="195"/>
      <c r="E1172" s="196"/>
      <c r="F1172" s="212"/>
      <c r="G1172" s="198">
        <f>SUMIF(AG1173:AG1208,"&lt;&gt;NOR",G1173:G1208)</f>
        <v>0</v>
      </c>
      <c r="H1172" s="198"/>
      <c r="I1172" s="198">
        <f>SUM(I1173:I1208)</f>
        <v>0</v>
      </c>
      <c r="J1172" s="198"/>
      <c r="K1172" s="198">
        <f>SUM(K1173:K1208)</f>
        <v>150179.9</v>
      </c>
      <c r="L1172" s="198"/>
      <c r="M1172" s="198">
        <f>SUM(M1173:M1208)</f>
        <v>0</v>
      </c>
      <c r="N1172" s="198"/>
      <c r="O1172" s="198">
        <f>SUM(O1173:O1208)</f>
        <v>0</v>
      </c>
      <c r="P1172" s="198"/>
      <c r="Q1172" s="198">
        <f>SUM(Q1173:Q1208)</f>
        <v>0</v>
      </c>
      <c r="R1172" s="198"/>
      <c r="S1172" s="198"/>
      <c r="T1172" s="199"/>
      <c r="U1172" s="178"/>
      <c r="V1172" s="178">
        <f>SUM(V1173:V1208)</f>
        <v>217.29</v>
      </c>
      <c r="W1172" s="178"/>
      <c r="AG1172" s="179" t="s">
        <v>121</v>
      </c>
    </row>
    <row r="1173" spans="1:60" s="179" customFormat="1" outlineLevel="1">
      <c r="A1173" s="180">
        <v>116</v>
      </c>
      <c r="B1173" s="181" t="s">
        <v>786</v>
      </c>
      <c r="C1173" s="182" t="s">
        <v>787</v>
      </c>
      <c r="D1173" s="183" t="s">
        <v>641</v>
      </c>
      <c r="E1173" s="184">
        <v>113.23223</v>
      </c>
      <c r="F1173" s="150"/>
      <c r="G1173" s="186">
        <f>ROUND(E1173*F1173,2)</f>
        <v>0</v>
      </c>
      <c r="H1173" s="186">
        <v>0</v>
      </c>
      <c r="I1173" s="186">
        <f>ROUND(E1173*H1173,2)</f>
        <v>0</v>
      </c>
      <c r="J1173" s="186">
        <v>136</v>
      </c>
      <c r="K1173" s="186">
        <f>ROUND(E1173*J1173,2)</f>
        <v>15399.58</v>
      </c>
      <c r="L1173" s="186">
        <v>15</v>
      </c>
      <c r="M1173" s="186">
        <f>G1173*(1+L1173/100)</f>
        <v>0</v>
      </c>
      <c r="N1173" s="186">
        <v>0</v>
      </c>
      <c r="O1173" s="186">
        <f>ROUND(E1173*N1173,2)</f>
        <v>0</v>
      </c>
      <c r="P1173" s="186">
        <v>0</v>
      </c>
      <c r="Q1173" s="186">
        <f>ROUND(E1173*P1173,2)</f>
        <v>0</v>
      </c>
      <c r="R1173" s="186"/>
      <c r="S1173" s="186" t="s">
        <v>125</v>
      </c>
      <c r="T1173" s="186" t="s">
        <v>125</v>
      </c>
      <c r="U1173" s="186">
        <v>0.27700000000000002</v>
      </c>
      <c r="V1173" s="186">
        <f>ROUND(E1173*U1173,2)</f>
        <v>31.37</v>
      </c>
      <c r="W1173" s="186"/>
      <c r="X1173" s="187"/>
      <c r="Y1173" s="187"/>
      <c r="Z1173" s="187"/>
      <c r="AA1173" s="187"/>
      <c r="AB1173" s="187"/>
      <c r="AC1173" s="187"/>
      <c r="AD1173" s="187"/>
      <c r="AE1173" s="187"/>
      <c r="AF1173" s="187"/>
      <c r="AG1173" s="187" t="s">
        <v>788</v>
      </c>
      <c r="AH1173" s="187"/>
      <c r="AI1173" s="187"/>
      <c r="AJ1173" s="187"/>
      <c r="AK1173" s="187"/>
      <c r="AL1173" s="187"/>
      <c r="AM1173" s="187"/>
      <c r="AN1173" s="187"/>
      <c r="AO1173" s="187"/>
      <c r="AP1173" s="187"/>
      <c r="AQ1173" s="187"/>
      <c r="AR1173" s="187"/>
      <c r="AS1173" s="187"/>
      <c r="AT1173" s="187"/>
      <c r="AU1173" s="187"/>
      <c r="AV1173" s="187"/>
      <c r="AW1173" s="187"/>
      <c r="AX1173" s="187"/>
      <c r="AY1173" s="187"/>
      <c r="AZ1173" s="187"/>
      <c r="BA1173" s="187"/>
      <c r="BB1173" s="187"/>
      <c r="BC1173" s="187"/>
      <c r="BD1173" s="187"/>
      <c r="BE1173" s="187"/>
      <c r="BF1173" s="187"/>
      <c r="BG1173" s="187"/>
      <c r="BH1173" s="187"/>
    </row>
    <row r="1174" spans="1:60" s="179" customFormat="1" outlineLevel="1">
      <c r="A1174" s="180"/>
      <c r="B1174" s="181"/>
      <c r="C1174" s="201" t="s">
        <v>789</v>
      </c>
      <c r="D1174" s="201"/>
      <c r="E1174" s="201"/>
      <c r="F1174" s="150"/>
      <c r="G1174" s="201"/>
      <c r="H1174" s="186"/>
      <c r="I1174" s="186"/>
      <c r="J1174" s="186"/>
      <c r="K1174" s="186"/>
      <c r="L1174" s="186"/>
      <c r="M1174" s="186"/>
      <c r="N1174" s="186"/>
      <c r="O1174" s="186"/>
      <c r="P1174" s="186"/>
      <c r="Q1174" s="186"/>
      <c r="R1174" s="186"/>
      <c r="S1174" s="186"/>
      <c r="T1174" s="186"/>
      <c r="U1174" s="186"/>
      <c r="V1174" s="186"/>
      <c r="W1174" s="186"/>
      <c r="X1174" s="187"/>
      <c r="Y1174" s="187"/>
      <c r="Z1174" s="187"/>
      <c r="AA1174" s="187"/>
      <c r="AB1174" s="187"/>
      <c r="AC1174" s="187"/>
      <c r="AD1174" s="187"/>
      <c r="AE1174" s="187"/>
      <c r="AF1174" s="187"/>
      <c r="AG1174" s="187" t="s">
        <v>129</v>
      </c>
      <c r="AH1174" s="187"/>
      <c r="AI1174" s="187"/>
      <c r="AJ1174" s="187"/>
      <c r="AK1174" s="187"/>
      <c r="AL1174" s="187"/>
      <c r="AM1174" s="187"/>
      <c r="AN1174" s="187"/>
      <c r="AO1174" s="187"/>
      <c r="AP1174" s="187"/>
      <c r="AQ1174" s="187"/>
      <c r="AR1174" s="187"/>
      <c r="AS1174" s="187"/>
      <c r="AT1174" s="187"/>
      <c r="AU1174" s="187"/>
      <c r="AV1174" s="187"/>
      <c r="AW1174" s="187"/>
      <c r="AX1174" s="187"/>
      <c r="AY1174" s="187"/>
      <c r="AZ1174" s="187"/>
      <c r="BA1174" s="187"/>
      <c r="BB1174" s="187"/>
      <c r="BC1174" s="187"/>
      <c r="BD1174" s="187"/>
      <c r="BE1174" s="187"/>
      <c r="BF1174" s="187"/>
      <c r="BG1174" s="187"/>
      <c r="BH1174" s="187"/>
    </row>
    <row r="1175" spans="1:60" s="179" customFormat="1" outlineLevel="1">
      <c r="A1175" s="180"/>
      <c r="B1175" s="181"/>
      <c r="C1175" s="201" t="s">
        <v>790</v>
      </c>
      <c r="D1175" s="201"/>
      <c r="E1175" s="201"/>
      <c r="F1175" s="150"/>
      <c r="G1175" s="201"/>
      <c r="H1175" s="186"/>
      <c r="I1175" s="186"/>
      <c r="J1175" s="186"/>
      <c r="K1175" s="186"/>
      <c r="L1175" s="186"/>
      <c r="M1175" s="186"/>
      <c r="N1175" s="186"/>
      <c r="O1175" s="186"/>
      <c r="P1175" s="186"/>
      <c r="Q1175" s="186"/>
      <c r="R1175" s="186"/>
      <c r="S1175" s="186"/>
      <c r="T1175" s="186"/>
      <c r="U1175" s="186"/>
      <c r="V1175" s="186"/>
      <c r="W1175" s="186"/>
      <c r="X1175" s="187"/>
      <c r="Y1175" s="187"/>
      <c r="Z1175" s="187"/>
      <c r="AA1175" s="187"/>
      <c r="AB1175" s="187"/>
      <c r="AC1175" s="187"/>
      <c r="AD1175" s="187"/>
      <c r="AE1175" s="187"/>
      <c r="AF1175" s="187"/>
      <c r="AG1175" s="187" t="s">
        <v>129</v>
      </c>
      <c r="AH1175" s="187"/>
      <c r="AI1175" s="187"/>
      <c r="AJ1175" s="187"/>
      <c r="AK1175" s="187"/>
      <c r="AL1175" s="187"/>
      <c r="AM1175" s="187"/>
      <c r="AN1175" s="187"/>
      <c r="AO1175" s="187"/>
      <c r="AP1175" s="187"/>
      <c r="AQ1175" s="187"/>
      <c r="AR1175" s="187"/>
      <c r="AS1175" s="187"/>
      <c r="AT1175" s="187"/>
      <c r="AU1175" s="187"/>
      <c r="AV1175" s="187"/>
      <c r="AW1175" s="187"/>
      <c r="AX1175" s="187"/>
      <c r="AY1175" s="187"/>
      <c r="AZ1175" s="187"/>
      <c r="BA1175" s="187"/>
      <c r="BB1175" s="187"/>
      <c r="BC1175" s="187"/>
      <c r="BD1175" s="187"/>
      <c r="BE1175" s="187"/>
      <c r="BF1175" s="187"/>
      <c r="BG1175" s="187"/>
      <c r="BH1175" s="187"/>
    </row>
    <row r="1176" spans="1:60" s="179" customFormat="1" ht="22.5" outlineLevel="1">
      <c r="A1176" s="180"/>
      <c r="B1176" s="181"/>
      <c r="C1176" s="201" t="s">
        <v>791</v>
      </c>
      <c r="D1176" s="201"/>
      <c r="E1176" s="201"/>
      <c r="F1176" s="150"/>
      <c r="G1176" s="201"/>
      <c r="H1176" s="186"/>
      <c r="I1176" s="186"/>
      <c r="J1176" s="186"/>
      <c r="K1176" s="186"/>
      <c r="L1176" s="186"/>
      <c r="M1176" s="186"/>
      <c r="N1176" s="186"/>
      <c r="O1176" s="186"/>
      <c r="P1176" s="186"/>
      <c r="Q1176" s="186"/>
      <c r="R1176" s="186"/>
      <c r="S1176" s="186"/>
      <c r="T1176" s="186"/>
      <c r="U1176" s="186"/>
      <c r="V1176" s="186"/>
      <c r="W1176" s="186"/>
      <c r="X1176" s="187"/>
      <c r="Y1176" s="187"/>
      <c r="Z1176" s="187"/>
      <c r="AA1176" s="187"/>
      <c r="AB1176" s="187"/>
      <c r="AC1176" s="187"/>
      <c r="AD1176" s="187"/>
      <c r="AE1176" s="187"/>
      <c r="AF1176" s="187"/>
      <c r="AG1176" s="187" t="s">
        <v>129</v>
      </c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187"/>
      <c r="AT1176" s="187"/>
      <c r="AU1176" s="187"/>
      <c r="AV1176" s="187"/>
      <c r="AW1176" s="187"/>
      <c r="AX1176" s="187"/>
      <c r="AY1176" s="187"/>
      <c r="AZ1176" s="187"/>
      <c r="BA1176" s="202" t="str">
        <f>C1176</f>
        <v>- při vodorovné dopravě po vodě : vyložení na hromady na suchu nebo na přeložení na dopravní prostředek na suchu do 15 m vodorovně a současně do 4 m svisle,</v>
      </c>
      <c r="BB1176" s="187"/>
      <c r="BC1176" s="187"/>
      <c r="BD1176" s="187"/>
      <c r="BE1176" s="187"/>
      <c r="BF1176" s="187"/>
      <c r="BG1176" s="187"/>
      <c r="BH1176" s="187"/>
    </row>
    <row r="1177" spans="1:60" s="179" customFormat="1" outlineLevel="1">
      <c r="A1177" s="180"/>
      <c r="B1177" s="181"/>
      <c r="C1177" s="201" t="s">
        <v>792</v>
      </c>
      <c r="D1177" s="201"/>
      <c r="E1177" s="201"/>
      <c r="F1177" s="150"/>
      <c r="G1177" s="201"/>
      <c r="H1177" s="186"/>
      <c r="I1177" s="186"/>
      <c r="J1177" s="186"/>
      <c r="K1177" s="186"/>
      <c r="L1177" s="186"/>
      <c r="M1177" s="186"/>
      <c r="N1177" s="186"/>
      <c r="O1177" s="186"/>
      <c r="P1177" s="186"/>
      <c r="Q1177" s="186"/>
      <c r="R1177" s="186"/>
      <c r="S1177" s="186"/>
      <c r="T1177" s="186"/>
      <c r="U1177" s="186"/>
      <c r="V1177" s="186"/>
      <c r="W1177" s="186"/>
      <c r="X1177" s="187"/>
      <c r="Y1177" s="187"/>
      <c r="Z1177" s="187"/>
      <c r="AA1177" s="187"/>
      <c r="AB1177" s="187"/>
      <c r="AC1177" s="187"/>
      <c r="AD1177" s="187"/>
      <c r="AE1177" s="187"/>
      <c r="AF1177" s="187"/>
      <c r="AG1177" s="187" t="s">
        <v>129</v>
      </c>
      <c r="AH1177" s="187"/>
      <c r="AI1177" s="187"/>
      <c r="AJ1177" s="187"/>
      <c r="AK1177" s="187"/>
      <c r="AL1177" s="187"/>
      <c r="AM1177" s="187"/>
      <c r="AN1177" s="187"/>
      <c r="AO1177" s="187"/>
      <c r="AP1177" s="187"/>
      <c r="AQ1177" s="187"/>
      <c r="AR1177" s="187"/>
      <c r="AS1177" s="187"/>
      <c r="AT1177" s="187"/>
      <c r="AU1177" s="187"/>
      <c r="AV1177" s="187"/>
      <c r="AW1177" s="187"/>
      <c r="AX1177" s="187"/>
      <c r="AY1177" s="187"/>
      <c r="AZ1177" s="187"/>
      <c r="BA1177" s="187"/>
      <c r="BB1177" s="187"/>
      <c r="BC1177" s="187"/>
      <c r="BD1177" s="187"/>
      <c r="BE1177" s="187"/>
      <c r="BF1177" s="187"/>
      <c r="BG1177" s="187"/>
      <c r="BH1177" s="187"/>
    </row>
    <row r="1178" spans="1:60" s="179" customFormat="1" outlineLevel="1">
      <c r="A1178" s="180"/>
      <c r="B1178" s="181"/>
      <c r="C1178" s="188" t="s">
        <v>793</v>
      </c>
      <c r="D1178" s="189"/>
      <c r="E1178" s="190"/>
      <c r="F1178" s="150"/>
      <c r="G1178" s="186"/>
      <c r="H1178" s="186"/>
      <c r="I1178" s="186"/>
      <c r="J1178" s="186"/>
      <c r="K1178" s="186"/>
      <c r="L1178" s="186"/>
      <c r="M1178" s="186"/>
      <c r="N1178" s="186"/>
      <c r="O1178" s="186"/>
      <c r="P1178" s="186"/>
      <c r="Q1178" s="186"/>
      <c r="R1178" s="186"/>
      <c r="S1178" s="186"/>
      <c r="T1178" s="186"/>
      <c r="U1178" s="186"/>
      <c r="V1178" s="186"/>
      <c r="W1178" s="186"/>
      <c r="X1178" s="187"/>
      <c r="Y1178" s="187"/>
      <c r="Z1178" s="187"/>
      <c r="AA1178" s="187"/>
      <c r="AB1178" s="187"/>
      <c r="AC1178" s="187"/>
      <c r="AD1178" s="187"/>
      <c r="AE1178" s="187"/>
      <c r="AF1178" s="187"/>
      <c r="AG1178" s="187" t="s">
        <v>156</v>
      </c>
      <c r="AH1178" s="187">
        <v>0</v>
      </c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  <c r="AS1178" s="187"/>
      <c r="AT1178" s="187"/>
      <c r="AU1178" s="187"/>
      <c r="AV1178" s="187"/>
      <c r="AW1178" s="187"/>
      <c r="AX1178" s="187"/>
      <c r="AY1178" s="187"/>
      <c r="AZ1178" s="187"/>
      <c r="BA1178" s="187"/>
      <c r="BB1178" s="187"/>
      <c r="BC1178" s="187"/>
      <c r="BD1178" s="187"/>
      <c r="BE1178" s="187"/>
      <c r="BF1178" s="187"/>
      <c r="BG1178" s="187"/>
      <c r="BH1178" s="187"/>
    </row>
    <row r="1179" spans="1:60" s="179" customFormat="1" outlineLevel="1">
      <c r="A1179" s="180"/>
      <c r="B1179" s="181"/>
      <c r="C1179" s="188" t="s">
        <v>794</v>
      </c>
      <c r="D1179" s="189"/>
      <c r="E1179" s="190"/>
      <c r="F1179" s="150"/>
      <c r="G1179" s="186"/>
      <c r="H1179" s="186"/>
      <c r="I1179" s="186"/>
      <c r="J1179" s="186"/>
      <c r="K1179" s="186"/>
      <c r="L1179" s="186"/>
      <c r="M1179" s="186"/>
      <c r="N1179" s="186"/>
      <c r="O1179" s="186"/>
      <c r="P1179" s="186"/>
      <c r="Q1179" s="186"/>
      <c r="R1179" s="186"/>
      <c r="S1179" s="186"/>
      <c r="T1179" s="186"/>
      <c r="U1179" s="186"/>
      <c r="V1179" s="186"/>
      <c r="W1179" s="186"/>
      <c r="X1179" s="187"/>
      <c r="Y1179" s="187"/>
      <c r="Z1179" s="187"/>
      <c r="AA1179" s="187"/>
      <c r="AB1179" s="187"/>
      <c r="AC1179" s="187"/>
      <c r="AD1179" s="187"/>
      <c r="AE1179" s="187"/>
      <c r="AF1179" s="187"/>
      <c r="AG1179" s="187" t="s">
        <v>156</v>
      </c>
      <c r="AH1179" s="187">
        <v>0</v>
      </c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  <c r="AS1179" s="187"/>
      <c r="AT1179" s="187"/>
      <c r="AU1179" s="187"/>
      <c r="AV1179" s="187"/>
      <c r="AW1179" s="187"/>
      <c r="AX1179" s="187"/>
      <c r="AY1179" s="187"/>
      <c r="AZ1179" s="187"/>
      <c r="BA1179" s="187"/>
      <c r="BB1179" s="187"/>
      <c r="BC1179" s="187"/>
      <c r="BD1179" s="187"/>
      <c r="BE1179" s="187"/>
      <c r="BF1179" s="187"/>
      <c r="BG1179" s="187"/>
      <c r="BH1179" s="187"/>
    </row>
    <row r="1180" spans="1:60" s="179" customFormat="1" outlineLevel="1">
      <c r="A1180" s="180"/>
      <c r="B1180" s="181"/>
      <c r="C1180" s="188" t="s">
        <v>795</v>
      </c>
      <c r="D1180" s="189"/>
      <c r="E1180" s="190">
        <v>113.23223</v>
      </c>
      <c r="F1180" s="150"/>
      <c r="G1180" s="186"/>
      <c r="H1180" s="186"/>
      <c r="I1180" s="186"/>
      <c r="J1180" s="186"/>
      <c r="K1180" s="186"/>
      <c r="L1180" s="186"/>
      <c r="M1180" s="186"/>
      <c r="N1180" s="186"/>
      <c r="O1180" s="186"/>
      <c r="P1180" s="186"/>
      <c r="Q1180" s="186"/>
      <c r="R1180" s="186"/>
      <c r="S1180" s="186"/>
      <c r="T1180" s="186"/>
      <c r="U1180" s="186"/>
      <c r="V1180" s="186"/>
      <c r="W1180" s="186"/>
      <c r="X1180" s="187"/>
      <c r="Y1180" s="187"/>
      <c r="Z1180" s="187"/>
      <c r="AA1180" s="187"/>
      <c r="AB1180" s="187"/>
      <c r="AC1180" s="187"/>
      <c r="AD1180" s="187"/>
      <c r="AE1180" s="187"/>
      <c r="AF1180" s="187"/>
      <c r="AG1180" s="187" t="s">
        <v>156</v>
      </c>
      <c r="AH1180" s="187">
        <v>0</v>
      </c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  <c r="AS1180" s="187"/>
      <c r="AT1180" s="187"/>
      <c r="AU1180" s="187"/>
      <c r="AV1180" s="187"/>
      <c r="AW1180" s="187"/>
      <c r="AX1180" s="187"/>
      <c r="AY1180" s="187"/>
      <c r="AZ1180" s="187"/>
      <c r="BA1180" s="187"/>
      <c r="BB1180" s="187"/>
      <c r="BC1180" s="187"/>
      <c r="BD1180" s="187"/>
      <c r="BE1180" s="187"/>
      <c r="BF1180" s="187"/>
      <c r="BG1180" s="187"/>
      <c r="BH1180" s="187"/>
    </row>
    <row r="1181" spans="1:60" s="179" customFormat="1" outlineLevel="1">
      <c r="A1181" s="180"/>
      <c r="B1181" s="181"/>
      <c r="C1181" s="191"/>
      <c r="D1181" s="191"/>
      <c r="E1181" s="191"/>
      <c r="F1181" s="150"/>
      <c r="G1181" s="191"/>
      <c r="H1181" s="186"/>
      <c r="I1181" s="186"/>
      <c r="J1181" s="186"/>
      <c r="K1181" s="186"/>
      <c r="L1181" s="186"/>
      <c r="M1181" s="186"/>
      <c r="N1181" s="186"/>
      <c r="O1181" s="186"/>
      <c r="P1181" s="186"/>
      <c r="Q1181" s="186"/>
      <c r="R1181" s="186"/>
      <c r="S1181" s="186"/>
      <c r="T1181" s="186"/>
      <c r="U1181" s="186"/>
      <c r="V1181" s="186"/>
      <c r="W1181" s="186"/>
      <c r="X1181" s="187"/>
      <c r="Y1181" s="187"/>
      <c r="Z1181" s="187"/>
      <c r="AA1181" s="187"/>
      <c r="AB1181" s="187"/>
      <c r="AC1181" s="187"/>
      <c r="AD1181" s="187"/>
      <c r="AE1181" s="187"/>
      <c r="AF1181" s="187"/>
      <c r="AG1181" s="187" t="s">
        <v>130</v>
      </c>
      <c r="AH1181" s="187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  <c r="AS1181" s="187"/>
      <c r="AT1181" s="187"/>
      <c r="AU1181" s="187"/>
      <c r="AV1181" s="187"/>
      <c r="AW1181" s="187"/>
      <c r="AX1181" s="187"/>
      <c r="AY1181" s="187"/>
      <c r="AZ1181" s="187"/>
      <c r="BA1181" s="187"/>
      <c r="BB1181" s="187"/>
      <c r="BC1181" s="187"/>
      <c r="BD1181" s="187"/>
      <c r="BE1181" s="187"/>
      <c r="BF1181" s="187"/>
      <c r="BG1181" s="187"/>
      <c r="BH1181" s="187"/>
    </row>
    <row r="1182" spans="1:60" s="179" customFormat="1" outlineLevel="1">
      <c r="A1182" s="180">
        <v>117</v>
      </c>
      <c r="B1182" s="181" t="s">
        <v>796</v>
      </c>
      <c r="C1182" s="182" t="s">
        <v>797</v>
      </c>
      <c r="D1182" s="183" t="s">
        <v>641</v>
      </c>
      <c r="E1182" s="184">
        <v>113.23223</v>
      </c>
      <c r="F1182" s="150"/>
      <c r="G1182" s="186">
        <f>ROUND(E1182*F1182,2)</f>
        <v>0</v>
      </c>
      <c r="H1182" s="186">
        <v>0</v>
      </c>
      <c r="I1182" s="186">
        <f>ROUND(E1182*H1182,2)</f>
        <v>0</v>
      </c>
      <c r="J1182" s="186">
        <v>177</v>
      </c>
      <c r="K1182" s="186">
        <f>ROUND(E1182*J1182,2)</f>
        <v>20042.099999999999</v>
      </c>
      <c r="L1182" s="186">
        <v>15</v>
      </c>
      <c r="M1182" s="186">
        <f>G1182*(1+L1182/100)</f>
        <v>0</v>
      </c>
      <c r="N1182" s="186">
        <v>0</v>
      </c>
      <c r="O1182" s="186">
        <f>ROUND(E1182*N1182,2)</f>
        <v>0</v>
      </c>
      <c r="P1182" s="186">
        <v>0</v>
      </c>
      <c r="Q1182" s="186">
        <f>ROUND(E1182*P1182,2)</f>
        <v>0</v>
      </c>
      <c r="R1182" s="186" t="s">
        <v>476</v>
      </c>
      <c r="S1182" s="186" t="s">
        <v>125</v>
      </c>
      <c r="T1182" s="186" t="s">
        <v>125</v>
      </c>
      <c r="U1182" s="186">
        <v>0.49</v>
      </c>
      <c r="V1182" s="186">
        <f>ROUND(E1182*U1182,2)</f>
        <v>55.48</v>
      </c>
      <c r="W1182" s="186"/>
      <c r="X1182" s="187"/>
      <c r="Y1182" s="187"/>
      <c r="Z1182" s="187"/>
      <c r="AA1182" s="187"/>
      <c r="AB1182" s="187"/>
      <c r="AC1182" s="187"/>
      <c r="AD1182" s="187"/>
      <c r="AE1182" s="187"/>
      <c r="AF1182" s="187"/>
      <c r="AG1182" s="187" t="s">
        <v>788</v>
      </c>
      <c r="AH1182" s="187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  <c r="AS1182" s="187"/>
      <c r="AT1182" s="187"/>
      <c r="AU1182" s="187"/>
      <c r="AV1182" s="187"/>
      <c r="AW1182" s="187"/>
      <c r="AX1182" s="187"/>
      <c r="AY1182" s="187"/>
      <c r="AZ1182" s="187"/>
      <c r="BA1182" s="187"/>
      <c r="BB1182" s="187"/>
      <c r="BC1182" s="187"/>
      <c r="BD1182" s="187"/>
      <c r="BE1182" s="187"/>
      <c r="BF1182" s="187"/>
      <c r="BG1182" s="187"/>
      <c r="BH1182" s="187"/>
    </row>
    <row r="1183" spans="1:60" s="179" customFormat="1" outlineLevel="1">
      <c r="A1183" s="180"/>
      <c r="B1183" s="181"/>
      <c r="C1183" s="201" t="s">
        <v>798</v>
      </c>
      <c r="D1183" s="201"/>
      <c r="E1183" s="201"/>
      <c r="F1183" s="150"/>
      <c r="G1183" s="201"/>
      <c r="H1183" s="186"/>
      <c r="I1183" s="186"/>
      <c r="J1183" s="186"/>
      <c r="K1183" s="186"/>
      <c r="L1183" s="186"/>
      <c r="M1183" s="186"/>
      <c r="N1183" s="186"/>
      <c r="O1183" s="186"/>
      <c r="P1183" s="186"/>
      <c r="Q1183" s="186"/>
      <c r="R1183" s="186"/>
      <c r="S1183" s="186"/>
      <c r="T1183" s="186"/>
      <c r="U1183" s="186"/>
      <c r="V1183" s="186"/>
      <c r="W1183" s="186"/>
      <c r="X1183" s="187"/>
      <c r="Y1183" s="187"/>
      <c r="Z1183" s="187"/>
      <c r="AA1183" s="187"/>
      <c r="AB1183" s="187"/>
      <c r="AC1183" s="187"/>
      <c r="AD1183" s="187"/>
      <c r="AE1183" s="187"/>
      <c r="AF1183" s="187"/>
      <c r="AG1183" s="187" t="s">
        <v>129</v>
      </c>
      <c r="AH1183" s="187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  <c r="AS1183" s="187"/>
      <c r="AT1183" s="187"/>
      <c r="AU1183" s="187"/>
      <c r="AV1183" s="187"/>
      <c r="AW1183" s="187"/>
      <c r="AX1183" s="187"/>
      <c r="AY1183" s="187"/>
      <c r="AZ1183" s="187"/>
      <c r="BA1183" s="187"/>
      <c r="BB1183" s="187"/>
      <c r="BC1183" s="187"/>
      <c r="BD1183" s="187"/>
      <c r="BE1183" s="187"/>
      <c r="BF1183" s="187"/>
      <c r="BG1183" s="187"/>
      <c r="BH1183" s="187"/>
    </row>
    <row r="1184" spans="1:60" s="179" customFormat="1" outlineLevel="1">
      <c r="A1184" s="180"/>
      <c r="B1184" s="181"/>
      <c r="C1184" s="188" t="s">
        <v>793</v>
      </c>
      <c r="D1184" s="189"/>
      <c r="E1184" s="190"/>
      <c r="F1184" s="150"/>
      <c r="G1184" s="186"/>
      <c r="H1184" s="186"/>
      <c r="I1184" s="186"/>
      <c r="J1184" s="186"/>
      <c r="K1184" s="186"/>
      <c r="L1184" s="186"/>
      <c r="M1184" s="186"/>
      <c r="N1184" s="186"/>
      <c r="O1184" s="186"/>
      <c r="P1184" s="186"/>
      <c r="Q1184" s="186"/>
      <c r="R1184" s="186"/>
      <c r="S1184" s="186"/>
      <c r="T1184" s="186"/>
      <c r="U1184" s="186"/>
      <c r="V1184" s="186"/>
      <c r="W1184" s="186"/>
      <c r="X1184" s="187"/>
      <c r="Y1184" s="187"/>
      <c r="Z1184" s="187"/>
      <c r="AA1184" s="187"/>
      <c r="AB1184" s="187"/>
      <c r="AC1184" s="187"/>
      <c r="AD1184" s="187"/>
      <c r="AE1184" s="187"/>
      <c r="AF1184" s="187"/>
      <c r="AG1184" s="187" t="s">
        <v>156</v>
      </c>
      <c r="AH1184" s="187">
        <v>0</v>
      </c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  <c r="AS1184" s="187"/>
      <c r="AT1184" s="187"/>
      <c r="AU1184" s="187"/>
      <c r="AV1184" s="187"/>
      <c r="AW1184" s="187"/>
      <c r="AX1184" s="187"/>
      <c r="AY1184" s="187"/>
      <c r="AZ1184" s="187"/>
      <c r="BA1184" s="187"/>
      <c r="BB1184" s="187"/>
      <c r="BC1184" s="187"/>
      <c r="BD1184" s="187"/>
      <c r="BE1184" s="187"/>
      <c r="BF1184" s="187"/>
      <c r="BG1184" s="187"/>
      <c r="BH1184" s="187"/>
    </row>
    <row r="1185" spans="1:60" s="179" customFormat="1" outlineLevel="1">
      <c r="A1185" s="180"/>
      <c r="B1185" s="181"/>
      <c r="C1185" s="188" t="s">
        <v>794</v>
      </c>
      <c r="D1185" s="189"/>
      <c r="E1185" s="190"/>
      <c r="F1185" s="150"/>
      <c r="G1185" s="186"/>
      <c r="H1185" s="186"/>
      <c r="I1185" s="186"/>
      <c r="J1185" s="186"/>
      <c r="K1185" s="186"/>
      <c r="L1185" s="186"/>
      <c r="M1185" s="186"/>
      <c r="N1185" s="186"/>
      <c r="O1185" s="186"/>
      <c r="P1185" s="186"/>
      <c r="Q1185" s="186"/>
      <c r="R1185" s="186"/>
      <c r="S1185" s="186"/>
      <c r="T1185" s="186"/>
      <c r="U1185" s="186"/>
      <c r="V1185" s="186"/>
      <c r="W1185" s="186"/>
      <c r="X1185" s="187"/>
      <c r="Y1185" s="187"/>
      <c r="Z1185" s="187"/>
      <c r="AA1185" s="187"/>
      <c r="AB1185" s="187"/>
      <c r="AC1185" s="187"/>
      <c r="AD1185" s="187"/>
      <c r="AE1185" s="187"/>
      <c r="AF1185" s="187"/>
      <c r="AG1185" s="187" t="s">
        <v>156</v>
      </c>
      <c r="AH1185" s="187">
        <v>0</v>
      </c>
      <c r="AI1185" s="187"/>
      <c r="AJ1185" s="187"/>
      <c r="AK1185" s="187"/>
      <c r="AL1185" s="187"/>
      <c r="AM1185" s="187"/>
      <c r="AN1185" s="187"/>
      <c r="AO1185" s="187"/>
      <c r="AP1185" s="187"/>
      <c r="AQ1185" s="187"/>
      <c r="AR1185" s="187"/>
      <c r="AS1185" s="187"/>
      <c r="AT1185" s="187"/>
      <c r="AU1185" s="187"/>
      <c r="AV1185" s="187"/>
      <c r="AW1185" s="187"/>
      <c r="AX1185" s="187"/>
      <c r="AY1185" s="187"/>
      <c r="AZ1185" s="187"/>
      <c r="BA1185" s="187"/>
      <c r="BB1185" s="187"/>
      <c r="BC1185" s="187"/>
      <c r="BD1185" s="187"/>
      <c r="BE1185" s="187"/>
      <c r="BF1185" s="187"/>
      <c r="BG1185" s="187"/>
      <c r="BH1185" s="187"/>
    </row>
    <row r="1186" spans="1:60" s="179" customFormat="1" outlineLevel="1">
      <c r="A1186" s="180"/>
      <c r="B1186" s="181"/>
      <c r="C1186" s="188" t="s">
        <v>795</v>
      </c>
      <c r="D1186" s="189"/>
      <c r="E1186" s="190">
        <v>113.23223</v>
      </c>
      <c r="F1186" s="150"/>
      <c r="G1186" s="186"/>
      <c r="H1186" s="186"/>
      <c r="I1186" s="186"/>
      <c r="J1186" s="186"/>
      <c r="K1186" s="186"/>
      <c r="L1186" s="186"/>
      <c r="M1186" s="186"/>
      <c r="N1186" s="186"/>
      <c r="O1186" s="186"/>
      <c r="P1186" s="186"/>
      <c r="Q1186" s="186"/>
      <c r="R1186" s="186"/>
      <c r="S1186" s="186"/>
      <c r="T1186" s="186"/>
      <c r="U1186" s="186"/>
      <c r="V1186" s="186"/>
      <c r="W1186" s="186"/>
      <c r="X1186" s="187"/>
      <c r="Y1186" s="187"/>
      <c r="Z1186" s="187"/>
      <c r="AA1186" s="187"/>
      <c r="AB1186" s="187"/>
      <c r="AC1186" s="187"/>
      <c r="AD1186" s="187"/>
      <c r="AE1186" s="187"/>
      <c r="AF1186" s="187"/>
      <c r="AG1186" s="187" t="s">
        <v>156</v>
      </c>
      <c r="AH1186" s="187">
        <v>0</v>
      </c>
      <c r="AI1186" s="187"/>
      <c r="AJ1186" s="187"/>
      <c r="AK1186" s="187"/>
      <c r="AL1186" s="187"/>
      <c r="AM1186" s="187"/>
      <c r="AN1186" s="187"/>
      <c r="AO1186" s="187"/>
      <c r="AP1186" s="187"/>
      <c r="AQ1186" s="187"/>
      <c r="AR1186" s="187"/>
      <c r="AS1186" s="187"/>
      <c r="AT1186" s="187"/>
      <c r="AU1186" s="187"/>
      <c r="AV1186" s="187"/>
      <c r="AW1186" s="187"/>
      <c r="AX1186" s="187"/>
      <c r="AY1186" s="187"/>
      <c r="AZ1186" s="187"/>
      <c r="BA1186" s="187"/>
      <c r="BB1186" s="187"/>
      <c r="BC1186" s="187"/>
      <c r="BD1186" s="187"/>
      <c r="BE1186" s="187"/>
      <c r="BF1186" s="187"/>
      <c r="BG1186" s="187"/>
      <c r="BH1186" s="187"/>
    </row>
    <row r="1187" spans="1:60" s="179" customFormat="1" outlineLevel="1">
      <c r="A1187" s="180"/>
      <c r="B1187" s="181"/>
      <c r="C1187" s="191"/>
      <c r="D1187" s="191"/>
      <c r="E1187" s="191"/>
      <c r="F1187" s="150"/>
      <c r="G1187" s="191"/>
      <c r="H1187" s="186"/>
      <c r="I1187" s="186"/>
      <c r="J1187" s="186"/>
      <c r="K1187" s="186"/>
      <c r="L1187" s="186"/>
      <c r="M1187" s="186"/>
      <c r="N1187" s="186"/>
      <c r="O1187" s="186"/>
      <c r="P1187" s="186"/>
      <c r="Q1187" s="186"/>
      <c r="R1187" s="186"/>
      <c r="S1187" s="186"/>
      <c r="T1187" s="186"/>
      <c r="U1187" s="186"/>
      <c r="V1187" s="186"/>
      <c r="W1187" s="186"/>
      <c r="X1187" s="187"/>
      <c r="Y1187" s="187"/>
      <c r="Z1187" s="187"/>
      <c r="AA1187" s="187"/>
      <c r="AB1187" s="187"/>
      <c r="AC1187" s="187"/>
      <c r="AD1187" s="187"/>
      <c r="AE1187" s="187"/>
      <c r="AF1187" s="187"/>
      <c r="AG1187" s="187" t="s">
        <v>130</v>
      </c>
      <c r="AH1187" s="187"/>
      <c r="AI1187" s="187"/>
      <c r="AJ1187" s="187"/>
      <c r="AK1187" s="187"/>
      <c r="AL1187" s="187"/>
      <c r="AM1187" s="187"/>
      <c r="AN1187" s="187"/>
      <c r="AO1187" s="187"/>
      <c r="AP1187" s="187"/>
      <c r="AQ1187" s="187"/>
      <c r="AR1187" s="187"/>
      <c r="AS1187" s="187"/>
      <c r="AT1187" s="187"/>
      <c r="AU1187" s="187"/>
      <c r="AV1187" s="187"/>
      <c r="AW1187" s="187"/>
      <c r="AX1187" s="187"/>
      <c r="AY1187" s="187"/>
      <c r="AZ1187" s="187"/>
      <c r="BA1187" s="187"/>
      <c r="BB1187" s="187"/>
      <c r="BC1187" s="187"/>
      <c r="BD1187" s="187"/>
      <c r="BE1187" s="187"/>
      <c r="BF1187" s="187"/>
      <c r="BG1187" s="187"/>
      <c r="BH1187" s="187"/>
    </row>
    <row r="1188" spans="1:60" s="179" customFormat="1" outlineLevel="1">
      <c r="A1188" s="180">
        <v>118</v>
      </c>
      <c r="B1188" s="181" t="s">
        <v>799</v>
      </c>
      <c r="C1188" s="182" t="s">
        <v>800</v>
      </c>
      <c r="D1188" s="183" t="s">
        <v>641</v>
      </c>
      <c r="E1188" s="184">
        <v>1019.09009</v>
      </c>
      <c r="F1188" s="150"/>
      <c r="G1188" s="186">
        <f>ROUND(E1188*F1188,2)</f>
        <v>0</v>
      </c>
      <c r="H1188" s="186">
        <v>0</v>
      </c>
      <c r="I1188" s="186">
        <f>ROUND(E1188*H1188,2)</f>
        <v>0</v>
      </c>
      <c r="J1188" s="186">
        <v>15</v>
      </c>
      <c r="K1188" s="186">
        <f>ROUND(E1188*J1188,2)</f>
        <v>15286.35</v>
      </c>
      <c r="L1188" s="186">
        <v>15</v>
      </c>
      <c r="M1188" s="186">
        <f>G1188*(1+L1188/100)</f>
        <v>0</v>
      </c>
      <c r="N1188" s="186">
        <v>0</v>
      </c>
      <c r="O1188" s="186">
        <f>ROUND(E1188*N1188,2)</f>
        <v>0</v>
      </c>
      <c r="P1188" s="186">
        <v>0</v>
      </c>
      <c r="Q1188" s="186">
        <f>ROUND(E1188*P1188,2)</f>
        <v>0</v>
      </c>
      <c r="R1188" s="186" t="s">
        <v>476</v>
      </c>
      <c r="S1188" s="186" t="s">
        <v>125</v>
      </c>
      <c r="T1188" s="186" t="s">
        <v>125</v>
      </c>
      <c r="U1188" s="186">
        <v>0</v>
      </c>
      <c r="V1188" s="186">
        <f>ROUND(E1188*U1188,2)</f>
        <v>0</v>
      </c>
      <c r="W1188" s="186"/>
      <c r="X1188" s="187"/>
      <c r="Y1188" s="187"/>
      <c r="Z1188" s="187"/>
      <c r="AA1188" s="187"/>
      <c r="AB1188" s="187"/>
      <c r="AC1188" s="187"/>
      <c r="AD1188" s="187"/>
      <c r="AE1188" s="187"/>
      <c r="AF1188" s="187"/>
      <c r="AG1188" s="187" t="s">
        <v>788</v>
      </c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  <c r="AS1188" s="187"/>
      <c r="AT1188" s="187"/>
      <c r="AU1188" s="187"/>
      <c r="AV1188" s="187"/>
      <c r="AW1188" s="187"/>
      <c r="AX1188" s="187"/>
      <c r="AY1188" s="187"/>
      <c r="AZ1188" s="187"/>
      <c r="BA1188" s="187"/>
      <c r="BB1188" s="187"/>
      <c r="BC1188" s="187"/>
      <c r="BD1188" s="187"/>
      <c r="BE1188" s="187"/>
      <c r="BF1188" s="187"/>
      <c r="BG1188" s="187"/>
      <c r="BH1188" s="187"/>
    </row>
    <row r="1189" spans="1:60" s="179" customFormat="1" outlineLevel="1">
      <c r="A1189" s="180"/>
      <c r="B1189" s="181"/>
      <c r="C1189" s="188" t="s">
        <v>793</v>
      </c>
      <c r="D1189" s="189"/>
      <c r="E1189" s="190"/>
      <c r="F1189" s="150"/>
      <c r="G1189" s="186"/>
      <c r="H1189" s="186"/>
      <c r="I1189" s="186"/>
      <c r="J1189" s="186"/>
      <c r="K1189" s="186"/>
      <c r="L1189" s="186"/>
      <c r="M1189" s="186"/>
      <c r="N1189" s="186"/>
      <c r="O1189" s="186"/>
      <c r="P1189" s="186"/>
      <c r="Q1189" s="186"/>
      <c r="R1189" s="186"/>
      <c r="S1189" s="186"/>
      <c r="T1189" s="186"/>
      <c r="U1189" s="186"/>
      <c r="V1189" s="186"/>
      <c r="W1189" s="186"/>
      <c r="X1189" s="187"/>
      <c r="Y1189" s="187"/>
      <c r="Z1189" s="187"/>
      <c r="AA1189" s="187"/>
      <c r="AB1189" s="187"/>
      <c r="AC1189" s="187"/>
      <c r="AD1189" s="187"/>
      <c r="AE1189" s="187"/>
      <c r="AF1189" s="187"/>
      <c r="AG1189" s="187" t="s">
        <v>156</v>
      </c>
      <c r="AH1189" s="187">
        <v>0</v>
      </c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  <c r="AS1189" s="187"/>
      <c r="AT1189" s="187"/>
      <c r="AU1189" s="187"/>
      <c r="AV1189" s="187"/>
      <c r="AW1189" s="187"/>
      <c r="AX1189" s="187"/>
      <c r="AY1189" s="187"/>
      <c r="AZ1189" s="187"/>
      <c r="BA1189" s="187"/>
      <c r="BB1189" s="187"/>
      <c r="BC1189" s="187"/>
      <c r="BD1189" s="187"/>
      <c r="BE1189" s="187"/>
      <c r="BF1189" s="187"/>
      <c r="BG1189" s="187"/>
      <c r="BH1189" s="187"/>
    </row>
    <row r="1190" spans="1:60" s="179" customFormat="1" outlineLevel="1">
      <c r="A1190" s="180"/>
      <c r="B1190" s="181"/>
      <c r="C1190" s="188" t="s">
        <v>794</v>
      </c>
      <c r="D1190" s="189"/>
      <c r="E1190" s="190"/>
      <c r="F1190" s="150"/>
      <c r="G1190" s="186"/>
      <c r="H1190" s="186"/>
      <c r="I1190" s="186"/>
      <c r="J1190" s="186"/>
      <c r="K1190" s="186"/>
      <c r="L1190" s="186"/>
      <c r="M1190" s="186"/>
      <c r="N1190" s="186"/>
      <c r="O1190" s="186"/>
      <c r="P1190" s="186"/>
      <c r="Q1190" s="186"/>
      <c r="R1190" s="186"/>
      <c r="S1190" s="186"/>
      <c r="T1190" s="186"/>
      <c r="U1190" s="186"/>
      <c r="V1190" s="186"/>
      <c r="W1190" s="186"/>
      <c r="X1190" s="187"/>
      <c r="Y1190" s="187"/>
      <c r="Z1190" s="187"/>
      <c r="AA1190" s="187"/>
      <c r="AB1190" s="187"/>
      <c r="AC1190" s="187"/>
      <c r="AD1190" s="187"/>
      <c r="AE1190" s="187"/>
      <c r="AF1190" s="187"/>
      <c r="AG1190" s="187" t="s">
        <v>156</v>
      </c>
      <c r="AH1190" s="187">
        <v>0</v>
      </c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  <c r="AS1190" s="187"/>
      <c r="AT1190" s="187"/>
      <c r="AU1190" s="187"/>
      <c r="AV1190" s="187"/>
      <c r="AW1190" s="187"/>
      <c r="AX1190" s="187"/>
      <c r="AY1190" s="187"/>
      <c r="AZ1190" s="187"/>
      <c r="BA1190" s="187"/>
      <c r="BB1190" s="187"/>
      <c r="BC1190" s="187"/>
      <c r="BD1190" s="187"/>
      <c r="BE1190" s="187"/>
      <c r="BF1190" s="187"/>
      <c r="BG1190" s="187"/>
      <c r="BH1190" s="187"/>
    </row>
    <row r="1191" spans="1:60" s="179" customFormat="1" outlineLevel="1">
      <c r="A1191" s="180"/>
      <c r="B1191" s="181"/>
      <c r="C1191" s="188" t="s">
        <v>801</v>
      </c>
      <c r="D1191" s="189"/>
      <c r="E1191" s="190">
        <v>1019.09009</v>
      </c>
      <c r="F1191" s="150"/>
      <c r="G1191" s="186"/>
      <c r="H1191" s="186"/>
      <c r="I1191" s="186"/>
      <c r="J1191" s="186"/>
      <c r="K1191" s="186"/>
      <c r="L1191" s="186"/>
      <c r="M1191" s="186"/>
      <c r="N1191" s="186"/>
      <c r="O1191" s="186"/>
      <c r="P1191" s="186"/>
      <c r="Q1191" s="186"/>
      <c r="R1191" s="186"/>
      <c r="S1191" s="186"/>
      <c r="T1191" s="186"/>
      <c r="U1191" s="186"/>
      <c r="V1191" s="186"/>
      <c r="W1191" s="186"/>
      <c r="X1191" s="187"/>
      <c r="Y1191" s="187"/>
      <c r="Z1191" s="187"/>
      <c r="AA1191" s="187"/>
      <c r="AB1191" s="187"/>
      <c r="AC1191" s="187"/>
      <c r="AD1191" s="187"/>
      <c r="AE1191" s="187"/>
      <c r="AF1191" s="187"/>
      <c r="AG1191" s="187" t="s">
        <v>156</v>
      </c>
      <c r="AH1191" s="187">
        <v>0</v>
      </c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  <c r="AS1191" s="187"/>
      <c r="AT1191" s="187"/>
      <c r="AU1191" s="187"/>
      <c r="AV1191" s="187"/>
      <c r="AW1191" s="187"/>
      <c r="AX1191" s="187"/>
      <c r="AY1191" s="187"/>
      <c r="AZ1191" s="187"/>
      <c r="BA1191" s="187"/>
      <c r="BB1191" s="187"/>
      <c r="BC1191" s="187"/>
      <c r="BD1191" s="187"/>
      <c r="BE1191" s="187"/>
      <c r="BF1191" s="187"/>
      <c r="BG1191" s="187"/>
      <c r="BH1191" s="187"/>
    </row>
    <row r="1192" spans="1:60" s="179" customFormat="1" outlineLevel="1">
      <c r="A1192" s="180"/>
      <c r="B1192" s="181"/>
      <c r="C1192" s="191"/>
      <c r="D1192" s="191"/>
      <c r="E1192" s="191"/>
      <c r="F1192" s="150"/>
      <c r="G1192" s="191"/>
      <c r="H1192" s="186"/>
      <c r="I1192" s="186"/>
      <c r="J1192" s="186"/>
      <c r="K1192" s="186"/>
      <c r="L1192" s="186"/>
      <c r="M1192" s="186"/>
      <c r="N1192" s="186"/>
      <c r="O1192" s="186"/>
      <c r="P1192" s="186"/>
      <c r="Q1192" s="186"/>
      <c r="R1192" s="186"/>
      <c r="S1192" s="186"/>
      <c r="T1192" s="186"/>
      <c r="U1192" s="186"/>
      <c r="V1192" s="186"/>
      <c r="W1192" s="186"/>
      <c r="X1192" s="187"/>
      <c r="Y1192" s="187"/>
      <c r="Z1192" s="187"/>
      <c r="AA1192" s="187"/>
      <c r="AB1192" s="187"/>
      <c r="AC1192" s="187"/>
      <c r="AD1192" s="187"/>
      <c r="AE1192" s="187"/>
      <c r="AF1192" s="187"/>
      <c r="AG1192" s="187" t="s">
        <v>130</v>
      </c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  <c r="AS1192" s="187"/>
      <c r="AT1192" s="187"/>
      <c r="AU1192" s="187"/>
      <c r="AV1192" s="187"/>
      <c r="AW1192" s="187"/>
      <c r="AX1192" s="187"/>
      <c r="AY1192" s="187"/>
      <c r="AZ1192" s="187"/>
      <c r="BA1192" s="187"/>
      <c r="BB1192" s="187"/>
      <c r="BC1192" s="187"/>
      <c r="BD1192" s="187"/>
      <c r="BE1192" s="187"/>
      <c r="BF1192" s="187"/>
      <c r="BG1192" s="187"/>
      <c r="BH1192" s="187"/>
    </row>
    <row r="1193" spans="1:60" s="179" customFormat="1" outlineLevel="1">
      <c r="A1193" s="180">
        <v>119</v>
      </c>
      <c r="B1193" s="181" t="s">
        <v>802</v>
      </c>
      <c r="C1193" s="182" t="s">
        <v>803</v>
      </c>
      <c r="D1193" s="183" t="s">
        <v>641</v>
      </c>
      <c r="E1193" s="184">
        <v>113.23223</v>
      </c>
      <c r="F1193" s="150"/>
      <c r="G1193" s="186">
        <f>ROUND(E1193*F1193,2)</f>
        <v>0</v>
      </c>
      <c r="H1193" s="186">
        <v>0</v>
      </c>
      <c r="I1193" s="186">
        <f>ROUND(E1193*H1193,2)</f>
        <v>0</v>
      </c>
      <c r="J1193" s="186">
        <v>227.5</v>
      </c>
      <c r="K1193" s="186">
        <f>ROUND(E1193*J1193,2)</f>
        <v>25760.33</v>
      </c>
      <c r="L1193" s="186">
        <v>15</v>
      </c>
      <c r="M1193" s="186">
        <f>G1193*(1+L1193/100)</f>
        <v>0</v>
      </c>
      <c r="N1193" s="186">
        <v>0</v>
      </c>
      <c r="O1193" s="186">
        <f>ROUND(E1193*N1193,2)</f>
        <v>0</v>
      </c>
      <c r="P1193" s="186">
        <v>0</v>
      </c>
      <c r="Q1193" s="186">
        <f>ROUND(E1193*P1193,2)</f>
        <v>0</v>
      </c>
      <c r="R1193" s="186" t="s">
        <v>476</v>
      </c>
      <c r="S1193" s="186" t="s">
        <v>125</v>
      </c>
      <c r="T1193" s="186" t="s">
        <v>125</v>
      </c>
      <c r="U1193" s="186">
        <v>0.94199999999999995</v>
      </c>
      <c r="V1193" s="186">
        <f>ROUND(E1193*U1193,2)</f>
        <v>106.66</v>
      </c>
      <c r="W1193" s="186"/>
      <c r="X1193" s="187"/>
      <c r="Y1193" s="187"/>
      <c r="Z1193" s="187"/>
      <c r="AA1193" s="187"/>
      <c r="AB1193" s="187"/>
      <c r="AC1193" s="187"/>
      <c r="AD1193" s="187"/>
      <c r="AE1193" s="187"/>
      <c r="AF1193" s="187"/>
      <c r="AG1193" s="187" t="s">
        <v>788</v>
      </c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  <c r="AS1193" s="187"/>
      <c r="AT1193" s="187"/>
      <c r="AU1193" s="187"/>
      <c r="AV1193" s="187"/>
      <c r="AW1193" s="187"/>
      <c r="AX1193" s="187"/>
      <c r="AY1193" s="187"/>
      <c r="AZ1193" s="187"/>
      <c r="BA1193" s="187"/>
      <c r="BB1193" s="187"/>
      <c r="BC1193" s="187"/>
      <c r="BD1193" s="187"/>
      <c r="BE1193" s="187"/>
      <c r="BF1193" s="187"/>
      <c r="BG1193" s="187"/>
      <c r="BH1193" s="187"/>
    </row>
    <row r="1194" spans="1:60" s="179" customFormat="1" outlineLevel="1">
      <c r="A1194" s="180"/>
      <c r="B1194" s="181"/>
      <c r="C1194" s="201" t="s">
        <v>804</v>
      </c>
      <c r="D1194" s="201"/>
      <c r="E1194" s="201"/>
      <c r="F1194" s="150"/>
      <c r="G1194" s="201"/>
      <c r="H1194" s="186"/>
      <c r="I1194" s="186"/>
      <c r="J1194" s="186"/>
      <c r="K1194" s="186"/>
      <c r="L1194" s="186"/>
      <c r="M1194" s="186"/>
      <c r="N1194" s="186"/>
      <c r="O1194" s="186"/>
      <c r="P1194" s="186"/>
      <c r="Q1194" s="186"/>
      <c r="R1194" s="186"/>
      <c r="S1194" s="186"/>
      <c r="T1194" s="186"/>
      <c r="U1194" s="186"/>
      <c r="V1194" s="186"/>
      <c r="W1194" s="186"/>
      <c r="X1194" s="187"/>
      <c r="Y1194" s="187"/>
      <c r="Z1194" s="187"/>
      <c r="AA1194" s="187"/>
      <c r="AB1194" s="187"/>
      <c r="AC1194" s="187"/>
      <c r="AD1194" s="187"/>
      <c r="AE1194" s="187"/>
      <c r="AF1194" s="187"/>
      <c r="AG1194" s="187" t="s">
        <v>129</v>
      </c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  <c r="AS1194" s="187"/>
      <c r="AT1194" s="187"/>
      <c r="AU1194" s="187"/>
      <c r="AV1194" s="187"/>
      <c r="AW1194" s="187"/>
      <c r="AX1194" s="187"/>
      <c r="AY1194" s="187"/>
      <c r="AZ1194" s="187"/>
      <c r="BA1194" s="187"/>
      <c r="BB1194" s="187"/>
      <c r="BC1194" s="187"/>
      <c r="BD1194" s="187"/>
      <c r="BE1194" s="187"/>
      <c r="BF1194" s="187"/>
      <c r="BG1194" s="187"/>
      <c r="BH1194" s="187"/>
    </row>
    <row r="1195" spans="1:60" s="179" customFormat="1" outlineLevel="1">
      <c r="A1195" s="180"/>
      <c r="B1195" s="181"/>
      <c r="C1195" s="188" t="s">
        <v>793</v>
      </c>
      <c r="D1195" s="189"/>
      <c r="E1195" s="190"/>
      <c r="F1195" s="150"/>
      <c r="G1195" s="186"/>
      <c r="H1195" s="186"/>
      <c r="I1195" s="186"/>
      <c r="J1195" s="186"/>
      <c r="K1195" s="186"/>
      <c r="L1195" s="186"/>
      <c r="M1195" s="186"/>
      <c r="N1195" s="186"/>
      <c r="O1195" s="186"/>
      <c r="P1195" s="186"/>
      <c r="Q1195" s="186"/>
      <c r="R1195" s="186"/>
      <c r="S1195" s="186"/>
      <c r="T1195" s="186"/>
      <c r="U1195" s="186"/>
      <c r="V1195" s="186"/>
      <c r="W1195" s="186"/>
      <c r="X1195" s="187"/>
      <c r="Y1195" s="187"/>
      <c r="Z1195" s="187"/>
      <c r="AA1195" s="187"/>
      <c r="AB1195" s="187"/>
      <c r="AC1195" s="187"/>
      <c r="AD1195" s="187"/>
      <c r="AE1195" s="187"/>
      <c r="AF1195" s="187"/>
      <c r="AG1195" s="187" t="s">
        <v>156</v>
      </c>
      <c r="AH1195" s="187">
        <v>0</v>
      </c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  <c r="AS1195" s="187"/>
      <c r="AT1195" s="187"/>
      <c r="AU1195" s="187"/>
      <c r="AV1195" s="187"/>
      <c r="AW1195" s="187"/>
      <c r="AX1195" s="187"/>
      <c r="AY1195" s="187"/>
      <c r="AZ1195" s="187"/>
      <c r="BA1195" s="187"/>
      <c r="BB1195" s="187"/>
      <c r="BC1195" s="187"/>
      <c r="BD1195" s="187"/>
      <c r="BE1195" s="187"/>
      <c r="BF1195" s="187"/>
      <c r="BG1195" s="187"/>
      <c r="BH1195" s="187"/>
    </row>
    <row r="1196" spans="1:60" s="179" customFormat="1" outlineLevel="1">
      <c r="A1196" s="180"/>
      <c r="B1196" s="181"/>
      <c r="C1196" s="188" t="s">
        <v>794</v>
      </c>
      <c r="D1196" s="189"/>
      <c r="E1196" s="190"/>
      <c r="F1196" s="150"/>
      <c r="G1196" s="186"/>
      <c r="H1196" s="186"/>
      <c r="I1196" s="186"/>
      <c r="J1196" s="186"/>
      <c r="K1196" s="186"/>
      <c r="L1196" s="186"/>
      <c r="M1196" s="186"/>
      <c r="N1196" s="186"/>
      <c r="O1196" s="186"/>
      <c r="P1196" s="186"/>
      <c r="Q1196" s="186"/>
      <c r="R1196" s="186"/>
      <c r="S1196" s="186"/>
      <c r="T1196" s="186"/>
      <c r="U1196" s="186"/>
      <c r="V1196" s="186"/>
      <c r="W1196" s="186"/>
      <c r="X1196" s="187"/>
      <c r="Y1196" s="187"/>
      <c r="Z1196" s="187"/>
      <c r="AA1196" s="187"/>
      <c r="AB1196" s="187"/>
      <c r="AC1196" s="187"/>
      <c r="AD1196" s="187"/>
      <c r="AE1196" s="187"/>
      <c r="AF1196" s="187"/>
      <c r="AG1196" s="187" t="s">
        <v>156</v>
      </c>
      <c r="AH1196" s="187">
        <v>0</v>
      </c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  <c r="AS1196" s="187"/>
      <c r="AT1196" s="187"/>
      <c r="AU1196" s="187"/>
      <c r="AV1196" s="187"/>
      <c r="AW1196" s="187"/>
      <c r="AX1196" s="187"/>
      <c r="AY1196" s="187"/>
      <c r="AZ1196" s="187"/>
      <c r="BA1196" s="187"/>
      <c r="BB1196" s="187"/>
      <c r="BC1196" s="187"/>
      <c r="BD1196" s="187"/>
      <c r="BE1196" s="187"/>
      <c r="BF1196" s="187"/>
      <c r="BG1196" s="187"/>
      <c r="BH1196" s="187"/>
    </row>
    <row r="1197" spans="1:60" s="179" customFormat="1" outlineLevel="1">
      <c r="A1197" s="180"/>
      <c r="B1197" s="181"/>
      <c r="C1197" s="188" t="s">
        <v>795</v>
      </c>
      <c r="D1197" s="189"/>
      <c r="E1197" s="190">
        <v>113.23223</v>
      </c>
      <c r="F1197" s="150"/>
      <c r="G1197" s="186"/>
      <c r="H1197" s="186"/>
      <c r="I1197" s="186"/>
      <c r="J1197" s="186"/>
      <c r="K1197" s="186"/>
      <c r="L1197" s="186"/>
      <c r="M1197" s="186"/>
      <c r="N1197" s="186"/>
      <c r="O1197" s="186"/>
      <c r="P1197" s="186"/>
      <c r="Q1197" s="186"/>
      <c r="R1197" s="186"/>
      <c r="S1197" s="186"/>
      <c r="T1197" s="186"/>
      <c r="U1197" s="186"/>
      <c r="V1197" s="186"/>
      <c r="W1197" s="186"/>
      <c r="X1197" s="187"/>
      <c r="Y1197" s="187"/>
      <c r="Z1197" s="187"/>
      <c r="AA1197" s="187"/>
      <c r="AB1197" s="187"/>
      <c r="AC1197" s="187"/>
      <c r="AD1197" s="187"/>
      <c r="AE1197" s="187"/>
      <c r="AF1197" s="187"/>
      <c r="AG1197" s="187" t="s">
        <v>156</v>
      </c>
      <c r="AH1197" s="187">
        <v>0</v>
      </c>
      <c r="AI1197" s="187"/>
      <c r="AJ1197" s="187"/>
      <c r="AK1197" s="187"/>
      <c r="AL1197" s="187"/>
      <c r="AM1197" s="187"/>
      <c r="AN1197" s="187"/>
      <c r="AO1197" s="187"/>
      <c r="AP1197" s="187"/>
      <c r="AQ1197" s="187"/>
      <c r="AR1197" s="187"/>
      <c r="AS1197" s="187"/>
      <c r="AT1197" s="187"/>
      <c r="AU1197" s="187"/>
      <c r="AV1197" s="187"/>
      <c r="AW1197" s="187"/>
      <c r="AX1197" s="187"/>
      <c r="AY1197" s="187"/>
      <c r="AZ1197" s="187"/>
      <c r="BA1197" s="187"/>
      <c r="BB1197" s="187"/>
      <c r="BC1197" s="187"/>
      <c r="BD1197" s="187"/>
      <c r="BE1197" s="187"/>
      <c r="BF1197" s="187"/>
      <c r="BG1197" s="187"/>
      <c r="BH1197" s="187"/>
    </row>
    <row r="1198" spans="1:60" s="179" customFormat="1" outlineLevel="1">
      <c r="A1198" s="180"/>
      <c r="B1198" s="181"/>
      <c r="C1198" s="191"/>
      <c r="D1198" s="191"/>
      <c r="E1198" s="191"/>
      <c r="F1198" s="150"/>
      <c r="G1198" s="191"/>
      <c r="H1198" s="186"/>
      <c r="I1198" s="186"/>
      <c r="J1198" s="186"/>
      <c r="K1198" s="186"/>
      <c r="L1198" s="186"/>
      <c r="M1198" s="186"/>
      <c r="N1198" s="186"/>
      <c r="O1198" s="186"/>
      <c r="P1198" s="186"/>
      <c r="Q1198" s="186"/>
      <c r="R1198" s="186"/>
      <c r="S1198" s="186"/>
      <c r="T1198" s="186"/>
      <c r="U1198" s="186"/>
      <c r="V1198" s="186"/>
      <c r="W1198" s="186"/>
      <c r="X1198" s="187"/>
      <c r="Y1198" s="187"/>
      <c r="Z1198" s="187"/>
      <c r="AA1198" s="187"/>
      <c r="AB1198" s="187"/>
      <c r="AC1198" s="187"/>
      <c r="AD1198" s="187"/>
      <c r="AE1198" s="187"/>
      <c r="AF1198" s="187"/>
      <c r="AG1198" s="187" t="s">
        <v>130</v>
      </c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  <c r="AS1198" s="187"/>
      <c r="AT1198" s="187"/>
      <c r="AU1198" s="187"/>
      <c r="AV1198" s="187"/>
      <c r="AW1198" s="187"/>
      <c r="AX1198" s="187"/>
      <c r="AY1198" s="187"/>
      <c r="AZ1198" s="187"/>
      <c r="BA1198" s="187"/>
      <c r="BB1198" s="187"/>
      <c r="BC1198" s="187"/>
      <c r="BD1198" s="187"/>
      <c r="BE1198" s="187"/>
      <c r="BF1198" s="187"/>
      <c r="BG1198" s="187"/>
      <c r="BH1198" s="187"/>
    </row>
    <row r="1199" spans="1:60" s="179" customFormat="1" ht="22.5" outlineLevel="1">
      <c r="A1199" s="180">
        <v>120</v>
      </c>
      <c r="B1199" s="181" t="s">
        <v>805</v>
      </c>
      <c r="C1199" s="182" t="s">
        <v>806</v>
      </c>
      <c r="D1199" s="183" t="s">
        <v>641</v>
      </c>
      <c r="E1199" s="184">
        <v>226.46446</v>
      </c>
      <c r="F1199" s="150"/>
      <c r="G1199" s="186">
        <f>ROUND(E1199*F1199,2)</f>
        <v>0</v>
      </c>
      <c r="H1199" s="186">
        <v>0</v>
      </c>
      <c r="I1199" s="186">
        <f>ROUND(E1199*H1199,2)</f>
        <v>0</v>
      </c>
      <c r="J1199" s="186">
        <v>25.4</v>
      </c>
      <c r="K1199" s="186">
        <f>ROUND(E1199*J1199,2)</f>
        <v>5752.2</v>
      </c>
      <c r="L1199" s="186">
        <v>15</v>
      </c>
      <c r="M1199" s="186">
        <f>G1199*(1+L1199/100)</f>
        <v>0</v>
      </c>
      <c r="N1199" s="186">
        <v>0</v>
      </c>
      <c r="O1199" s="186">
        <f>ROUND(E1199*N1199,2)</f>
        <v>0</v>
      </c>
      <c r="P1199" s="186">
        <v>0</v>
      </c>
      <c r="Q1199" s="186">
        <f>ROUND(E1199*P1199,2)</f>
        <v>0</v>
      </c>
      <c r="R1199" s="186" t="s">
        <v>476</v>
      </c>
      <c r="S1199" s="186" t="s">
        <v>125</v>
      </c>
      <c r="T1199" s="186" t="s">
        <v>125</v>
      </c>
      <c r="U1199" s="186">
        <v>0.105</v>
      </c>
      <c r="V1199" s="186">
        <f>ROUND(E1199*U1199,2)</f>
        <v>23.78</v>
      </c>
      <c r="W1199" s="186"/>
      <c r="X1199" s="187"/>
      <c r="Y1199" s="187"/>
      <c r="Z1199" s="187"/>
      <c r="AA1199" s="187"/>
      <c r="AB1199" s="187"/>
      <c r="AC1199" s="187"/>
      <c r="AD1199" s="187"/>
      <c r="AE1199" s="187"/>
      <c r="AF1199" s="187"/>
      <c r="AG1199" s="187" t="s">
        <v>788</v>
      </c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  <c r="AS1199" s="187"/>
      <c r="AT1199" s="187"/>
      <c r="AU1199" s="187"/>
      <c r="AV1199" s="187"/>
      <c r="AW1199" s="187"/>
      <c r="AX1199" s="187"/>
      <c r="AY1199" s="187"/>
      <c r="AZ1199" s="187"/>
      <c r="BA1199" s="187"/>
      <c r="BB1199" s="187"/>
      <c r="BC1199" s="187"/>
      <c r="BD1199" s="187"/>
      <c r="BE1199" s="187"/>
      <c r="BF1199" s="187"/>
      <c r="BG1199" s="187"/>
      <c r="BH1199" s="187"/>
    </row>
    <row r="1200" spans="1:60" s="179" customFormat="1" outlineLevel="1">
      <c r="A1200" s="180"/>
      <c r="B1200" s="181"/>
      <c r="C1200" s="188" t="s">
        <v>793</v>
      </c>
      <c r="D1200" s="189"/>
      <c r="E1200" s="190"/>
      <c r="F1200" s="150"/>
      <c r="G1200" s="186"/>
      <c r="H1200" s="186"/>
      <c r="I1200" s="186"/>
      <c r="J1200" s="186"/>
      <c r="K1200" s="186"/>
      <c r="L1200" s="186"/>
      <c r="M1200" s="186"/>
      <c r="N1200" s="186"/>
      <c r="O1200" s="186"/>
      <c r="P1200" s="186"/>
      <c r="Q1200" s="186"/>
      <c r="R1200" s="186"/>
      <c r="S1200" s="186"/>
      <c r="T1200" s="186"/>
      <c r="U1200" s="186"/>
      <c r="V1200" s="186"/>
      <c r="W1200" s="186"/>
      <c r="X1200" s="187"/>
      <c r="Y1200" s="187"/>
      <c r="Z1200" s="187"/>
      <c r="AA1200" s="187"/>
      <c r="AB1200" s="187"/>
      <c r="AC1200" s="187"/>
      <c r="AD1200" s="187"/>
      <c r="AE1200" s="187"/>
      <c r="AF1200" s="187"/>
      <c r="AG1200" s="187" t="s">
        <v>156</v>
      </c>
      <c r="AH1200" s="187">
        <v>0</v>
      </c>
      <c r="AI1200" s="187"/>
      <c r="AJ1200" s="187"/>
      <c r="AK1200" s="187"/>
      <c r="AL1200" s="187"/>
      <c r="AM1200" s="187"/>
      <c r="AN1200" s="187"/>
      <c r="AO1200" s="187"/>
      <c r="AP1200" s="187"/>
      <c r="AQ1200" s="187"/>
      <c r="AR1200" s="187"/>
      <c r="AS1200" s="187"/>
      <c r="AT1200" s="187"/>
      <c r="AU1200" s="187"/>
      <c r="AV1200" s="187"/>
      <c r="AW1200" s="187"/>
      <c r="AX1200" s="187"/>
      <c r="AY1200" s="187"/>
      <c r="AZ1200" s="187"/>
      <c r="BA1200" s="187"/>
      <c r="BB1200" s="187"/>
      <c r="BC1200" s="187"/>
      <c r="BD1200" s="187"/>
      <c r="BE1200" s="187"/>
      <c r="BF1200" s="187"/>
      <c r="BG1200" s="187"/>
      <c r="BH1200" s="187"/>
    </row>
    <row r="1201" spans="1:60" s="179" customFormat="1" outlineLevel="1">
      <c r="A1201" s="180"/>
      <c r="B1201" s="181"/>
      <c r="C1201" s="188" t="s">
        <v>794</v>
      </c>
      <c r="D1201" s="189"/>
      <c r="E1201" s="190"/>
      <c r="F1201" s="150"/>
      <c r="G1201" s="186"/>
      <c r="H1201" s="186"/>
      <c r="I1201" s="186"/>
      <c r="J1201" s="186"/>
      <c r="K1201" s="186"/>
      <c r="L1201" s="186"/>
      <c r="M1201" s="186"/>
      <c r="N1201" s="186"/>
      <c r="O1201" s="186"/>
      <c r="P1201" s="186"/>
      <c r="Q1201" s="186"/>
      <c r="R1201" s="186"/>
      <c r="S1201" s="186"/>
      <c r="T1201" s="186"/>
      <c r="U1201" s="186"/>
      <c r="V1201" s="186"/>
      <c r="W1201" s="186"/>
      <c r="X1201" s="187"/>
      <c r="Y1201" s="187"/>
      <c r="Z1201" s="187"/>
      <c r="AA1201" s="187"/>
      <c r="AB1201" s="187"/>
      <c r="AC1201" s="187"/>
      <c r="AD1201" s="187"/>
      <c r="AE1201" s="187"/>
      <c r="AF1201" s="187"/>
      <c r="AG1201" s="187" t="s">
        <v>156</v>
      </c>
      <c r="AH1201" s="187">
        <v>0</v>
      </c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  <c r="AS1201" s="187"/>
      <c r="AT1201" s="187"/>
      <c r="AU1201" s="187"/>
      <c r="AV1201" s="187"/>
      <c r="AW1201" s="187"/>
      <c r="AX1201" s="187"/>
      <c r="AY1201" s="187"/>
      <c r="AZ1201" s="187"/>
      <c r="BA1201" s="187"/>
      <c r="BB1201" s="187"/>
      <c r="BC1201" s="187"/>
      <c r="BD1201" s="187"/>
      <c r="BE1201" s="187"/>
      <c r="BF1201" s="187"/>
      <c r="BG1201" s="187"/>
      <c r="BH1201" s="187"/>
    </row>
    <row r="1202" spans="1:60" s="179" customFormat="1" outlineLevel="1">
      <c r="A1202" s="180"/>
      <c r="B1202" s="181"/>
      <c r="C1202" s="188" t="s">
        <v>807</v>
      </c>
      <c r="D1202" s="189"/>
      <c r="E1202" s="190">
        <v>226.46446</v>
      </c>
      <c r="F1202" s="150"/>
      <c r="G1202" s="186"/>
      <c r="H1202" s="186"/>
      <c r="I1202" s="186"/>
      <c r="J1202" s="186"/>
      <c r="K1202" s="186"/>
      <c r="L1202" s="186"/>
      <c r="M1202" s="186"/>
      <c r="N1202" s="186"/>
      <c r="O1202" s="186"/>
      <c r="P1202" s="186"/>
      <c r="Q1202" s="186"/>
      <c r="R1202" s="186"/>
      <c r="S1202" s="186"/>
      <c r="T1202" s="186"/>
      <c r="U1202" s="186"/>
      <c r="V1202" s="186"/>
      <c r="W1202" s="186"/>
      <c r="X1202" s="187"/>
      <c r="Y1202" s="187"/>
      <c r="Z1202" s="187"/>
      <c r="AA1202" s="187"/>
      <c r="AB1202" s="187"/>
      <c r="AC1202" s="187"/>
      <c r="AD1202" s="187"/>
      <c r="AE1202" s="187"/>
      <c r="AF1202" s="187"/>
      <c r="AG1202" s="187" t="s">
        <v>156</v>
      </c>
      <c r="AH1202" s="187">
        <v>0</v>
      </c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  <c r="AS1202" s="187"/>
      <c r="AT1202" s="187"/>
      <c r="AU1202" s="187"/>
      <c r="AV1202" s="187"/>
      <c r="AW1202" s="187"/>
      <c r="AX1202" s="187"/>
      <c r="AY1202" s="187"/>
      <c r="AZ1202" s="187"/>
      <c r="BA1202" s="187"/>
      <c r="BB1202" s="187"/>
      <c r="BC1202" s="187"/>
      <c r="BD1202" s="187"/>
      <c r="BE1202" s="187"/>
      <c r="BF1202" s="187"/>
      <c r="BG1202" s="187"/>
      <c r="BH1202" s="187"/>
    </row>
    <row r="1203" spans="1:60" s="179" customFormat="1" outlineLevel="1">
      <c r="A1203" s="180"/>
      <c r="B1203" s="181"/>
      <c r="C1203" s="191"/>
      <c r="D1203" s="191"/>
      <c r="E1203" s="191"/>
      <c r="F1203" s="150"/>
      <c r="G1203" s="191"/>
      <c r="H1203" s="186"/>
      <c r="I1203" s="186"/>
      <c r="J1203" s="186"/>
      <c r="K1203" s="186"/>
      <c r="L1203" s="186"/>
      <c r="M1203" s="186"/>
      <c r="N1203" s="186"/>
      <c r="O1203" s="186"/>
      <c r="P1203" s="186"/>
      <c r="Q1203" s="186"/>
      <c r="R1203" s="186"/>
      <c r="S1203" s="186"/>
      <c r="T1203" s="186"/>
      <c r="U1203" s="186"/>
      <c r="V1203" s="186"/>
      <c r="W1203" s="186"/>
      <c r="X1203" s="187"/>
      <c r="Y1203" s="187"/>
      <c r="Z1203" s="187"/>
      <c r="AA1203" s="187"/>
      <c r="AB1203" s="187"/>
      <c r="AC1203" s="187"/>
      <c r="AD1203" s="187"/>
      <c r="AE1203" s="187"/>
      <c r="AF1203" s="187"/>
      <c r="AG1203" s="187" t="s">
        <v>130</v>
      </c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  <c r="AS1203" s="187"/>
      <c r="AT1203" s="187"/>
      <c r="AU1203" s="187"/>
      <c r="AV1203" s="187"/>
      <c r="AW1203" s="187"/>
      <c r="AX1203" s="187"/>
      <c r="AY1203" s="187"/>
      <c r="AZ1203" s="187"/>
      <c r="BA1203" s="187"/>
      <c r="BB1203" s="187"/>
      <c r="BC1203" s="187"/>
      <c r="BD1203" s="187"/>
      <c r="BE1203" s="187"/>
      <c r="BF1203" s="187"/>
      <c r="BG1203" s="187"/>
      <c r="BH1203" s="187"/>
    </row>
    <row r="1204" spans="1:60" s="179" customFormat="1" outlineLevel="1">
      <c r="A1204" s="180">
        <v>121</v>
      </c>
      <c r="B1204" s="181" t="s">
        <v>808</v>
      </c>
      <c r="C1204" s="182" t="s">
        <v>809</v>
      </c>
      <c r="D1204" s="183" t="s">
        <v>641</v>
      </c>
      <c r="E1204" s="184">
        <v>113.23223</v>
      </c>
      <c r="F1204" s="150"/>
      <c r="G1204" s="186">
        <f>ROUND(E1204*F1204,2)</f>
        <v>0</v>
      </c>
      <c r="H1204" s="186">
        <v>0</v>
      </c>
      <c r="I1204" s="186">
        <f>ROUND(E1204*H1204,2)</f>
        <v>0</v>
      </c>
      <c r="J1204" s="186">
        <v>600</v>
      </c>
      <c r="K1204" s="186">
        <f>ROUND(E1204*J1204,2)</f>
        <v>67939.34</v>
      </c>
      <c r="L1204" s="186">
        <v>15</v>
      </c>
      <c r="M1204" s="186">
        <f>G1204*(1+L1204/100)</f>
        <v>0</v>
      </c>
      <c r="N1204" s="186">
        <v>0</v>
      </c>
      <c r="O1204" s="186">
        <f>ROUND(E1204*N1204,2)</f>
        <v>0</v>
      </c>
      <c r="P1204" s="186">
        <v>0</v>
      </c>
      <c r="Q1204" s="186">
        <f>ROUND(E1204*P1204,2)</f>
        <v>0</v>
      </c>
      <c r="R1204" s="186" t="s">
        <v>476</v>
      </c>
      <c r="S1204" s="186" t="s">
        <v>125</v>
      </c>
      <c r="T1204" s="186" t="s">
        <v>125</v>
      </c>
      <c r="U1204" s="186">
        <v>0</v>
      </c>
      <c r="V1204" s="186">
        <f>ROUND(E1204*U1204,2)</f>
        <v>0</v>
      </c>
      <c r="W1204" s="186"/>
      <c r="X1204" s="187"/>
      <c r="Y1204" s="187"/>
      <c r="Z1204" s="187"/>
      <c r="AA1204" s="187"/>
      <c r="AB1204" s="187"/>
      <c r="AC1204" s="187"/>
      <c r="AD1204" s="187"/>
      <c r="AE1204" s="187"/>
      <c r="AF1204" s="187"/>
      <c r="AG1204" s="187" t="s">
        <v>788</v>
      </c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  <c r="AS1204" s="187"/>
      <c r="AT1204" s="187"/>
      <c r="AU1204" s="187"/>
      <c r="AV1204" s="187"/>
      <c r="AW1204" s="187"/>
      <c r="AX1204" s="187"/>
      <c r="AY1204" s="187"/>
      <c r="AZ1204" s="187"/>
      <c r="BA1204" s="187"/>
      <c r="BB1204" s="187"/>
      <c r="BC1204" s="187"/>
      <c r="BD1204" s="187"/>
      <c r="BE1204" s="187"/>
      <c r="BF1204" s="187"/>
      <c r="BG1204" s="187"/>
      <c r="BH1204" s="187"/>
    </row>
    <row r="1205" spans="1:60" s="179" customFormat="1" outlineLevel="1">
      <c r="A1205" s="180"/>
      <c r="B1205" s="181"/>
      <c r="C1205" s="188" t="s">
        <v>793</v>
      </c>
      <c r="D1205" s="189"/>
      <c r="E1205" s="190"/>
      <c r="F1205" s="150"/>
      <c r="G1205" s="186"/>
      <c r="H1205" s="186"/>
      <c r="I1205" s="186"/>
      <c r="J1205" s="186"/>
      <c r="K1205" s="186"/>
      <c r="L1205" s="186"/>
      <c r="M1205" s="186"/>
      <c r="N1205" s="186"/>
      <c r="O1205" s="186"/>
      <c r="P1205" s="186"/>
      <c r="Q1205" s="186"/>
      <c r="R1205" s="186"/>
      <c r="S1205" s="186"/>
      <c r="T1205" s="186"/>
      <c r="U1205" s="186"/>
      <c r="V1205" s="186"/>
      <c r="W1205" s="186"/>
      <c r="X1205" s="187"/>
      <c r="Y1205" s="187"/>
      <c r="Z1205" s="187"/>
      <c r="AA1205" s="187"/>
      <c r="AB1205" s="187"/>
      <c r="AC1205" s="187"/>
      <c r="AD1205" s="187"/>
      <c r="AE1205" s="187"/>
      <c r="AF1205" s="187"/>
      <c r="AG1205" s="187" t="s">
        <v>156</v>
      </c>
      <c r="AH1205" s="187">
        <v>0</v>
      </c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  <c r="AS1205" s="187"/>
      <c r="AT1205" s="187"/>
      <c r="AU1205" s="187"/>
      <c r="AV1205" s="187"/>
      <c r="AW1205" s="187"/>
      <c r="AX1205" s="187"/>
      <c r="AY1205" s="187"/>
      <c r="AZ1205" s="187"/>
      <c r="BA1205" s="187"/>
      <c r="BB1205" s="187"/>
      <c r="BC1205" s="187"/>
      <c r="BD1205" s="187"/>
      <c r="BE1205" s="187"/>
      <c r="BF1205" s="187"/>
      <c r="BG1205" s="187"/>
      <c r="BH1205" s="187"/>
    </row>
    <row r="1206" spans="1:60" s="179" customFormat="1" outlineLevel="1">
      <c r="A1206" s="180"/>
      <c r="B1206" s="181"/>
      <c r="C1206" s="188" t="s">
        <v>794</v>
      </c>
      <c r="D1206" s="189"/>
      <c r="E1206" s="190"/>
      <c r="F1206" s="150"/>
      <c r="G1206" s="186"/>
      <c r="H1206" s="186"/>
      <c r="I1206" s="186"/>
      <c r="J1206" s="186"/>
      <c r="K1206" s="186"/>
      <c r="L1206" s="186"/>
      <c r="M1206" s="186"/>
      <c r="N1206" s="186"/>
      <c r="O1206" s="186"/>
      <c r="P1206" s="186"/>
      <c r="Q1206" s="186"/>
      <c r="R1206" s="186"/>
      <c r="S1206" s="186"/>
      <c r="T1206" s="186"/>
      <c r="U1206" s="186"/>
      <c r="V1206" s="186"/>
      <c r="W1206" s="186"/>
      <c r="X1206" s="187"/>
      <c r="Y1206" s="187"/>
      <c r="Z1206" s="187"/>
      <c r="AA1206" s="187"/>
      <c r="AB1206" s="187"/>
      <c r="AC1206" s="187"/>
      <c r="AD1206" s="187"/>
      <c r="AE1206" s="187"/>
      <c r="AF1206" s="187"/>
      <c r="AG1206" s="187" t="s">
        <v>156</v>
      </c>
      <c r="AH1206" s="187">
        <v>0</v>
      </c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  <c r="AS1206" s="187"/>
      <c r="AT1206" s="187"/>
      <c r="AU1206" s="187"/>
      <c r="AV1206" s="187"/>
      <c r="AW1206" s="187"/>
      <c r="AX1206" s="187"/>
      <c r="AY1206" s="187"/>
      <c r="AZ1206" s="187"/>
      <c r="BA1206" s="187"/>
      <c r="BB1206" s="187"/>
      <c r="BC1206" s="187"/>
      <c r="BD1206" s="187"/>
      <c r="BE1206" s="187"/>
      <c r="BF1206" s="187"/>
      <c r="BG1206" s="187"/>
      <c r="BH1206" s="187"/>
    </row>
    <row r="1207" spans="1:60" s="179" customFormat="1" outlineLevel="1">
      <c r="A1207" s="180"/>
      <c r="B1207" s="181"/>
      <c r="C1207" s="188" t="s">
        <v>795</v>
      </c>
      <c r="D1207" s="189"/>
      <c r="E1207" s="190">
        <v>113.23223</v>
      </c>
      <c r="F1207" s="150"/>
      <c r="G1207" s="186"/>
      <c r="H1207" s="186"/>
      <c r="I1207" s="186"/>
      <c r="J1207" s="186"/>
      <c r="K1207" s="186"/>
      <c r="L1207" s="186"/>
      <c r="M1207" s="186"/>
      <c r="N1207" s="186"/>
      <c r="O1207" s="186"/>
      <c r="P1207" s="186"/>
      <c r="Q1207" s="186"/>
      <c r="R1207" s="186"/>
      <c r="S1207" s="186"/>
      <c r="T1207" s="186"/>
      <c r="U1207" s="186"/>
      <c r="V1207" s="186"/>
      <c r="W1207" s="186"/>
      <c r="X1207" s="187"/>
      <c r="Y1207" s="187"/>
      <c r="Z1207" s="187"/>
      <c r="AA1207" s="187"/>
      <c r="AB1207" s="187"/>
      <c r="AC1207" s="187"/>
      <c r="AD1207" s="187"/>
      <c r="AE1207" s="187"/>
      <c r="AF1207" s="187"/>
      <c r="AG1207" s="187" t="s">
        <v>156</v>
      </c>
      <c r="AH1207" s="187">
        <v>0</v>
      </c>
      <c r="AI1207" s="187"/>
      <c r="AJ1207" s="187"/>
      <c r="AK1207" s="187"/>
      <c r="AL1207" s="187"/>
      <c r="AM1207" s="187"/>
      <c r="AN1207" s="187"/>
      <c r="AO1207" s="187"/>
      <c r="AP1207" s="187"/>
      <c r="AQ1207" s="187"/>
      <c r="AR1207" s="187"/>
      <c r="AS1207" s="187"/>
      <c r="AT1207" s="187"/>
      <c r="AU1207" s="187"/>
      <c r="AV1207" s="187"/>
      <c r="AW1207" s="187"/>
      <c r="AX1207" s="187"/>
      <c r="AY1207" s="187"/>
      <c r="AZ1207" s="187"/>
      <c r="BA1207" s="187"/>
      <c r="BB1207" s="187"/>
      <c r="BC1207" s="187"/>
      <c r="BD1207" s="187"/>
      <c r="BE1207" s="187"/>
      <c r="BF1207" s="187"/>
      <c r="BG1207" s="187"/>
      <c r="BH1207" s="187"/>
    </row>
    <row r="1208" spans="1:60" outlineLevel="1">
      <c r="A1208" s="180"/>
      <c r="B1208" s="181"/>
      <c r="C1208" s="191"/>
      <c r="D1208" s="191"/>
      <c r="E1208" s="191"/>
      <c r="F1208" s="150"/>
      <c r="G1208" s="191"/>
      <c r="H1208" s="186"/>
      <c r="I1208" s="186"/>
      <c r="J1208" s="186"/>
      <c r="K1208" s="186"/>
      <c r="L1208" s="186"/>
      <c r="M1208" s="186"/>
      <c r="N1208" s="186"/>
      <c r="O1208" s="186"/>
      <c r="P1208" s="186"/>
      <c r="Q1208" s="186"/>
      <c r="R1208" s="186"/>
      <c r="S1208" s="186"/>
      <c r="T1208" s="186"/>
      <c r="U1208" s="186"/>
      <c r="V1208" s="186"/>
      <c r="W1208" s="186"/>
      <c r="X1208" s="203"/>
      <c r="Y1208" s="203"/>
      <c r="Z1208" s="203"/>
      <c r="AA1208" s="203"/>
      <c r="AB1208" s="203"/>
      <c r="AC1208" s="203"/>
      <c r="AD1208" s="203"/>
      <c r="AE1208" s="203"/>
      <c r="AF1208" s="203"/>
      <c r="AG1208" s="203" t="s">
        <v>130</v>
      </c>
      <c r="AH1208" s="203"/>
      <c r="AI1208" s="203"/>
      <c r="AJ1208" s="203"/>
      <c r="AK1208" s="203"/>
      <c r="AL1208" s="203"/>
      <c r="AM1208" s="203"/>
      <c r="AN1208" s="203"/>
      <c r="AO1208" s="203"/>
      <c r="AP1208" s="203"/>
      <c r="AQ1208" s="203"/>
      <c r="AR1208" s="203"/>
      <c r="AS1208" s="203"/>
      <c r="AT1208" s="203"/>
      <c r="AU1208" s="203"/>
      <c r="AV1208" s="203"/>
      <c r="AW1208" s="203"/>
      <c r="AX1208" s="203"/>
      <c r="AY1208" s="203"/>
      <c r="AZ1208" s="203"/>
      <c r="BA1208" s="203"/>
      <c r="BB1208" s="203"/>
      <c r="BC1208" s="203"/>
      <c r="BD1208" s="203"/>
      <c r="BE1208" s="203"/>
      <c r="BF1208" s="203"/>
      <c r="BG1208" s="203"/>
      <c r="BH1208" s="203"/>
    </row>
    <row r="1209" spans="1:60">
      <c r="A1209" s="163"/>
      <c r="B1209" s="169"/>
      <c r="C1209" s="204"/>
      <c r="D1209" s="170"/>
      <c r="E1209" s="163"/>
      <c r="F1209" s="150"/>
      <c r="G1209" s="163"/>
      <c r="H1209" s="163"/>
      <c r="I1209" s="163"/>
      <c r="J1209" s="163"/>
      <c r="K1209" s="163"/>
      <c r="L1209" s="163"/>
      <c r="M1209" s="163"/>
      <c r="N1209" s="163"/>
      <c r="O1209" s="163"/>
      <c r="P1209" s="163"/>
      <c r="Q1209" s="163"/>
      <c r="R1209" s="163"/>
      <c r="S1209" s="163"/>
      <c r="T1209" s="163"/>
      <c r="U1209" s="163"/>
      <c r="V1209" s="163"/>
      <c r="W1209" s="163"/>
      <c r="AE1209" s="155">
        <v>15</v>
      </c>
      <c r="AF1209" s="155">
        <v>21</v>
      </c>
    </row>
    <row r="1210" spans="1:60">
      <c r="A1210" s="205"/>
      <c r="B1210" s="206" t="s">
        <v>29</v>
      </c>
      <c r="C1210" s="207"/>
      <c r="D1210" s="208"/>
      <c r="E1210" s="209"/>
      <c r="F1210" s="209"/>
      <c r="G1210" s="210">
        <f>G8+G27+G121+G200+G376+G417+G422+G492+G770+G778+G785+G796+G827+G871+G883+G898+G1050+G1158+G1161+G1172</f>
        <v>0</v>
      </c>
      <c r="H1210" s="163"/>
      <c r="I1210" s="163"/>
      <c r="J1210" s="163"/>
      <c r="K1210" s="163"/>
      <c r="L1210" s="163"/>
      <c r="M1210" s="163"/>
      <c r="N1210" s="163"/>
      <c r="O1210" s="163"/>
      <c r="P1210" s="163"/>
      <c r="Q1210" s="163"/>
      <c r="R1210" s="163"/>
      <c r="S1210" s="163"/>
      <c r="T1210" s="163"/>
      <c r="U1210" s="163"/>
      <c r="V1210" s="163"/>
      <c r="W1210" s="163"/>
      <c r="AE1210" s="155">
        <f>SUMIF(L7:L1208,AE1209,G7:G1208)</f>
        <v>0</v>
      </c>
      <c r="AF1210" s="155">
        <f>SUMIF(L7:L1208,AF1209,G7:G1208)</f>
        <v>0</v>
      </c>
      <c r="AG1210" s="155" t="s">
        <v>149</v>
      </c>
    </row>
    <row r="1211" spans="1:60">
      <c r="C1211" s="211"/>
      <c r="D1211" s="162"/>
      <c r="AG1211" s="155" t="s">
        <v>150</v>
      </c>
    </row>
    <row r="1212" spans="1:60">
      <c r="D1212" s="162"/>
    </row>
    <row r="1213" spans="1:60">
      <c r="D1213" s="162"/>
    </row>
    <row r="1214" spans="1:60">
      <c r="D1214" s="162"/>
    </row>
    <row r="1215" spans="1:60">
      <c r="D1215" s="162"/>
    </row>
    <row r="1216" spans="1:60">
      <c r="D1216" s="162"/>
    </row>
    <row r="1217" spans="4:4">
      <c r="D1217" s="162"/>
    </row>
    <row r="1218" spans="4:4">
      <c r="D1218" s="162"/>
    </row>
    <row r="1219" spans="4:4">
      <c r="D1219" s="162"/>
    </row>
    <row r="1220" spans="4:4">
      <c r="D1220" s="162"/>
    </row>
    <row r="1221" spans="4:4">
      <c r="D1221" s="162"/>
    </row>
    <row r="1222" spans="4:4">
      <c r="D1222" s="162"/>
    </row>
    <row r="1223" spans="4:4">
      <c r="D1223" s="162"/>
    </row>
    <row r="1224" spans="4:4">
      <c r="D1224" s="162"/>
    </row>
    <row r="1225" spans="4:4">
      <c r="D1225" s="162"/>
    </row>
    <row r="1226" spans="4:4">
      <c r="D1226" s="162"/>
    </row>
    <row r="1227" spans="4:4">
      <c r="D1227" s="162"/>
    </row>
    <row r="1228" spans="4:4">
      <c r="D1228" s="162"/>
    </row>
    <row r="1229" spans="4:4">
      <c r="D1229" s="162"/>
    </row>
    <row r="1230" spans="4:4">
      <c r="D1230" s="162"/>
    </row>
    <row r="1231" spans="4:4">
      <c r="D1231" s="162"/>
    </row>
    <row r="1232" spans="4:4">
      <c r="D1232" s="162"/>
    </row>
    <row r="1233" spans="4:4">
      <c r="D1233" s="162"/>
    </row>
    <row r="1234" spans="4:4">
      <c r="D1234" s="162"/>
    </row>
    <row r="1235" spans="4:4">
      <c r="D1235" s="162"/>
    </row>
    <row r="1236" spans="4:4">
      <c r="D1236" s="162"/>
    </row>
    <row r="1237" spans="4:4">
      <c r="D1237" s="162"/>
    </row>
    <row r="1238" spans="4:4">
      <c r="D1238" s="162"/>
    </row>
    <row r="1239" spans="4:4">
      <c r="D1239" s="162"/>
    </row>
    <row r="1240" spans="4:4">
      <c r="D1240" s="162"/>
    </row>
    <row r="1241" spans="4:4">
      <c r="D1241" s="162"/>
    </row>
    <row r="1242" spans="4:4">
      <c r="D1242" s="162"/>
    </row>
    <row r="1243" spans="4:4">
      <c r="D1243" s="162"/>
    </row>
    <row r="1244" spans="4:4">
      <c r="D1244" s="162"/>
    </row>
    <row r="1245" spans="4:4">
      <c r="D1245" s="162"/>
    </row>
    <row r="1246" spans="4:4">
      <c r="D1246" s="162"/>
    </row>
    <row r="1247" spans="4:4">
      <c r="D1247" s="162"/>
    </row>
    <row r="1248" spans="4:4">
      <c r="D1248" s="162"/>
    </row>
    <row r="1249" spans="4:4">
      <c r="D1249" s="162"/>
    </row>
    <row r="1250" spans="4:4">
      <c r="D1250" s="162"/>
    </row>
    <row r="1251" spans="4:4">
      <c r="D1251" s="162"/>
    </row>
    <row r="1252" spans="4:4">
      <c r="D1252" s="162"/>
    </row>
    <row r="1253" spans="4:4">
      <c r="D1253" s="162"/>
    </row>
    <row r="1254" spans="4:4">
      <c r="D1254" s="162"/>
    </row>
    <row r="1255" spans="4:4">
      <c r="D1255" s="162"/>
    </row>
    <row r="1256" spans="4:4">
      <c r="D1256" s="162"/>
    </row>
    <row r="1257" spans="4:4">
      <c r="D1257" s="162"/>
    </row>
    <row r="1258" spans="4:4">
      <c r="D1258" s="162"/>
    </row>
    <row r="1259" spans="4:4">
      <c r="D1259" s="162"/>
    </row>
    <row r="1260" spans="4:4">
      <c r="D1260" s="162"/>
    </row>
    <row r="1261" spans="4:4">
      <c r="D1261" s="162"/>
    </row>
    <row r="1262" spans="4:4">
      <c r="D1262" s="162"/>
    </row>
    <row r="1263" spans="4:4">
      <c r="D1263" s="162"/>
    </row>
    <row r="1264" spans="4:4">
      <c r="D1264" s="162"/>
    </row>
    <row r="1265" spans="4:4">
      <c r="D1265" s="162"/>
    </row>
    <row r="1266" spans="4:4">
      <c r="D1266" s="162"/>
    </row>
    <row r="1267" spans="4:4">
      <c r="D1267" s="162"/>
    </row>
    <row r="1268" spans="4:4">
      <c r="D1268" s="162"/>
    </row>
    <row r="1269" spans="4:4">
      <c r="D1269" s="162"/>
    </row>
    <row r="1270" spans="4:4">
      <c r="D1270" s="162"/>
    </row>
    <row r="1271" spans="4:4">
      <c r="D1271" s="162"/>
    </row>
    <row r="1272" spans="4:4">
      <c r="D1272" s="162"/>
    </row>
    <row r="1273" spans="4:4">
      <c r="D1273" s="162"/>
    </row>
    <row r="1274" spans="4:4">
      <c r="D1274" s="162"/>
    </row>
    <row r="1275" spans="4:4">
      <c r="D1275" s="162"/>
    </row>
    <row r="1276" spans="4:4">
      <c r="D1276" s="162"/>
    </row>
    <row r="1277" spans="4:4">
      <c r="D1277" s="162"/>
    </row>
    <row r="1278" spans="4:4">
      <c r="D1278" s="162"/>
    </row>
    <row r="1279" spans="4:4">
      <c r="D1279" s="162"/>
    </row>
    <row r="1280" spans="4:4">
      <c r="D1280" s="162"/>
    </row>
    <row r="1281" spans="4:4">
      <c r="D1281" s="162"/>
    </row>
    <row r="1282" spans="4:4">
      <c r="D1282" s="162"/>
    </row>
    <row r="1283" spans="4:4">
      <c r="D1283" s="162"/>
    </row>
    <row r="1284" spans="4:4">
      <c r="D1284" s="162"/>
    </row>
    <row r="1285" spans="4:4">
      <c r="D1285" s="162"/>
    </row>
    <row r="1286" spans="4:4">
      <c r="D1286" s="162"/>
    </row>
    <row r="1287" spans="4:4">
      <c r="D1287" s="162"/>
    </row>
    <row r="1288" spans="4:4">
      <c r="D1288" s="162"/>
    </row>
    <row r="1289" spans="4:4">
      <c r="D1289" s="162"/>
    </row>
    <row r="1290" spans="4:4">
      <c r="D1290" s="162"/>
    </row>
    <row r="1291" spans="4:4">
      <c r="D1291" s="162"/>
    </row>
    <row r="1292" spans="4:4">
      <c r="D1292" s="162"/>
    </row>
    <row r="1293" spans="4:4">
      <c r="D1293" s="162"/>
    </row>
    <row r="1294" spans="4:4">
      <c r="D1294" s="162"/>
    </row>
    <row r="1295" spans="4:4">
      <c r="D1295" s="162"/>
    </row>
    <row r="1296" spans="4:4">
      <c r="D1296" s="162"/>
    </row>
    <row r="1297" spans="4:4">
      <c r="D1297" s="162"/>
    </row>
    <row r="1298" spans="4:4">
      <c r="D1298" s="162"/>
    </row>
    <row r="1299" spans="4:4">
      <c r="D1299" s="162"/>
    </row>
    <row r="1300" spans="4:4">
      <c r="D1300" s="162"/>
    </row>
    <row r="1301" spans="4:4">
      <c r="D1301" s="162"/>
    </row>
    <row r="1302" spans="4:4">
      <c r="D1302" s="162"/>
    </row>
    <row r="1303" spans="4:4">
      <c r="D1303" s="162"/>
    </row>
    <row r="1304" spans="4:4">
      <c r="D1304" s="162"/>
    </row>
    <row r="1305" spans="4:4">
      <c r="D1305" s="162"/>
    </row>
    <row r="1306" spans="4:4">
      <c r="D1306" s="162"/>
    </row>
    <row r="1307" spans="4:4">
      <c r="D1307" s="162"/>
    </row>
    <row r="1308" spans="4:4">
      <c r="D1308" s="162"/>
    </row>
    <row r="1309" spans="4:4">
      <c r="D1309" s="162"/>
    </row>
    <row r="1310" spans="4:4">
      <c r="D1310" s="162"/>
    </row>
    <row r="1311" spans="4:4">
      <c r="D1311" s="162"/>
    </row>
    <row r="1312" spans="4:4">
      <c r="D1312" s="162"/>
    </row>
    <row r="1313" spans="4:4">
      <c r="D1313" s="162"/>
    </row>
    <row r="1314" spans="4:4">
      <c r="D1314" s="162"/>
    </row>
    <row r="1315" spans="4:4">
      <c r="D1315" s="162"/>
    </row>
    <row r="1316" spans="4:4">
      <c r="D1316" s="162"/>
    </row>
    <row r="1317" spans="4:4">
      <c r="D1317" s="162"/>
    </row>
    <row r="1318" spans="4:4">
      <c r="D1318" s="162"/>
    </row>
    <row r="1319" spans="4:4">
      <c r="D1319" s="162"/>
    </row>
    <row r="1320" spans="4:4">
      <c r="D1320" s="162"/>
    </row>
    <row r="1321" spans="4:4">
      <c r="D1321" s="162"/>
    </row>
    <row r="1322" spans="4:4">
      <c r="D1322" s="162"/>
    </row>
    <row r="1323" spans="4:4">
      <c r="D1323" s="162"/>
    </row>
    <row r="1324" spans="4:4">
      <c r="D1324" s="162"/>
    </row>
    <row r="1325" spans="4:4">
      <c r="D1325" s="162"/>
    </row>
    <row r="1326" spans="4:4">
      <c r="D1326" s="162"/>
    </row>
    <row r="1327" spans="4:4">
      <c r="D1327" s="162"/>
    </row>
    <row r="1328" spans="4:4">
      <c r="D1328" s="162"/>
    </row>
    <row r="1329" spans="4:4">
      <c r="D1329" s="162"/>
    </row>
    <row r="1330" spans="4:4">
      <c r="D1330" s="162"/>
    </row>
    <row r="1331" spans="4:4">
      <c r="D1331" s="162"/>
    </row>
    <row r="1332" spans="4:4">
      <c r="D1332" s="162"/>
    </row>
    <row r="1333" spans="4:4">
      <c r="D1333" s="162"/>
    </row>
    <row r="1334" spans="4:4">
      <c r="D1334" s="162"/>
    </row>
    <row r="1335" spans="4:4">
      <c r="D1335" s="162"/>
    </row>
    <row r="1336" spans="4:4">
      <c r="D1336" s="162"/>
    </row>
    <row r="1337" spans="4:4">
      <c r="D1337" s="162"/>
    </row>
    <row r="1338" spans="4:4">
      <c r="D1338" s="162"/>
    </row>
    <row r="1339" spans="4:4">
      <c r="D1339" s="162"/>
    </row>
    <row r="1340" spans="4:4">
      <c r="D1340" s="162"/>
    </row>
    <row r="1341" spans="4:4">
      <c r="D1341" s="162"/>
    </row>
    <row r="1342" spans="4:4">
      <c r="D1342" s="162"/>
    </row>
    <row r="1343" spans="4:4">
      <c r="D1343" s="162"/>
    </row>
    <row r="1344" spans="4:4">
      <c r="D1344" s="162"/>
    </row>
    <row r="1345" spans="4:4">
      <c r="D1345" s="162"/>
    </row>
    <row r="1346" spans="4:4">
      <c r="D1346" s="162"/>
    </row>
    <row r="1347" spans="4:4">
      <c r="D1347" s="162"/>
    </row>
    <row r="1348" spans="4:4">
      <c r="D1348" s="162"/>
    </row>
    <row r="1349" spans="4:4">
      <c r="D1349" s="162"/>
    </row>
    <row r="1350" spans="4:4">
      <c r="D1350" s="162"/>
    </row>
    <row r="1351" spans="4:4">
      <c r="D1351" s="162"/>
    </row>
    <row r="1352" spans="4:4">
      <c r="D1352" s="162"/>
    </row>
    <row r="1353" spans="4:4">
      <c r="D1353" s="162"/>
    </row>
    <row r="1354" spans="4:4">
      <c r="D1354" s="162"/>
    </row>
    <row r="1355" spans="4:4">
      <c r="D1355" s="162"/>
    </row>
    <row r="1356" spans="4:4">
      <c r="D1356" s="162"/>
    </row>
    <row r="1357" spans="4:4">
      <c r="D1357" s="162"/>
    </row>
    <row r="1358" spans="4:4">
      <c r="D1358" s="162"/>
    </row>
    <row r="1359" spans="4:4">
      <c r="D1359" s="162"/>
    </row>
    <row r="1360" spans="4:4">
      <c r="D1360" s="162"/>
    </row>
    <row r="1361" spans="4:4">
      <c r="D1361" s="162"/>
    </row>
    <row r="1362" spans="4:4">
      <c r="D1362" s="162"/>
    </row>
    <row r="1363" spans="4:4">
      <c r="D1363" s="162"/>
    </row>
    <row r="1364" spans="4:4">
      <c r="D1364" s="162"/>
    </row>
    <row r="1365" spans="4:4">
      <c r="D1365" s="162"/>
    </row>
    <row r="1366" spans="4:4">
      <c r="D1366" s="162"/>
    </row>
    <row r="1367" spans="4:4">
      <c r="D1367" s="162"/>
    </row>
    <row r="1368" spans="4:4">
      <c r="D1368" s="162"/>
    </row>
    <row r="1369" spans="4:4">
      <c r="D1369" s="162"/>
    </row>
    <row r="1370" spans="4:4">
      <c r="D1370" s="162"/>
    </row>
    <row r="1371" spans="4:4">
      <c r="D1371" s="162"/>
    </row>
    <row r="1372" spans="4:4">
      <c r="D1372" s="162"/>
    </row>
    <row r="1373" spans="4:4">
      <c r="D1373" s="162"/>
    </row>
    <row r="1374" spans="4:4">
      <c r="D1374" s="162"/>
    </row>
    <row r="1375" spans="4:4">
      <c r="D1375" s="162"/>
    </row>
    <row r="1376" spans="4:4">
      <c r="D1376" s="162"/>
    </row>
    <row r="1377" spans="4:4">
      <c r="D1377" s="162"/>
    </row>
    <row r="1378" spans="4:4">
      <c r="D1378" s="162"/>
    </row>
    <row r="1379" spans="4:4">
      <c r="D1379" s="162"/>
    </row>
    <row r="1380" spans="4:4">
      <c r="D1380" s="162"/>
    </row>
    <row r="1381" spans="4:4">
      <c r="D1381" s="162"/>
    </row>
    <row r="1382" spans="4:4">
      <c r="D1382" s="162"/>
    </row>
    <row r="1383" spans="4:4">
      <c r="D1383" s="162"/>
    </row>
    <row r="1384" spans="4:4">
      <c r="D1384" s="162"/>
    </row>
    <row r="1385" spans="4:4">
      <c r="D1385" s="162"/>
    </row>
    <row r="1386" spans="4:4">
      <c r="D1386" s="162"/>
    </row>
    <row r="1387" spans="4:4">
      <c r="D1387" s="162"/>
    </row>
    <row r="1388" spans="4:4">
      <c r="D1388" s="162"/>
    </row>
    <row r="1389" spans="4:4">
      <c r="D1389" s="162"/>
    </row>
    <row r="1390" spans="4:4">
      <c r="D1390" s="162"/>
    </row>
    <row r="1391" spans="4:4">
      <c r="D1391" s="162"/>
    </row>
    <row r="1392" spans="4:4">
      <c r="D1392" s="162"/>
    </row>
    <row r="1393" spans="4:4">
      <c r="D1393" s="162"/>
    </row>
    <row r="1394" spans="4:4">
      <c r="D1394" s="162"/>
    </row>
    <row r="1395" spans="4:4">
      <c r="D1395" s="162"/>
    </row>
    <row r="1396" spans="4:4">
      <c r="D1396" s="162"/>
    </row>
    <row r="1397" spans="4:4">
      <c r="D1397" s="162"/>
    </row>
    <row r="1398" spans="4:4">
      <c r="D1398" s="162"/>
    </row>
    <row r="1399" spans="4:4">
      <c r="D1399" s="162"/>
    </row>
    <row r="1400" spans="4:4">
      <c r="D1400" s="162"/>
    </row>
    <row r="1401" spans="4:4">
      <c r="D1401" s="162"/>
    </row>
    <row r="1402" spans="4:4">
      <c r="D1402" s="162"/>
    </row>
    <row r="1403" spans="4:4">
      <c r="D1403" s="162"/>
    </row>
    <row r="1404" spans="4:4">
      <c r="D1404" s="162"/>
    </row>
    <row r="1405" spans="4:4">
      <c r="D1405" s="162"/>
    </row>
    <row r="1406" spans="4:4">
      <c r="D1406" s="162"/>
    </row>
    <row r="1407" spans="4:4">
      <c r="D1407" s="162"/>
    </row>
    <row r="1408" spans="4:4">
      <c r="D1408" s="162"/>
    </row>
    <row r="1409" spans="4:4">
      <c r="D1409" s="162"/>
    </row>
    <row r="1410" spans="4:4">
      <c r="D1410" s="162"/>
    </row>
    <row r="1411" spans="4:4">
      <c r="D1411" s="162"/>
    </row>
    <row r="1412" spans="4:4">
      <c r="D1412" s="162"/>
    </row>
    <row r="1413" spans="4:4">
      <c r="D1413" s="162"/>
    </row>
    <row r="1414" spans="4:4">
      <c r="D1414" s="162"/>
    </row>
    <row r="1415" spans="4:4">
      <c r="D1415" s="162"/>
    </row>
    <row r="1416" spans="4:4">
      <c r="D1416" s="162"/>
    </row>
    <row r="1417" spans="4:4">
      <c r="D1417" s="162"/>
    </row>
    <row r="1418" spans="4:4">
      <c r="D1418" s="162"/>
    </row>
    <row r="1419" spans="4:4">
      <c r="D1419" s="162"/>
    </row>
    <row r="1420" spans="4:4">
      <c r="D1420" s="162"/>
    </row>
    <row r="1421" spans="4:4">
      <c r="D1421" s="162"/>
    </row>
    <row r="1422" spans="4:4">
      <c r="D1422" s="162"/>
    </row>
    <row r="1423" spans="4:4">
      <c r="D1423" s="162"/>
    </row>
    <row r="1424" spans="4:4">
      <c r="D1424" s="162"/>
    </row>
    <row r="1425" spans="4:4">
      <c r="D1425" s="162"/>
    </row>
    <row r="1426" spans="4:4">
      <c r="D1426" s="162"/>
    </row>
    <row r="1427" spans="4:4">
      <c r="D1427" s="162"/>
    </row>
    <row r="1428" spans="4:4">
      <c r="D1428" s="162"/>
    </row>
    <row r="1429" spans="4:4">
      <c r="D1429" s="162"/>
    </row>
    <row r="1430" spans="4:4">
      <c r="D1430" s="162"/>
    </row>
    <row r="1431" spans="4:4">
      <c r="D1431" s="162"/>
    </row>
    <row r="1432" spans="4:4">
      <c r="D1432" s="162"/>
    </row>
    <row r="1433" spans="4:4">
      <c r="D1433" s="162"/>
    </row>
    <row r="1434" spans="4:4">
      <c r="D1434" s="162"/>
    </row>
    <row r="1435" spans="4:4">
      <c r="D1435" s="162"/>
    </row>
    <row r="1436" spans="4:4">
      <c r="D1436" s="162"/>
    </row>
    <row r="1437" spans="4:4">
      <c r="D1437" s="162"/>
    </row>
    <row r="1438" spans="4:4">
      <c r="D1438" s="162"/>
    </row>
    <row r="1439" spans="4:4">
      <c r="D1439" s="162"/>
    </row>
    <row r="1440" spans="4:4">
      <c r="D1440" s="162"/>
    </row>
    <row r="1441" spans="4:4">
      <c r="D1441" s="162"/>
    </row>
    <row r="1442" spans="4:4">
      <c r="D1442" s="162"/>
    </row>
    <row r="1443" spans="4:4">
      <c r="D1443" s="162"/>
    </row>
    <row r="1444" spans="4:4">
      <c r="D1444" s="162"/>
    </row>
    <row r="1445" spans="4:4">
      <c r="D1445" s="162"/>
    </row>
    <row r="1446" spans="4:4">
      <c r="D1446" s="162"/>
    </row>
    <row r="1447" spans="4:4">
      <c r="D1447" s="162"/>
    </row>
    <row r="1448" spans="4:4">
      <c r="D1448" s="162"/>
    </row>
    <row r="1449" spans="4:4">
      <c r="D1449" s="162"/>
    </row>
    <row r="1450" spans="4:4">
      <c r="D1450" s="162"/>
    </row>
    <row r="1451" spans="4:4">
      <c r="D1451" s="162"/>
    </row>
    <row r="1452" spans="4:4">
      <c r="D1452" s="162"/>
    </row>
    <row r="1453" spans="4:4">
      <c r="D1453" s="162"/>
    </row>
    <row r="1454" spans="4:4">
      <c r="D1454" s="162"/>
    </row>
    <row r="1455" spans="4:4">
      <c r="D1455" s="162"/>
    </row>
    <row r="1456" spans="4:4">
      <c r="D1456" s="162"/>
    </row>
    <row r="1457" spans="4:4">
      <c r="D1457" s="162"/>
    </row>
    <row r="1458" spans="4:4">
      <c r="D1458" s="162"/>
    </row>
    <row r="1459" spans="4:4">
      <c r="D1459" s="162"/>
    </row>
    <row r="1460" spans="4:4">
      <c r="D1460" s="162"/>
    </row>
    <row r="1461" spans="4:4">
      <c r="D1461" s="162"/>
    </row>
    <row r="1462" spans="4:4">
      <c r="D1462" s="162"/>
    </row>
    <row r="1463" spans="4:4">
      <c r="D1463" s="162"/>
    </row>
    <row r="1464" spans="4:4">
      <c r="D1464" s="162"/>
    </row>
    <row r="1465" spans="4:4">
      <c r="D1465" s="162"/>
    </row>
    <row r="1466" spans="4:4">
      <c r="D1466" s="162"/>
    </row>
    <row r="1467" spans="4:4">
      <c r="D1467" s="162"/>
    </row>
    <row r="1468" spans="4:4">
      <c r="D1468" s="162"/>
    </row>
    <row r="1469" spans="4:4">
      <c r="D1469" s="162"/>
    </row>
    <row r="1470" spans="4:4">
      <c r="D1470" s="162"/>
    </row>
    <row r="1471" spans="4:4">
      <c r="D1471" s="162"/>
    </row>
    <row r="1472" spans="4:4">
      <c r="D1472" s="162"/>
    </row>
    <row r="1473" spans="4:4">
      <c r="D1473" s="162"/>
    </row>
    <row r="1474" spans="4:4">
      <c r="D1474" s="162"/>
    </row>
    <row r="1475" spans="4:4">
      <c r="D1475" s="162"/>
    </row>
    <row r="1476" spans="4:4">
      <c r="D1476" s="162"/>
    </row>
    <row r="1477" spans="4:4">
      <c r="D1477" s="162"/>
    </row>
    <row r="1478" spans="4:4">
      <c r="D1478" s="162"/>
    </row>
    <row r="1479" spans="4:4">
      <c r="D1479" s="162"/>
    </row>
    <row r="1480" spans="4:4">
      <c r="D1480" s="162"/>
    </row>
    <row r="1481" spans="4:4">
      <c r="D1481" s="162"/>
    </row>
    <row r="1482" spans="4:4">
      <c r="D1482" s="162"/>
    </row>
    <row r="1483" spans="4:4">
      <c r="D1483" s="162"/>
    </row>
    <row r="1484" spans="4:4">
      <c r="D1484" s="162"/>
    </row>
    <row r="1485" spans="4:4">
      <c r="D1485" s="162"/>
    </row>
    <row r="1486" spans="4:4">
      <c r="D1486" s="162"/>
    </row>
    <row r="1487" spans="4:4">
      <c r="D1487" s="162"/>
    </row>
    <row r="1488" spans="4:4">
      <c r="D1488" s="162"/>
    </row>
    <row r="1489" spans="4:4">
      <c r="D1489" s="162"/>
    </row>
    <row r="1490" spans="4:4">
      <c r="D1490" s="162"/>
    </row>
    <row r="1491" spans="4:4">
      <c r="D1491" s="162"/>
    </row>
    <row r="1492" spans="4:4">
      <c r="D1492" s="162"/>
    </row>
    <row r="1493" spans="4:4">
      <c r="D1493" s="162"/>
    </row>
    <row r="1494" spans="4:4">
      <c r="D1494" s="162"/>
    </row>
    <row r="1495" spans="4:4">
      <c r="D1495" s="162"/>
    </row>
    <row r="1496" spans="4:4">
      <c r="D1496" s="162"/>
    </row>
    <row r="1497" spans="4:4">
      <c r="D1497" s="162"/>
    </row>
    <row r="1498" spans="4:4">
      <c r="D1498" s="162"/>
    </row>
    <row r="1499" spans="4:4">
      <c r="D1499" s="162"/>
    </row>
    <row r="1500" spans="4:4">
      <c r="D1500" s="162"/>
    </row>
    <row r="1501" spans="4:4">
      <c r="D1501" s="162"/>
    </row>
    <row r="1502" spans="4:4">
      <c r="D1502" s="162"/>
    </row>
    <row r="1503" spans="4:4">
      <c r="D1503" s="162"/>
    </row>
    <row r="1504" spans="4:4">
      <c r="D1504" s="162"/>
    </row>
    <row r="1505" spans="4:4">
      <c r="D1505" s="162"/>
    </row>
    <row r="1506" spans="4:4">
      <c r="D1506" s="162"/>
    </row>
    <row r="1507" spans="4:4">
      <c r="D1507" s="162"/>
    </row>
    <row r="1508" spans="4:4">
      <c r="D1508" s="162"/>
    </row>
    <row r="1509" spans="4:4">
      <c r="D1509" s="162"/>
    </row>
    <row r="1510" spans="4:4">
      <c r="D1510" s="162"/>
    </row>
    <row r="1511" spans="4:4">
      <c r="D1511" s="162"/>
    </row>
    <row r="1512" spans="4:4">
      <c r="D1512" s="162"/>
    </row>
    <row r="1513" spans="4:4">
      <c r="D1513" s="162"/>
    </row>
    <row r="1514" spans="4:4">
      <c r="D1514" s="162"/>
    </row>
    <row r="1515" spans="4:4">
      <c r="D1515" s="162"/>
    </row>
    <row r="1516" spans="4:4">
      <c r="D1516" s="162"/>
    </row>
    <row r="1517" spans="4:4">
      <c r="D1517" s="162"/>
    </row>
    <row r="1518" spans="4:4">
      <c r="D1518" s="162"/>
    </row>
    <row r="1519" spans="4:4">
      <c r="D1519" s="162"/>
    </row>
    <row r="1520" spans="4:4">
      <c r="D1520" s="162"/>
    </row>
    <row r="1521" spans="4:4">
      <c r="D1521" s="162"/>
    </row>
    <row r="1522" spans="4:4">
      <c r="D1522" s="162"/>
    </row>
    <row r="1523" spans="4:4">
      <c r="D1523" s="162"/>
    </row>
    <row r="1524" spans="4:4">
      <c r="D1524" s="162"/>
    </row>
    <row r="1525" spans="4:4">
      <c r="D1525" s="162"/>
    </row>
    <row r="1526" spans="4:4">
      <c r="D1526" s="162"/>
    </row>
    <row r="1527" spans="4:4">
      <c r="D1527" s="162"/>
    </row>
    <row r="1528" spans="4:4">
      <c r="D1528" s="162"/>
    </row>
    <row r="1529" spans="4:4">
      <c r="D1529" s="162"/>
    </row>
    <row r="1530" spans="4:4">
      <c r="D1530" s="162"/>
    </row>
    <row r="1531" spans="4:4">
      <c r="D1531" s="162"/>
    </row>
    <row r="1532" spans="4:4">
      <c r="D1532" s="162"/>
    </row>
    <row r="1533" spans="4:4">
      <c r="D1533" s="162"/>
    </row>
    <row r="1534" spans="4:4">
      <c r="D1534" s="162"/>
    </row>
    <row r="1535" spans="4:4">
      <c r="D1535" s="162"/>
    </row>
    <row r="1536" spans="4:4">
      <c r="D1536" s="162"/>
    </row>
    <row r="1537" spans="4:4">
      <c r="D1537" s="162"/>
    </row>
    <row r="1538" spans="4:4">
      <c r="D1538" s="162"/>
    </row>
    <row r="1539" spans="4:4">
      <c r="D1539" s="162"/>
    </row>
    <row r="1540" spans="4:4">
      <c r="D1540" s="162"/>
    </row>
    <row r="1541" spans="4:4">
      <c r="D1541" s="162"/>
    </row>
    <row r="1542" spans="4:4">
      <c r="D1542" s="162"/>
    </row>
    <row r="1543" spans="4:4">
      <c r="D1543" s="162"/>
    </row>
    <row r="1544" spans="4:4">
      <c r="D1544" s="162"/>
    </row>
    <row r="1545" spans="4:4">
      <c r="D1545" s="162"/>
    </row>
    <row r="1546" spans="4:4">
      <c r="D1546" s="162"/>
    </row>
    <row r="1547" spans="4:4">
      <c r="D1547" s="162"/>
    </row>
    <row r="1548" spans="4:4">
      <c r="D1548" s="162"/>
    </row>
    <row r="1549" spans="4:4">
      <c r="D1549" s="162"/>
    </row>
    <row r="1550" spans="4:4">
      <c r="D1550" s="162"/>
    </row>
    <row r="1551" spans="4:4">
      <c r="D1551" s="162"/>
    </row>
    <row r="1552" spans="4:4">
      <c r="D1552" s="162"/>
    </row>
    <row r="1553" spans="4:4">
      <c r="D1553" s="162"/>
    </row>
    <row r="1554" spans="4:4">
      <c r="D1554" s="162"/>
    </row>
    <row r="1555" spans="4:4">
      <c r="D1555" s="162"/>
    </row>
    <row r="1556" spans="4:4">
      <c r="D1556" s="162"/>
    </row>
    <row r="1557" spans="4:4">
      <c r="D1557" s="162"/>
    </row>
    <row r="1558" spans="4:4">
      <c r="D1558" s="162"/>
    </row>
    <row r="1559" spans="4:4">
      <c r="D1559" s="162"/>
    </row>
    <row r="1560" spans="4:4">
      <c r="D1560" s="162"/>
    </row>
    <row r="1561" spans="4:4">
      <c r="D1561" s="162"/>
    </row>
    <row r="1562" spans="4:4">
      <c r="D1562" s="162"/>
    </row>
    <row r="1563" spans="4:4">
      <c r="D1563" s="162"/>
    </row>
    <row r="1564" spans="4:4">
      <c r="D1564" s="162"/>
    </row>
    <row r="1565" spans="4:4">
      <c r="D1565" s="162"/>
    </row>
    <row r="1566" spans="4:4">
      <c r="D1566" s="162"/>
    </row>
    <row r="1567" spans="4:4">
      <c r="D1567" s="162"/>
    </row>
    <row r="1568" spans="4:4">
      <c r="D1568" s="162"/>
    </row>
    <row r="1569" spans="4:4">
      <c r="D1569" s="162"/>
    </row>
    <row r="1570" spans="4:4">
      <c r="D1570" s="162"/>
    </row>
    <row r="1571" spans="4:4">
      <c r="D1571" s="162"/>
    </row>
    <row r="1572" spans="4:4">
      <c r="D1572" s="162"/>
    </row>
    <row r="1573" spans="4:4">
      <c r="D1573" s="162"/>
    </row>
    <row r="1574" spans="4:4">
      <c r="D1574" s="162"/>
    </row>
    <row r="1575" spans="4:4">
      <c r="D1575" s="162"/>
    </row>
    <row r="1576" spans="4:4">
      <c r="D1576" s="162"/>
    </row>
    <row r="1577" spans="4:4">
      <c r="D1577" s="162"/>
    </row>
    <row r="1578" spans="4:4">
      <c r="D1578" s="162"/>
    </row>
    <row r="1579" spans="4:4">
      <c r="D1579" s="162"/>
    </row>
    <row r="1580" spans="4:4">
      <c r="D1580" s="162"/>
    </row>
    <row r="1581" spans="4:4">
      <c r="D1581" s="162"/>
    </row>
    <row r="1582" spans="4:4">
      <c r="D1582" s="162"/>
    </row>
    <row r="1583" spans="4:4">
      <c r="D1583" s="162"/>
    </row>
    <row r="1584" spans="4:4">
      <c r="D1584" s="162"/>
    </row>
    <row r="1585" spans="4:4">
      <c r="D1585" s="162"/>
    </row>
    <row r="1586" spans="4:4">
      <c r="D1586" s="162"/>
    </row>
    <row r="1587" spans="4:4">
      <c r="D1587" s="162"/>
    </row>
    <row r="1588" spans="4:4">
      <c r="D1588" s="162"/>
    </row>
    <row r="1589" spans="4:4">
      <c r="D1589" s="162"/>
    </row>
    <row r="1590" spans="4:4">
      <c r="D1590" s="162"/>
    </row>
    <row r="1591" spans="4:4">
      <c r="D1591" s="162"/>
    </row>
    <row r="1592" spans="4:4">
      <c r="D1592" s="162"/>
    </row>
    <row r="1593" spans="4:4">
      <c r="D1593" s="162"/>
    </row>
    <row r="1594" spans="4:4">
      <c r="D1594" s="162"/>
    </row>
    <row r="1595" spans="4:4">
      <c r="D1595" s="162"/>
    </row>
    <row r="1596" spans="4:4">
      <c r="D1596" s="162"/>
    </row>
    <row r="1597" spans="4:4">
      <c r="D1597" s="162"/>
    </row>
    <row r="1598" spans="4:4">
      <c r="D1598" s="162"/>
    </row>
    <row r="1599" spans="4:4">
      <c r="D1599" s="162"/>
    </row>
    <row r="1600" spans="4:4">
      <c r="D1600" s="162"/>
    </row>
    <row r="1601" spans="4:4">
      <c r="D1601" s="162"/>
    </row>
    <row r="1602" spans="4:4">
      <c r="D1602" s="162"/>
    </row>
    <row r="1603" spans="4:4">
      <c r="D1603" s="162"/>
    </row>
    <row r="1604" spans="4:4">
      <c r="D1604" s="162"/>
    </row>
    <row r="1605" spans="4:4">
      <c r="D1605" s="162"/>
    </row>
    <row r="1606" spans="4:4">
      <c r="D1606" s="162"/>
    </row>
    <row r="1607" spans="4:4">
      <c r="D1607" s="162"/>
    </row>
    <row r="1608" spans="4:4">
      <c r="D1608" s="162"/>
    </row>
    <row r="1609" spans="4:4">
      <c r="D1609" s="162"/>
    </row>
    <row r="1610" spans="4:4">
      <c r="D1610" s="162"/>
    </row>
    <row r="1611" spans="4:4">
      <c r="D1611" s="162"/>
    </row>
    <row r="1612" spans="4:4">
      <c r="D1612" s="162"/>
    </row>
    <row r="1613" spans="4:4">
      <c r="D1613" s="162"/>
    </row>
    <row r="1614" spans="4:4">
      <c r="D1614" s="162"/>
    </row>
    <row r="1615" spans="4:4">
      <c r="D1615" s="162"/>
    </row>
    <row r="1616" spans="4:4">
      <c r="D1616" s="162"/>
    </row>
    <row r="1617" spans="4:4">
      <c r="D1617" s="162"/>
    </row>
    <row r="1618" spans="4:4">
      <c r="D1618" s="162"/>
    </row>
    <row r="1619" spans="4:4">
      <c r="D1619" s="162"/>
    </row>
    <row r="1620" spans="4:4">
      <c r="D1620" s="162"/>
    </row>
    <row r="1621" spans="4:4">
      <c r="D1621" s="162"/>
    </row>
    <row r="1622" spans="4:4">
      <c r="D1622" s="162"/>
    </row>
    <row r="1623" spans="4:4">
      <c r="D1623" s="162"/>
    </row>
    <row r="1624" spans="4:4">
      <c r="D1624" s="162"/>
    </row>
    <row r="1625" spans="4:4">
      <c r="D1625" s="162"/>
    </row>
    <row r="1626" spans="4:4">
      <c r="D1626" s="162"/>
    </row>
    <row r="1627" spans="4:4">
      <c r="D1627" s="162"/>
    </row>
    <row r="1628" spans="4:4">
      <c r="D1628" s="162"/>
    </row>
    <row r="1629" spans="4:4">
      <c r="D1629" s="162"/>
    </row>
    <row r="1630" spans="4:4">
      <c r="D1630" s="162"/>
    </row>
    <row r="1631" spans="4:4">
      <c r="D1631" s="162"/>
    </row>
    <row r="1632" spans="4:4">
      <c r="D1632" s="162"/>
    </row>
    <row r="1633" spans="4:4">
      <c r="D1633" s="162"/>
    </row>
    <row r="1634" spans="4:4">
      <c r="D1634" s="162"/>
    </row>
    <row r="1635" spans="4:4">
      <c r="D1635" s="162"/>
    </row>
    <row r="1636" spans="4:4">
      <c r="D1636" s="162"/>
    </row>
    <row r="1637" spans="4:4">
      <c r="D1637" s="162"/>
    </row>
    <row r="1638" spans="4:4">
      <c r="D1638" s="162"/>
    </row>
    <row r="1639" spans="4:4">
      <c r="D1639" s="162"/>
    </row>
    <row r="1640" spans="4:4">
      <c r="D1640" s="162"/>
    </row>
    <row r="1641" spans="4:4">
      <c r="D1641" s="162"/>
    </row>
    <row r="1642" spans="4:4">
      <c r="D1642" s="162"/>
    </row>
    <row r="1643" spans="4:4">
      <c r="D1643" s="162"/>
    </row>
    <row r="1644" spans="4:4">
      <c r="D1644" s="162"/>
    </row>
    <row r="1645" spans="4:4">
      <c r="D1645" s="162"/>
    </row>
    <row r="1646" spans="4:4">
      <c r="D1646" s="162"/>
    </row>
    <row r="1647" spans="4:4">
      <c r="D1647" s="162"/>
    </row>
    <row r="1648" spans="4:4">
      <c r="D1648" s="162"/>
    </row>
    <row r="1649" spans="4:4">
      <c r="D1649" s="162"/>
    </row>
    <row r="1650" spans="4:4">
      <c r="D1650" s="162"/>
    </row>
    <row r="1651" spans="4:4">
      <c r="D1651" s="162"/>
    </row>
    <row r="1652" spans="4:4">
      <c r="D1652" s="162"/>
    </row>
    <row r="1653" spans="4:4">
      <c r="D1653" s="162"/>
    </row>
    <row r="1654" spans="4:4">
      <c r="D1654" s="162"/>
    </row>
    <row r="1655" spans="4:4">
      <c r="D1655" s="162"/>
    </row>
    <row r="1656" spans="4:4">
      <c r="D1656" s="162"/>
    </row>
    <row r="1657" spans="4:4">
      <c r="D1657" s="162"/>
    </row>
    <row r="1658" spans="4:4">
      <c r="D1658" s="162"/>
    </row>
    <row r="1659" spans="4:4">
      <c r="D1659" s="162"/>
    </row>
    <row r="1660" spans="4:4">
      <c r="D1660" s="162"/>
    </row>
    <row r="1661" spans="4:4">
      <c r="D1661" s="162"/>
    </row>
    <row r="1662" spans="4:4">
      <c r="D1662" s="162"/>
    </row>
    <row r="1663" spans="4:4">
      <c r="D1663" s="162"/>
    </row>
    <row r="1664" spans="4:4">
      <c r="D1664" s="162"/>
    </row>
    <row r="1665" spans="4:4">
      <c r="D1665" s="162"/>
    </row>
    <row r="1666" spans="4:4">
      <c r="D1666" s="162"/>
    </row>
    <row r="1667" spans="4:4">
      <c r="D1667" s="162"/>
    </row>
    <row r="1668" spans="4:4">
      <c r="D1668" s="162"/>
    </row>
    <row r="1669" spans="4:4">
      <c r="D1669" s="162"/>
    </row>
    <row r="1670" spans="4:4">
      <c r="D1670" s="162"/>
    </row>
    <row r="1671" spans="4:4">
      <c r="D1671" s="162"/>
    </row>
    <row r="1672" spans="4:4">
      <c r="D1672" s="162"/>
    </row>
    <row r="1673" spans="4:4">
      <c r="D1673" s="162"/>
    </row>
    <row r="1674" spans="4:4">
      <c r="D1674" s="162"/>
    </row>
    <row r="1675" spans="4:4">
      <c r="D1675" s="162"/>
    </row>
    <row r="1676" spans="4:4">
      <c r="D1676" s="162"/>
    </row>
    <row r="1677" spans="4:4">
      <c r="D1677" s="162"/>
    </row>
    <row r="1678" spans="4:4">
      <c r="D1678" s="162"/>
    </row>
    <row r="1679" spans="4:4">
      <c r="D1679" s="162"/>
    </row>
    <row r="1680" spans="4:4">
      <c r="D1680" s="162"/>
    </row>
    <row r="1681" spans="4:4">
      <c r="D1681" s="162"/>
    </row>
    <row r="1682" spans="4:4">
      <c r="D1682" s="162"/>
    </row>
    <row r="1683" spans="4:4">
      <c r="D1683" s="162"/>
    </row>
    <row r="1684" spans="4:4">
      <c r="D1684" s="162"/>
    </row>
    <row r="1685" spans="4:4">
      <c r="D1685" s="162"/>
    </row>
    <row r="1686" spans="4:4">
      <c r="D1686" s="162"/>
    </row>
    <row r="1687" spans="4:4">
      <c r="D1687" s="162"/>
    </row>
    <row r="1688" spans="4:4">
      <c r="D1688" s="162"/>
    </row>
    <row r="1689" spans="4:4">
      <c r="D1689" s="162"/>
    </row>
    <row r="1690" spans="4:4">
      <c r="D1690" s="162"/>
    </row>
    <row r="1691" spans="4:4">
      <c r="D1691" s="162"/>
    </row>
    <row r="1692" spans="4:4">
      <c r="D1692" s="162"/>
    </row>
    <row r="1693" spans="4:4">
      <c r="D1693" s="162"/>
    </row>
    <row r="1694" spans="4:4">
      <c r="D1694" s="162"/>
    </row>
    <row r="1695" spans="4:4">
      <c r="D1695" s="162"/>
    </row>
    <row r="1696" spans="4:4">
      <c r="D1696" s="162"/>
    </row>
    <row r="1697" spans="4:4">
      <c r="D1697" s="162"/>
    </row>
    <row r="1698" spans="4:4">
      <c r="D1698" s="162"/>
    </row>
    <row r="1699" spans="4:4">
      <c r="D1699" s="162"/>
    </row>
    <row r="1700" spans="4:4">
      <c r="D1700" s="162"/>
    </row>
    <row r="1701" spans="4:4">
      <c r="D1701" s="162"/>
    </row>
    <row r="1702" spans="4:4">
      <c r="D1702" s="162"/>
    </row>
    <row r="1703" spans="4:4">
      <c r="D1703" s="162"/>
    </row>
    <row r="1704" spans="4:4">
      <c r="D1704" s="162"/>
    </row>
    <row r="1705" spans="4:4">
      <c r="D1705" s="162"/>
    </row>
    <row r="1706" spans="4:4">
      <c r="D1706" s="162"/>
    </row>
    <row r="1707" spans="4:4">
      <c r="D1707" s="162"/>
    </row>
    <row r="1708" spans="4:4">
      <c r="D1708" s="162"/>
    </row>
    <row r="1709" spans="4:4">
      <c r="D1709" s="162"/>
    </row>
    <row r="1710" spans="4:4">
      <c r="D1710" s="162"/>
    </row>
    <row r="1711" spans="4:4">
      <c r="D1711" s="162"/>
    </row>
    <row r="1712" spans="4:4">
      <c r="D1712" s="162"/>
    </row>
    <row r="1713" spans="4:4">
      <c r="D1713" s="162"/>
    </row>
    <row r="1714" spans="4:4">
      <c r="D1714" s="162"/>
    </row>
    <row r="1715" spans="4:4">
      <c r="D1715" s="162"/>
    </row>
    <row r="1716" spans="4:4">
      <c r="D1716" s="162"/>
    </row>
    <row r="1717" spans="4:4">
      <c r="D1717" s="162"/>
    </row>
    <row r="1718" spans="4:4">
      <c r="D1718" s="162"/>
    </row>
    <row r="1719" spans="4:4">
      <c r="D1719" s="162"/>
    </row>
    <row r="1720" spans="4:4">
      <c r="D1720" s="162"/>
    </row>
    <row r="1721" spans="4:4">
      <c r="D1721" s="162"/>
    </row>
    <row r="1722" spans="4:4">
      <c r="D1722" s="162"/>
    </row>
    <row r="1723" spans="4:4">
      <c r="D1723" s="162"/>
    </row>
    <row r="1724" spans="4:4">
      <c r="D1724" s="162"/>
    </row>
    <row r="1725" spans="4:4">
      <c r="D1725" s="162"/>
    </row>
    <row r="1726" spans="4:4">
      <c r="D1726" s="162"/>
    </row>
    <row r="1727" spans="4:4">
      <c r="D1727" s="162"/>
    </row>
    <row r="1728" spans="4:4">
      <c r="D1728" s="162"/>
    </row>
    <row r="1729" spans="4:4">
      <c r="D1729" s="162"/>
    </row>
    <row r="1730" spans="4:4">
      <c r="D1730" s="162"/>
    </row>
    <row r="1731" spans="4:4">
      <c r="D1731" s="162"/>
    </row>
    <row r="1732" spans="4:4">
      <c r="D1732" s="162"/>
    </row>
    <row r="1733" spans="4:4">
      <c r="D1733" s="162"/>
    </row>
    <row r="1734" spans="4:4">
      <c r="D1734" s="162"/>
    </row>
    <row r="1735" spans="4:4">
      <c r="D1735" s="162"/>
    </row>
    <row r="1736" spans="4:4">
      <c r="D1736" s="162"/>
    </row>
    <row r="1737" spans="4:4">
      <c r="D1737" s="162"/>
    </row>
    <row r="1738" spans="4:4">
      <c r="D1738" s="162"/>
    </row>
    <row r="1739" spans="4:4">
      <c r="D1739" s="162"/>
    </row>
    <row r="1740" spans="4:4">
      <c r="D1740" s="162"/>
    </row>
    <row r="1741" spans="4:4">
      <c r="D1741" s="162"/>
    </row>
    <row r="1742" spans="4:4">
      <c r="D1742" s="162"/>
    </row>
    <row r="1743" spans="4:4">
      <c r="D1743" s="162"/>
    </row>
    <row r="1744" spans="4:4">
      <c r="D1744" s="162"/>
    </row>
    <row r="1745" spans="4:4">
      <c r="D1745" s="162"/>
    </row>
    <row r="1746" spans="4:4">
      <c r="D1746" s="162"/>
    </row>
    <row r="1747" spans="4:4">
      <c r="D1747" s="162"/>
    </row>
    <row r="1748" spans="4:4">
      <c r="D1748" s="162"/>
    </row>
    <row r="1749" spans="4:4">
      <c r="D1749" s="162"/>
    </row>
    <row r="1750" spans="4:4">
      <c r="D1750" s="162"/>
    </row>
    <row r="1751" spans="4:4">
      <c r="D1751" s="162"/>
    </row>
    <row r="1752" spans="4:4">
      <c r="D1752" s="162"/>
    </row>
    <row r="1753" spans="4:4">
      <c r="D1753" s="162"/>
    </row>
    <row r="1754" spans="4:4">
      <c r="D1754" s="162"/>
    </row>
    <row r="1755" spans="4:4">
      <c r="D1755" s="162"/>
    </row>
    <row r="1756" spans="4:4">
      <c r="D1756" s="162"/>
    </row>
    <row r="1757" spans="4:4">
      <c r="D1757" s="162"/>
    </row>
    <row r="1758" spans="4:4">
      <c r="D1758" s="162"/>
    </row>
    <row r="1759" spans="4:4">
      <c r="D1759" s="162"/>
    </row>
    <row r="1760" spans="4:4">
      <c r="D1760" s="162"/>
    </row>
    <row r="1761" spans="4:4">
      <c r="D1761" s="162"/>
    </row>
    <row r="1762" spans="4:4">
      <c r="D1762" s="162"/>
    </row>
    <row r="1763" spans="4:4">
      <c r="D1763" s="162"/>
    </row>
    <row r="1764" spans="4:4">
      <c r="D1764" s="162"/>
    </row>
    <row r="1765" spans="4:4">
      <c r="D1765" s="162"/>
    </row>
    <row r="1766" spans="4:4">
      <c r="D1766" s="162"/>
    </row>
    <row r="1767" spans="4:4">
      <c r="D1767" s="162"/>
    </row>
    <row r="1768" spans="4:4">
      <c r="D1768" s="162"/>
    </row>
    <row r="1769" spans="4:4">
      <c r="D1769" s="162"/>
    </row>
    <row r="1770" spans="4:4">
      <c r="D1770" s="162"/>
    </row>
    <row r="1771" spans="4:4">
      <c r="D1771" s="162"/>
    </row>
    <row r="1772" spans="4:4">
      <c r="D1772" s="162"/>
    </row>
    <row r="1773" spans="4:4">
      <c r="D1773" s="162"/>
    </row>
    <row r="1774" spans="4:4">
      <c r="D1774" s="162"/>
    </row>
    <row r="1775" spans="4:4">
      <c r="D1775" s="162"/>
    </row>
    <row r="1776" spans="4:4">
      <c r="D1776" s="162"/>
    </row>
    <row r="1777" spans="4:4">
      <c r="D1777" s="162"/>
    </row>
    <row r="1778" spans="4:4">
      <c r="D1778" s="162"/>
    </row>
    <row r="1779" spans="4:4">
      <c r="D1779" s="162"/>
    </row>
    <row r="1780" spans="4:4">
      <c r="D1780" s="162"/>
    </row>
    <row r="1781" spans="4:4">
      <c r="D1781" s="162"/>
    </row>
    <row r="1782" spans="4:4">
      <c r="D1782" s="162"/>
    </row>
    <row r="1783" spans="4:4">
      <c r="D1783" s="162"/>
    </row>
    <row r="1784" spans="4:4">
      <c r="D1784" s="162"/>
    </row>
    <row r="1785" spans="4:4">
      <c r="D1785" s="162"/>
    </row>
    <row r="1786" spans="4:4">
      <c r="D1786" s="162"/>
    </row>
    <row r="1787" spans="4:4">
      <c r="D1787" s="162"/>
    </row>
    <row r="1788" spans="4:4">
      <c r="D1788" s="162"/>
    </row>
    <row r="1789" spans="4:4">
      <c r="D1789" s="162"/>
    </row>
    <row r="1790" spans="4:4">
      <c r="D1790" s="162"/>
    </row>
    <row r="1791" spans="4:4">
      <c r="D1791" s="162"/>
    </row>
    <row r="1792" spans="4:4">
      <c r="D1792" s="162"/>
    </row>
    <row r="1793" spans="4:4">
      <c r="D1793" s="162"/>
    </row>
    <row r="1794" spans="4:4">
      <c r="D1794" s="162"/>
    </row>
    <row r="1795" spans="4:4">
      <c r="D1795" s="162"/>
    </row>
    <row r="1796" spans="4:4">
      <c r="D1796" s="162"/>
    </row>
    <row r="1797" spans="4:4">
      <c r="D1797" s="162"/>
    </row>
    <row r="1798" spans="4:4">
      <c r="D1798" s="162"/>
    </row>
    <row r="1799" spans="4:4">
      <c r="D1799" s="162"/>
    </row>
    <row r="1800" spans="4:4">
      <c r="D1800" s="162"/>
    </row>
    <row r="1801" spans="4:4">
      <c r="D1801" s="162"/>
    </row>
    <row r="1802" spans="4:4">
      <c r="D1802" s="162"/>
    </row>
    <row r="1803" spans="4:4">
      <c r="D1803" s="162"/>
    </row>
    <row r="1804" spans="4:4">
      <c r="D1804" s="162"/>
    </row>
    <row r="1805" spans="4:4">
      <c r="D1805" s="162"/>
    </row>
    <row r="1806" spans="4:4">
      <c r="D1806" s="162"/>
    </row>
    <row r="1807" spans="4:4">
      <c r="D1807" s="162"/>
    </row>
    <row r="1808" spans="4:4">
      <c r="D1808" s="162"/>
    </row>
    <row r="1809" spans="4:4">
      <c r="D1809" s="162"/>
    </row>
    <row r="1810" spans="4:4">
      <c r="D1810" s="162"/>
    </row>
    <row r="1811" spans="4:4">
      <c r="D1811" s="162"/>
    </row>
    <row r="1812" spans="4:4">
      <c r="D1812" s="162"/>
    </row>
    <row r="1813" spans="4:4">
      <c r="D1813" s="162"/>
    </row>
    <row r="1814" spans="4:4">
      <c r="D1814" s="162"/>
    </row>
    <row r="1815" spans="4:4">
      <c r="D1815" s="162"/>
    </row>
    <row r="1816" spans="4:4">
      <c r="D1816" s="162"/>
    </row>
    <row r="1817" spans="4:4">
      <c r="D1817" s="162"/>
    </row>
    <row r="1818" spans="4:4">
      <c r="D1818" s="162"/>
    </row>
    <row r="1819" spans="4:4">
      <c r="D1819" s="162"/>
    </row>
    <row r="1820" spans="4:4">
      <c r="D1820" s="162"/>
    </row>
    <row r="1821" spans="4:4">
      <c r="D1821" s="162"/>
    </row>
    <row r="1822" spans="4:4">
      <c r="D1822" s="162"/>
    </row>
    <row r="1823" spans="4:4">
      <c r="D1823" s="162"/>
    </row>
    <row r="1824" spans="4:4">
      <c r="D1824" s="162"/>
    </row>
    <row r="1825" spans="4:4">
      <c r="D1825" s="162"/>
    </row>
    <row r="1826" spans="4:4">
      <c r="D1826" s="162"/>
    </row>
    <row r="1827" spans="4:4">
      <c r="D1827" s="162"/>
    </row>
    <row r="1828" spans="4:4">
      <c r="D1828" s="162"/>
    </row>
    <row r="1829" spans="4:4">
      <c r="D1829" s="162"/>
    </row>
    <row r="1830" spans="4:4">
      <c r="D1830" s="162"/>
    </row>
    <row r="1831" spans="4:4">
      <c r="D1831" s="162"/>
    </row>
    <row r="1832" spans="4:4">
      <c r="D1832" s="162"/>
    </row>
    <row r="1833" spans="4:4">
      <c r="D1833" s="162"/>
    </row>
    <row r="1834" spans="4:4">
      <c r="D1834" s="162"/>
    </row>
    <row r="1835" spans="4:4">
      <c r="D1835" s="162"/>
    </row>
    <row r="1836" spans="4:4">
      <c r="D1836" s="162"/>
    </row>
    <row r="1837" spans="4:4">
      <c r="D1837" s="162"/>
    </row>
    <row r="1838" spans="4:4">
      <c r="D1838" s="162"/>
    </row>
    <row r="1839" spans="4:4">
      <c r="D1839" s="162"/>
    </row>
    <row r="1840" spans="4:4">
      <c r="D1840" s="162"/>
    </row>
    <row r="1841" spans="4:4">
      <c r="D1841" s="162"/>
    </row>
    <row r="1842" spans="4:4">
      <c r="D1842" s="162"/>
    </row>
    <row r="1843" spans="4:4">
      <c r="D1843" s="162"/>
    </row>
    <row r="1844" spans="4:4">
      <c r="D1844" s="162"/>
    </row>
    <row r="1845" spans="4:4">
      <c r="D1845" s="162"/>
    </row>
    <row r="1846" spans="4:4">
      <c r="D1846" s="162"/>
    </row>
    <row r="1847" spans="4:4">
      <c r="D1847" s="162"/>
    </row>
    <row r="1848" spans="4:4">
      <c r="D1848" s="162"/>
    </row>
    <row r="1849" spans="4:4">
      <c r="D1849" s="162"/>
    </row>
    <row r="1850" spans="4:4">
      <c r="D1850" s="162"/>
    </row>
    <row r="1851" spans="4:4">
      <c r="D1851" s="162"/>
    </row>
    <row r="1852" spans="4:4">
      <c r="D1852" s="162"/>
    </row>
    <row r="1853" spans="4:4">
      <c r="D1853" s="162"/>
    </row>
    <row r="1854" spans="4:4">
      <c r="D1854" s="162"/>
    </row>
    <row r="1855" spans="4:4">
      <c r="D1855" s="162"/>
    </row>
    <row r="1856" spans="4:4">
      <c r="D1856" s="162"/>
    </row>
    <row r="1857" spans="4:4">
      <c r="D1857" s="162"/>
    </row>
    <row r="1858" spans="4:4">
      <c r="D1858" s="162"/>
    </row>
    <row r="1859" spans="4:4">
      <c r="D1859" s="162"/>
    </row>
    <row r="1860" spans="4:4">
      <c r="D1860" s="162"/>
    </row>
    <row r="1861" spans="4:4">
      <c r="D1861" s="162"/>
    </row>
    <row r="1862" spans="4:4">
      <c r="D1862" s="162"/>
    </row>
    <row r="1863" spans="4:4">
      <c r="D1863" s="162"/>
    </row>
    <row r="1864" spans="4:4">
      <c r="D1864" s="162"/>
    </row>
    <row r="1865" spans="4:4">
      <c r="D1865" s="162"/>
    </row>
    <row r="1866" spans="4:4">
      <c r="D1866" s="162"/>
    </row>
    <row r="1867" spans="4:4">
      <c r="D1867" s="162"/>
    </row>
    <row r="1868" spans="4:4">
      <c r="D1868" s="162"/>
    </row>
    <row r="1869" spans="4:4">
      <c r="D1869" s="162"/>
    </row>
    <row r="1870" spans="4:4">
      <c r="D1870" s="162"/>
    </row>
    <row r="1871" spans="4:4">
      <c r="D1871" s="162"/>
    </row>
    <row r="1872" spans="4:4">
      <c r="D1872" s="162"/>
    </row>
    <row r="1873" spans="4:4">
      <c r="D1873" s="162"/>
    </row>
    <row r="1874" spans="4:4">
      <c r="D1874" s="162"/>
    </row>
    <row r="1875" spans="4:4">
      <c r="D1875" s="162"/>
    </row>
    <row r="1876" spans="4:4">
      <c r="D1876" s="162"/>
    </row>
    <row r="1877" spans="4:4">
      <c r="D1877" s="162"/>
    </row>
    <row r="1878" spans="4:4">
      <c r="D1878" s="162"/>
    </row>
    <row r="1879" spans="4:4">
      <c r="D1879" s="162"/>
    </row>
    <row r="1880" spans="4:4">
      <c r="D1880" s="162"/>
    </row>
    <row r="1881" spans="4:4">
      <c r="D1881" s="162"/>
    </row>
    <row r="1882" spans="4:4">
      <c r="D1882" s="162"/>
    </row>
    <row r="1883" spans="4:4">
      <c r="D1883" s="162"/>
    </row>
    <row r="1884" spans="4:4">
      <c r="D1884" s="162"/>
    </row>
    <row r="1885" spans="4:4">
      <c r="D1885" s="162"/>
    </row>
    <row r="1886" spans="4:4">
      <c r="D1886" s="162"/>
    </row>
    <row r="1887" spans="4:4">
      <c r="D1887" s="162"/>
    </row>
    <row r="1888" spans="4:4">
      <c r="D1888" s="162"/>
    </row>
    <row r="1889" spans="4:4">
      <c r="D1889" s="162"/>
    </row>
    <row r="1890" spans="4:4">
      <c r="D1890" s="162"/>
    </row>
    <row r="1891" spans="4:4">
      <c r="D1891" s="162"/>
    </row>
    <row r="1892" spans="4:4">
      <c r="D1892" s="162"/>
    </row>
    <row r="1893" spans="4:4">
      <c r="D1893" s="162"/>
    </row>
    <row r="1894" spans="4:4">
      <c r="D1894" s="162"/>
    </row>
    <row r="1895" spans="4:4">
      <c r="D1895" s="162"/>
    </row>
    <row r="1896" spans="4:4">
      <c r="D1896" s="162"/>
    </row>
    <row r="1897" spans="4:4">
      <c r="D1897" s="162"/>
    </row>
    <row r="1898" spans="4:4">
      <c r="D1898" s="162"/>
    </row>
    <row r="1899" spans="4:4">
      <c r="D1899" s="162"/>
    </row>
    <row r="1900" spans="4:4">
      <c r="D1900" s="162"/>
    </row>
    <row r="1901" spans="4:4">
      <c r="D1901" s="162"/>
    </row>
    <row r="1902" spans="4:4">
      <c r="D1902" s="162"/>
    </row>
    <row r="1903" spans="4:4">
      <c r="D1903" s="162"/>
    </row>
    <row r="1904" spans="4:4">
      <c r="D1904" s="162"/>
    </row>
    <row r="1905" spans="4:4">
      <c r="D1905" s="162"/>
    </row>
    <row r="1906" spans="4:4">
      <c r="D1906" s="162"/>
    </row>
    <row r="1907" spans="4:4">
      <c r="D1907" s="162"/>
    </row>
    <row r="1908" spans="4:4">
      <c r="D1908" s="162"/>
    </row>
    <row r="1909" spans="4:4">
      <c r="D1909" s="162"/>
    </row>
    <row r="1910" spans="4:4">
      <c r="D1910" s="162"/>
    </row>
    <row r="1911" spans="4:4">
      <c r="D1911" s="162"/>
    </row>
    <row r="1912" spans="4:4">
      <c r="D1912" s="162"/>
    </row>
    <row r="1913" spans="4:4">
      <c r="D1913" s="162"/>
    </row>
    <row r="1914" spans="4:4">
      <c r="D1914" s="162"/>
    </row>
    <row r="1915" spans="4:4">
      <c r="D1915" s="162"/>
    </row>
    <row r="1916" spans="4:4">
      <c r="D1916" s="162"/>
    </row>
    <row r="1917" spans="4:4">
      <c r="D1917" s="162"/>
    </row>
    <row r="1918" spans="4:4">
      <c r="D1918" s="162"/>
    </row>
    <row r="1919" spans="4:4">
      <c r="D1919" s="162"/>
    </row>
    <row r="1920" spans="4:4">
      <c r="D1920" s="162"/>
    </row>
    <row r="1921" spans="4:4">
      <c r="D1921" s="162"/>
    </row>
    <row r="1922" spans="4:4">
      <c r="D1922" s="162"/>
    </row>
    <row r="1923" spans="4:4">
      <c r="D1923" s="162"/>
    </row>
    <row r="1924" spans="4:4">
      <c r="D1924" s="162"/>
    </row>
    <row r="1925" spans="4:4">
      <c r="D1925" s="162"/>
    </row>
    <row r="1926" spans="4:4">
      <c r="D1926" s="162"/>
    </row>
    <row r="1927" spans="4:4">
      <c r="D1927" s="162"/>
    </row>
    <row r="1928" spans="4:4">
      <c r="D1928" s="162"/>
    </row>
    <row r="1929" spans="4:4">
      <c r="D1929" s="162"/>
    </row>
    <row r="1930" spans="4:4">
      <c r="D1930" s="162"/>
    </row>
    <row r="1931" spans="4:4">
      <c r="D1931" s="162"/>
    </row>
    <row r="1932" spans="4:4">
      <c r="D1932" s="162"/>
    </row>
    <row r="1933" spans="4:4">
      <c r="D1933" s="162"/>
    </row>
    <row r="1934" spans="4:4">
      <c r="D1934" s="162"/>
    </row>
    <row r="1935" spans="4:4">
      <c r="D1935" s="162"/>
    </row>
    <row r="1936" spans="4:4">
      <c r="D1936" s="162"/>
    </row>
    <row r="1937" spans="4:4">
      <c r="D1937" s="162"/>
    </row>
    <row r="1938" spans="4:4">
      <c r="D1938" s="162"/>
    </row>
    <row r="1939" spans="4:4">
      <c r="D1939" s="162"/>
    </row>
    <row r="1940" spans="4:4">
      <c r="D1940" s="162"/>
    </row>
    <row r="1941" spans="4:4">
      <c r="D1941" s="162"/>
    </row>
    <row r="1942" spans="4:4">
      <c r="D1942" s="162"/>
    </row>
    <row r="1943" spans="4:4">
      <c r="D1943" s="162"/>
    </row>
    <row r="1944" spans="4:4">
      <c r="D1944" s="162"/>
    </row>
    <row r="1945" spans="4:4">
      <c r="D1945" s="162"/>
    </row>
    <row r="1946" spans="4:4">
      <c r="D1946" s="162"/>
    </row>
    <row r="1947" spans="4:4">
      <c r="D1947" s="162"/>
    </row>
    <row r="1948" spans="4:4">
      <c r="D1948" s="162"/>
    </row>
    <row r="1949" spans="4:4">
      <c r="D1949" s="162"/>
    </row>
    <row r="1950" spans="4:4">
      <c r="D1950" s="162"/>
    </row>
    <row r="1951" spans="4:4">
      <c r="D1951" s="162"/>
    </row>
    <row r="1952" spans="4:4">
      <c r="D1952" s="162"/>
    </row>
    <row r="1953" spans="4:4">
      <c r="D1953" s="162"/>
    </row>
    <row r="1954" spans="4:4">
      <c r="D1954" s="162"/>
    </row>
    <row r="1955" spans="4:4">
      <c r="D1955" s="162"/>
    </row>
    <row r="1956" spans="4:4">
      <c r="D1956" s="162"/>
    </row>
    <row r="1957" spans="4:4">
      <c r="D1957" s="162"/>
    </row>
    <row r="1958" spans="4:4">
      <c r="D1958" s="162"/>
    </row>
    <row r="1959" spans="4:4">
      <c r="D1959" s="162"/>
    </row>
    <row r="1960" spans="4:4">
      <c r="D1960" s="162"/>
    </row>
    <row r="1961" spans="4:4">
      <c r="D1961" s="162"/>
    </row>
    <row r="1962" spans="4:4">
      <c r="D1962" s="162"/>
    </row>
    <row r="1963" spans="4:4">
      <c r="D1963" s="162"/>
    </row>
    <row r="1964" spans="4:4">
      <c r="D1964" s="162"/>
    </row>
    <row r="1965" spans="4:4">
      <c r="D1965" s="162"/>
    </row>
    <row r="1966" spans="4:4">
      <c r="D1966" s="162"/>
    </row>
    <row r="1967" spans="4:4">
      <c r="D1967" s="162"/>
    </row>
    <row r="1968" spans="4:4">
      <c r="D1968" s="162"/>
    </row>
    <row r="1969" spans="4:4">
      <c r="D1969" s="162"/>
    </row>
    <row r="1970" spans="4:4">
      <c r="D1970" s="162"/>
    </row>
    <row r="1971" spans="4:4">
      <c r="D1971" s="162"/>
    </row>
    <row r="1972" spans="4:4">
      <c r="D1972" s="162"/>
    </row>
    <row r="1973" spans="4:4">
      <c r="D1973" s="162"/>
    </row>
    <row r="1974" spans="4:4">
      <c r="D1974" s="162"/>
    </row>
    <row r="1975" spans="4:4">
      <c r="D1975" s="162"/>
    </row>
    <row r="1976" spans="4:4">
      <c r="D1976" s="162"/>
    </row>
    <row r="1977" spans="4:4">
      <c r="D1977" s="162"/>
    </row>
    <row r="1978" spans="4:4">
      <c r="D1978" s="162"/>
    </row>
    <row r="1979" spans="4:4">
      <c r="D1979" s="162"/>
    </row>
    <row r="1980" spans="4:4">
      <c r="D1980" s="162"/>
    </row>
    <row r="1981" spans="4:4">
      <c r="D1981" s="162"/>
    </row>
    <row r="1982" spans="4:4">
      <c r="D1982" s="162"/>
    </row>
    <row r="1983" spans="4:4">
      <c r="D1983" s="162"/>
    </row>
    <row r="1984" spans="4:4">
      <c r="D1984" s="162"/>
    </row>
    <row r="1985" spans="4:4">
      <c r="D1985" s="162"/>
    </row>
    <row r="1986" spans="4:4">
      <c r="D1986" s="162"/>
    </row>
    <row r="1987" spans="4:4">
      <c r="D1987" s="162"/>
    </row>
    <row r="1988" spans="4:4">
      <c r="D1988" s="162"/>
    </row>
    <row r="1989" spans="4:4">
      <c r="D1989" s="162"/>
    </row>
    <row r="1990" spans="4:4">
      <c r="D1990" s="162"/>
    </row>
    <row r="1991" spans="4:4">
      <c r="D1991" s="162"/>
    </row>
    <row r="1992" spans="4:4">
      <c r="D1992" s="162"/>
    </row>
    <row r="1993" spans="4:4">
      <c r="D1993" s="162"/>
    </row>
    <row r="1994" spans="4:4">
      <c r="D1994" s="162"/>
    </row>
    <row r="1995" spans="4:4">
      <c r="D1995" s="162"/>
    </row>
    <row r="1996" spans="4:4">
      <c r="D1996" s="162"/>
    </row>
    <row r="1997" spans="4:4">
      <c r="D1997" s="162"/>
    </row>
    <row r="1998" spans="4:4">
      <c r="D1998" s="162"/>
    </row>
    <row r="1999" spans="4:4">
      <c r="D1999" s="162"/>
    </row>
    <row r="2000" spans="4:4">
      <c r="D2000" s="162"/>
    </row>
    <row r="2001" spans="4:4">
      <c r="D2001" s="162"/>
    </row>
    <row r="2002" spans="4:4">
      <c r="D2002" s="162"/>
    </row>
    <row r="2003" spans="4:4">
      <c r="D2003" s="162"/>
    </row>
    <row r="2004" spans="4:4">
      <c r="D2004" s="162"/>
    </row>
    <row r="2005" spans="4:4">
      <c r="D2005" s="162"/>
    </row>
    <row r="2006" spans="4:4">
      <c r="D2006" s="162"/>
    </row>
    <row r="2007" spans="4:4">
      <c r="D2007" s="162"/>
    </row>
    <row r="2008" spans="4:4">
      <c r="D2008" s="162"/>
    </row>
    <row r="2009" spans="4:4">
      <c r="D2009" s="162"/>
    </row>
    <row r="2010" spans="4:4">
      <c r="D2010" s="162"/>
    </row>
    <row r="2011" spans="4:4">
      <c r="D2011" s="162"/>
    </row>
    <row r="2012" spans="4:4">
      <c r="D2012" s="162"/>
    </row>
    <row r="2013" spans="4:4">
      <c r="D2013" s="162"/>
    </row>
    <row r="2014" spans="4:4">
      <c r="D2014" s="162"/>
    </row>
    <row r="2015" spans="4:4">
      <c r="D2015" s="162"/>
    </row>
    <row r="2016" spans="4:4">
      <c r="D2016" s="162"/>
    </row>
    <row r="2017" spans="4:4">
      <c r="D2017" s="162"/>
    </row>
    <row r="2018" spans="4:4">
      <c r="D2018" s="162"/>
    </row>
    <row r="2019" spans="4:4">
      <c r="D2019" s="162"/>
    </row>
    <row r="2020" spans="4:4">
      <c r="D2020" s="162"/>
    </row>
    <row r="2021" spans="4:4">
      <c r="D2021" s="162"/>
    </row>
    <row r="2022" spans="4:4">
      <c r="D2022" s="162"/>
    </row>
    <row r="2023" spans="4:4">
      <c r="D2023" s="162"/>
    </row>
    <row r="2024" spans="4:4">
      <c r="D2024" s="162"/>
    </row>
    <row r="2025" spans="4:4">
      <c r="D2025" s="162"/>
    </row>
    <row r="2026" spans="4:4">
      <c r="D2026" s="162"/>
    </row>
    <row r="2027" spans="4:4">
      <c r="D2027" s="162"/>
    </row>
    <row r="2028" spans="4:4">
      <c r="D2028" s="162"/>
    </row>
    <row r="2029" spans="4:4">
      <c r="D2029" s="162"/>
    </row>
    <row r="2030" spans="4:4">
      <c r="D2030" s="162"/>
    </row>
    <row r="2031" spans="4:4">
      <c r="D2031" s="162"/>
    </row>
    <row r="2032" spans="4:4">
      <c r="D2032" s="162"/>
    </row>
    <row r="2033" spans="4:4">
      <c r="D2033" s="162"/>
    </row>
    <row r="2034" spans="4:4">
      <c r="D2034" s="162"/>
    </row>
    <row r="2035" spans="4:4">
      <c r="D2035" s="162"/>
    </row>
    <row r="2036" spans="4:4">
      <c r="D2036" s="162"/>
    </row>
    <row r="2037" spans="4:4">
      <c r="D2037" s="162"/>
    </row>
    <row r="2038" spans="4:4">
      <c r="D2038" s="162"/>
    </row>
    <row r="2039" spans="4:4">
      <c r="D2039" s="162"/>
    </row>
    <row r="2040" spans="4:4">
      <c r="D2040" s="162"/>
    </row>
    <row r="2041" spans="4:4">
      <c r="D2041" s="162"/>
    </row>
    <row r="2042" spans="4:4">
      <c r="D2042" s="162"/>
    </row>
    <row r="2043" spans="4:4">
      <c r="D2043" s="162"/>
    </row>
    <row r="2044" spans="4:4">
      <c r="D2044" s="162"/>
    </row>
    <row r="2045" spans="4:4">
      <c r="D2045" s="162"/>
    </row>
    <row r="2046" spans="4:4">
      <c r="D2046" s="162"/>
    </row>
    <row r="2047" spans="4:4">
      <c r="D2047" s="162"/>
    </row>
    <row r="2048" spans="4:4">
      <c r="D2048" s="162"/>
    </row>
    <row r="2049" spans="4:4">
      <c r="D2049" s="162"/>
    </row>
    <row r="2050" spans="4:4">
      <c r="D2050" s="162"/>
    </row>
    <row r="2051" spans="4:4">
      <c r="D2051" s="162"/>
    </row>
    <row r="2052" spans="4:4">
      <c r="D2052" s="162"/>
    </row>
    <row r="2053" spans="4:4">
      <c r="D2053" s="162"/>
    </row>
    <row r="2054" spans="4:4">
      <c r="D2054" s="162"/>
    </row>
    <row r="2055" spans="4:4">
      <c r="D2055" s="162"/>
    </row>
    <row r="2056" spans="4:4">
      <c r="D2056" s="162"/>
    </row>
    <row r="2057" spans="4:4">
      <c r="D2057" s="162"/>
    </row>
    <row r="2058" spans="4:4">
      <c r="D2058" s="162"/>
    </row>
    <row r="2059" spans="4:4">
      <c r="D2059" s="162"/>
    </row>
    <row r="2060" spans="4:4">
      <c r="D2060" s="162"/>
    </row>
    <row r="2061" spans="4:4">
      <c r="D2061" s="162"/>
    </row>
    <row r="2062" spans="4:4">
      <c r="D2062" s="162"/>
    </row>
    <row r="2063" spans="4:4">
      <c r="D2063" s="162"/>
    </row>
    <row r="2064" spans="4:4">
      <c r="D2064" s="162"/>
    </row>
    <row r="2065" spans="4:4">
      <c r="D2065" s="162"/>
    </row>
    <row r="2066" spans="4:4">
      <c r="D2066" s="162"/>
    </row>
    <row r="2067" spans="4:4">
      <c r="D2067" s="162"/>
    </row>
    <row r="2068" spans="4:4">
      <c r="D2068" s="162"/>
    </row>
    <row r="2069" spans="4:4">
      <c r="D2069" s="162"/>
    </row>
    <row r="2070" spans="4:4">
      <c r="D2070" s="162"/>
    </row>
    <row r="2071" spans="4:4">
      <c r="D2071" s="162"/>
    </row>
    <row r="2072" spans="4:4">
      <c r="D2072" s="162"/>
    </row>
    <row r="2073" spans="4:4">
      <c r="D2073" s="162"/>
    </row>
    <row r="2074" spans="4:4">
      <c r="D2074" s="162"/>
    </row>
    <row r="2075" spans="4:4">
      <c r="D2075" s="162"/>
    </row>
    <row r="2076" spans="4:4">
      <c r="D2076" s="162"/>
    </row>
    <row r="2077" spans="4:4">
      <c r="D2077" s="162"/>
    </row>
    <row r="2078" spans="4:4">
      <c r="D2078" s="162"/>
    </row>
    <row r="2079" spans="4:4">
      <c r="D2079" s="162"/>
    </row>
    <row r="2080" spans="4:4">
      <c r="D2080" s="162"/>
    </row>
    <row r="2081" spans="4:4">
      <c r="D2081" s="162"/>
    </row>
    <row r="2082" spans="4:4">
      <c r="D2082" s="162"/>
    </row>
    <row r="2083" spans="4:4">
      <c r="D2083" s="162"/>
    </row>
    <row r="2084" spans="4:4">
      <c r="D2084" s="162"/>
    </row>
    <row r="2085" spans="4:4">
      <c r="D2085" s="162"/>
    </row>
    <row r="2086" spans="4:4">
      <c r="D2086" s="162"/>
    </row>
    <row r="2087" spans="4:4">
      <c r="D2087" s="162"/>
    </row>
    <row r="2088" spans="4:4">
      <c r="D2088" s="162"/>
    </row>
    <row r="2089" spans="4:4">
      <c r="D2089" s="162"/>
    </row>
    <row r="2090" spans="4:4">
      <c r="D2090" s="162"/>
    </row>
    <row r="2091" spans="4:4">
      <c r="D2091" s="162"/>
    </row>
    <row r="2092" spans="4:4">
      <c r="D2092" s="162"/>
    </row>
    <row r="2093" spans="4:4">
      <c r="D2093" s="162"/>
    </row>
    <row r="2094" spans="4:4">
      <c r="D2094" s="162"/>
    </row>
    <row r="2095" spans="4:4">
      <c r="D2095" s="162"/>
    </row>
    <row r="2096" spans="4:4">
      <c r="D2096" s="162"/>
    </row>
    <row r="2097" spans="4:4">
      <c r="D2097" s="162"/>
    </row>
    <row r="2098" spans="4:4">
      <c r="D2098" s="162"/>
    </row>
    <row r="2099" spans="4:4">
      <c r="D2099" s="162"/>
    </row>
    <row r="2100" spans="4:4">
      <c r="D2100" s="162"/>
    </row>
    <row r="2101" spans="4:4">
      <c r="D2101" s="162"/>
    </row>
    <row r="2102" spans="4:4">
      <c r="D2102" s="162"/>
    </row>
    <row r="2103" spans="4:4">
      <c r="D2103" s="162"/>
    </row>
    <row r="2104" spans="4:4">
      <c r="D2104" s="162"/>
    </row>
    <row r="2105" spans="4:4">
      <c r="D2105" s="162"/>
    </row>
    <row r="2106" spans="4:4">
      <c r="D2106" s="162"/>
    </row>
    <row r="2107" spans="4:4">
      <c r="D2107" s="162"/>
    </row>
    <row r="2108" spans="4:4">
      <c r="D2108" s="162"/>
    </row>
    <row r="2109" spans="4:4">
      <c r="D2109" s="162"/>
    </row>
    <row r="2110" spans="4:4">
      <c r="D2110" s="162"/>
    </row>
    <row r="2111" spans="4:4">
      <c r="D2111" s="162"/>
    </row>
    <row r="2112" spans="4:4">
      <c r="D2112" s="162"/>
    </row>
    <row r="2113" spans="4:4">
      <c r="D2113" s="162"/>
    </row>
    <row r="2114" spans="4:4">
      <c r="D2114" s="162"/>
    </row>
    <row r="2115" spans="4:4">
      <c r="D2115" s="162"/>
    </row>
    <row r="2116" spans="4:4">
      <c r="D2116" s="162"/>
    </row>
    <row r="2117" spans="4:4">
      <c r="D2117" s="162"/>
    </row>
    <row r="2118" spans="4:4">
      <c r="D2118" s="162"/>
    </row>
    <row r="2119" spans="4:4">
      <c r="D2119" s="162"/>
    </row>
    <row r="2120" spans="4:4">
      <c r="D2120" s="162"/>
    </row>
    <row r="2121" spans="4:4">
      <c r="D2121" s="162"/>
    </row>
    <row r="2122" spans="4:4">
      <c r="D2122" s="162"/>
    </row>
    <row r="2123" spans="4:4">
      <c r="D2123" s="162"/>
    </row>
    <row r="2124" spans="4:4">
      <c r="D2124" s="162"/>
    </row>
    <row r="2125" spans="4:4">
      <c r="D2125" s="162"/>
    </row>
    <row r="2126" spans="4:4">
      <c r="D2126" s="162"/>
    </row>
    <row r="2127" spans="4:4">
      <c r="D2127" s="162"/>
    </row>
    <row r="2128" spans="4:4">
      <c r="D2128" s="162"/>
    </row>
    <row r="2129" spans="4:4">
      <c r="D2129" s="162"/>
    </row>
    <row r="2130" spans="4:4">
      <c r="D2130" s="162"/>
    </row>
    <row r="2131" spans="4:4">
      <c r="D2131" s="162"/>
    </row>
    <row r="2132" spans="4:4">
      <c r="D2132" s="162"/>
    </row>
    <row r="2133" spans="4:4">
      <c r="D2133" s="162"/>
    </row>
    <row r="2134" spans="4:4">
      <c r="D2134" s="162"/>
    </row>
    <row r="2135" spans="4:4">
      <c r="D2135" s="162"/>
    </row>
    <row r="2136" spans="4:4">
      <c r="D2136" s="162"/>
    </row>
    <row r="2137" spans="4:4">
      <c r="D2137" s="162"/>
    </row>
    <row r="2138" spans="4:4">
      <c r="D2138" s="162"/>
    </row>
    <row r="2139" spans="4:4">
      <c r="D2139" s="162"/>
    </row>
    <row r="2140" spans="4:4">
      <c r="D2140" s="162"/>
    </row>
    <row r="2141" spans="4:4">
      <c r="D2141" s="162"/>
    </row>
    <row r="2142" spans="4:4">
      <c r="D2142" s="162"/>
    </row>
    <row r="2143" spans="4:4">
      <c r="D2143" s="162"/>
    </row>
    <row r="2144" spans="4:4">
      <c r="D2144" s="162"/>
    </row>
    <row r="2145" spans="4:4">
      <c r="D2145" s="162"/>
    </row>
    <row r="2146" spans="4:4">
      <c r="D2146" s="162"/>
    </row>
    <row r="2147" spans="4:4">
      <c r="D2147" s="162"/>
    </row>
    <row r="2148" spans="4:4">
      <c r="D2148" s="162"/>
    </row>
    <row r="2149" spans="4:4">
      <c r="D2149" s="162"/>
    </row>
    <row r="2150" spans="4:4">
      <c r="D2150" s="162"/>
    </row>
    <row r="2151" spans="4:4">
      <c r="D2151" s="162"/>
    </row>
    <row r="2152" spans="4:4">
      <c r="D2152" s="162"/>
    </row>
    <row r="2153" spans="4:4">
      <c r="D2153" s="162"/>
    </row>
    <row r="2154" spans="4:4">
      <c r="D2154" s="162"/>
    </row>
    <row r="2155" spans="4:4">
      <c r="D2155" s="162"/>
    </row>
    <row r="2156" spans="4:4">
      <c r="D2156" s="162"/>
    </row>
    <row r="2157" spans="4:4">
      <c r="D2157" s="162"/>
    </row>
    <row r="2158" spans="4:4">
      <c r="D2158" s="162"/>
    </row>
    <row r="2159" spans="4:4">
      <c r="D2159" s="162"/>
    </row>
    <row r="2160" spans="4:4">
      <c r="D2160" s="162"/>
    </row>
    <row r="2161" spans="4:4">
      <c r="D2161" s="162"/>
    </row>
    <row r="2162" spans="4:4">
      <c r="D2162" s="162"/>
    </row>
    <row r="2163" spans="4:4">
      <c r="D2163" s="162"/>
    </row>
    <row r="2164" spans="4:4">
      <c r="D2164" s="162"/>
    </row>
    <row r="2165" spans="4:4">
      <c r="D2165" s="162"/>
    </row>
    <row r="2166" spans="4:4">
      <c r="D2166" s="162"/>
    </row>
    <row r="2167" spans="4:4">
      <c r="D2167" s="162"/>
    </row>
    <row r="2168" spans="4:4">
      <c r="D2168" s="162"/>
    </row>
    <row r="2169" spans="4:4">
      <c r="D2169" s="162"/>
    </row>
    <row r="2170" spans="4:4">
      <c r="D2170" s="162"/>
    </row>
    <row r="2171" spans="4:4">
      <c r="D2171" s="162"/>
    </row>
    <row r="2172" spans="4:4">
      <c r="D2172" s="162"/>
    </row>
    <row r="2173" spans="4:4">
      <c r="D2173" s="162"/>
    </row>
    <row r="2174" spans="4:4">
      <c r="D2174" s="162"/>
    </row>
    <row r="2175" spans="4:4">
      <c r="D2175" s="162"/>
    </row>
    <row r="2176" spans="4:4">
      <c r="D2176" s="162"/>
    </row>
    <row r="2177" spans="4:4">
      <c r="D2177" s="162"/>
    </row>
    <row r="2178" spans="4:4">
      <c r="D2178" s="162"/>
    </row>
    <row r="2179" spans="4:4">
      <c r="D2179" s="162"/>
    </row>
    <row r="2180" spans="4:4">
      <c r="D2180" s="162"/>
    </row>
    <row r="2181" spans="4:4">
      <c r="D2181" s="162"/>
    </row>
    <row r="2182" spans="4:4">
      <c r="D2182" s="162"/>
    </row>
    <row r="2183" spans="4:4">
      <c r="D2183" s="162"/>
    </row>
    <row r="2184" spans="4:4">
      <c r="D2184" s="162"/>
    </row>
    <row r="2185" spans="4:4">
      <c r="D2185" s="162"/>
    </row>
    <row r="2186" spans="4:4">
      <c r="D2186" s="162"/>
    </row>
    <row r="2187" spans="4:4">
      <c r="D2187" s="162"/>
    </row>
    <row r="2188" spans="4:4">
      <c r="D2188" s="162"/>
    </row>
    <row r="2189" spans="4:4">
      <c r="D2189" s="162"/>
    </row>
    <row r="2190" spans="4:4">
      <c r="D2190" s="162"/>
    </row>
    <row r="2191" spans="4:4">
      <c r="D2191" s="162"/>
    </row>
    <row r="2192" spans="4:4">
      <c r="D2192" s="162"/>
    </row>
    <row r="2193" spans="4:4">
      <c r="D2193" s="162"/>
    </row>
    <row r="2194" spans="4:4">
      <c r="D2194" s="162"/>
    </row>
    <row r="2195" spans="4:4">
      <c r="D2195" s="162"/>
    </row>
    <row r="2196" spans="4:4">
      <c r="D2196" s="162"/>
    </row>
    <row r="2197" spans="4:4">
      <c r="D2197" s="162"/>
    </row>
    <row r="2198" spans="4:4">
      <c r="D2198" s="162"/>
    </row>
    <row r="2199" spans="4:4">
      <c r="D2199" s="162"/>
    </row>
    <row r="2200" spans="4:4">
      <c r="D2200" s="162"/>
    </row>
    <row r="2201" spans="4:4">
      <c r="D2201" s="162"/>
    </row>
    <row r="2202" spans="4:4">
      <c r="D2202" s="162"/>
    </row>
    <row r="2203" spans="4:4">
      <c r="D2203" s="162"/>
    </row>
    <row r="2204" spans="4:4">
      <c r="D2204" s="162"/>
    </row>
    <row r="2205" spans="4:4">
      <c r="D2205" s="162"/>
    </row>
    <row r="2206" spans="4:4">
      <c r="D2206" s="162"/>
    </row>
    <row r="2207" spans="4:4">
      <c r="D2207" s="162"/>
    </row>
    <row r="2208" spans="4:4">
      <c r="D2208" s="162"/>
    </row>
    <row r="2209" spans="4:4">
      <c r="D2209" s="162"/>
    </row>
    <row r="2210" spans="4:4">
      <c r="D2210" s="162"/>
    </row>
    <row r="2211" spans="4:4">
      <c r="D2211" s="162"/>
    </row>
    <row r="2212" spans="4:4">
      <c r="D2212" s="162"/>
    </row>
    <row r="2213" spans="4:4">
      <c r="D2213" s="162"/>
    </row>
    <row r="2214" spans="4:4">
      <c r="D2214" s="162"/>
    </row>
    <row r="2215" spans="4:4">
      <c r="D2215" s="162"/>
    </row>
    <row r="2216" spans="4:4">
      <c r="D2216" s="162"/>
    </row>
    <row r="2217" spans="4:4">
      <c r="D2217" s="162"/>
    </row>
    <row r="2218" spans="4:4">
      <c r="D2218" s="162"/>
    </row>
    <row r="2219" spans="4:4">
      <c r="D2219" s="162"/>
    </row>
    <row r="2220" spans="4:4">
      <c r="D2220" s="162"/>
    </row>
    <row r="2221" spans="4:4">
      <c r="D2221" s="162"/>
    </row>
    <row r="2222" spans="4:4">
      <c r="D2222" s="162"/>
    </row>
    <row r="2223" spans="4:4">
      <c r="D2223" s="162"/>
    </row>
    <row r="2224" spans="4:4">
      <c r="D2224" s="162"/>
    </row>
    <row r="2225" spans="4:4">
      <c r="D2225" s="162"/>
    </row>
    <row r="2226" spans="4:4">
      <c r="D2226" s="162"/>
    </row>
    <row r="2227" spans="4:4">
      <c r="D2227" s="162"/>
    </row>
    <row r="2228" spans="4:4">
      <c r="D2228" s="162"/>
    </row>
    <row r="2229" spans="4:4">
      <c r="D2229" s="162"/>
    </row>
    <row r="2230" spans="4:4">
      <c r="D2230" s="162"/>
    </row>
    <row r="2231" spans="4:4">
      <c r="D2231" s="162"/>
    </row>
    <row r="2232" spans="4:4">
      <c r="D2232" s="162"/>
    </row>
    <row r="2233" spans="4:4">
      <c r="D2233" s="162"/>
    </row>
    <row r="2234" spans="4:4">
      <c r="D2234" s="162"/>
    </row>
    <row r="2235" spans="4:4">
      <c r="D2235" s="162"/>
    </row>
    <row r="2236" spans="4:4">
      <c r="D2236" s="162"/>
    </row>
    <row r="2237" spans="4:4">
      <c r="D2237" s="162"/>
    </row>
    <row r="2238" spans="4:4">
      <c r="D2238" s="162"/>
    </row>
    <row r="2239" spans="4:4">
      <c r="D2239" s="162"/>
    </row>
    <row r="2240" spans="4:4">
      <c r="D2240" s="162"/>
    </row>
    <row r="2241" spans="4:4">
      <c r="D2241" s="162"/>
    </row>
    <row r="2242" spans="4:4">
      <c r="D2242" s="162"/>
    </row>
    <row r="2243" spans="4:4">
      <c r="D2243" s="162"/>
    </row>
    <row r="2244" spans="4:4">
      <c r="D2244" s="162"/>
    </row>
    <row r="2245" spans="4:4">
      <c r="D2245" s="162"/>
    </row>
    <row r="2246" spans="4:4">
      <c r="D2246" s="162"/>
    </row>
    <row r="2247" spans="4:4">
      <c r="D2247" s="162"/>
    </row>
    <row r="2248" spans="4:4">
      <c r="D2248" s="162"/>
    </row>
    <row r="2249" spans="4:4">
      <c r="D2249" s="162"/>
    </row>
    <row r="2250" spans="4:4">
      <c r="D2250" s="162"/>
    </row>
    <row r="2251" spans="4:4">
      <c r="D2251" s="162"/>
    </row>
    <row r="2252" spans="4:4">
      <c r="D2252" s="162"/>
    </row>
    <row r="2253" spans="4:4">
      <c r="D2253" s="162"/>
    </row>
    <row r="2254" spans="4:4">
      <c r="D2254" s="162"/>
    </row>
    <row r="2255" spans="4:4">
      <c r="D2255" s="162"/>
    </row>
    <row r="2256" spans="4:4">
      <c r="D2256" s="162"/>
    </row>
    <row r="2257" spans="4:4">
      <c r="D2257" s="162"/>
    </row>
    <row r="2258" spans="4:4">
      <c r="D2258" s="162"/>
    </row>
    <row r="2259" spans="4:4">
      <c r="D2259" s="162"/>
    </row>
    <row r="2260" spans="4:4">
      <c r="D2260" s="162"/>
    </row>
    <row r="2261" spans="4:4">
      <c r="D2261" s="162"/>
    </row>
    <row r="2262" spans="4:4">
      <c r="D2262" s="162"/>
    </row>
    <row r="2263" spans="4:4">
      <c r="D2263" s="162"/>
    </row>
    <row r="2264" spans="4:4">
      <c r="D2264" s="162"/>
    </row>
    <row r="2265" spans="4:4">
      <c r="D2265" s="162"/>
    </row>
    <row r="2266" spans="4:4">
      <c r="D2266" s="162"/>
    </row>
    <row r="2267" spans="4:4">
      <c r="D2267" s="162"/>
    </row>
    <row r="2268" spans="4:4">
      <c r="D2268" s="162"/>
    </row>
    <row r="2269" spans="4:4">
      <c r="D2269" s="162"/>
    </row>
    <row r="2270" spans="4:4">
      <c r="D2270" s="162"/>
    </row>
    <row r="2271" spans="4:4">
      <c r="D2271" s="162"/>
    </row>
    <row r="2272" spans="4:4">
      <c r="D2272" s="162"/>
    </row>
    <row r="2273" spans="4:4">
      <c r="D2273" s="162"/>
    </row>
    <row r="2274" spans="4:4">
      <c r="D2274" s="162"/>
    </row>
    <row r="2275" spans="4:4">
      <c r="D2275" s="162"/>
    </row>
    <row r="2276" spans="4:4">
      <c r="D2276" s="162"/>
    </row>
    <row r="2277" spans="4:4">
      <c r="D2277" s="162"/>
    </row>
    <row r="2278" spans="4:4">
      <c r="D2278" s="162"/>
    </row>
    <row r="2279" spans="4:4">
      <c r="D2279" s="162"/>
    </row>
    <row r="2280" spans="4:4">
      <c r="D2280" s="162"/>
    </row>
    <row r="2281" spans="4:4">
      <c r="D2281" s="162"/>
    </row>
    <row r="2282" spans="4:4">
      <c r="D2282" s="162"/>
    </row>
    <row r="2283" spans="4:4">
      <c r="D2283" s="162"/>
    </row>
    <row r="2284" spans="4:4">
      <c r="D2284" s="162"/>
    </row>
    <row r="2285" spans="4:4">
      <c r="D2285" s="162"/>
    </row>
    <row r="2286" spans="4:4">
      <c r="D2286" s="162"/>
    </row>
    <row r="2287" spans="4:4">
      <c r="D2287" s="162"/>
    </row>
    <row r="2288" spans="4:4">
      <c r="D2288" s="162"/>
    </row>
    <row r="2289" spans="4:4">
      <c r="D2289" s="162"/>
    </row>
    <row r="2290" spans="4:4">
      <c r="D2290" s="162"/>
    </row>
    <row r="2291" spans="4:4">
      <c r="D2291" s="162"/>
    </row>
    <row r="2292" spans="4:4">
      <c r="D2292" s="162"/>
    </row>
    <row r="2293" spans="4:4">
      <c r="D2293" s="162"/>
    </row>
    <row r="2294" spans="4:4">
      <c r="D2294" s="162"/>
    </row>
    <row r="2295" spans="4:4">
      <c r="D2295" s="162"/>
    </row>
    <row r="2296" spans="4:4">
      <c r="D2296" s="162"/>
    </row>
    <row r="2297" spans="4:4">
      <c r="D2297" s="162"/>
    </row>
    <row r="2298" spans="4:4">
      <c r="D2298" s="162"/>
    </row>
    <row r="2299" spans="4:4">
      <c r="D2299" s="162"/>
    </row>
    <row r="2300" spans="4:4">
      <c r="D2300" s="162"/>
    </row>
    <row r="2301" spans="4:4">
      <c r="D2301" s="162"/>
    </row>
    <row r="2302" spans="4:4">
      <c r="D2302" s="162"/>
    </row>
    <row r="2303" spans="4:4">
      <c r="D2303" s="162"/>
    </row>
    <row r="2304" spans="4:4">
      <c r="D2304" s="162"/>
    </row>
    <row r="2305" spans="4:4">
      <c r="D2305" s="162"/>
    </row>
    <row r="2306" spans="4:4">
      <c r="D2306" s="162"/>
    </row>
    <row r="2307" spans="4:4">
      <c r="D2307" s="162"/>
    </row>
    <row r="2308" spans="4:4">
      <c r="D2308" s="162"/>
    </row>
    <row r="2309" spans="4:4">
      <c r="D2309" s="162"/>
    </row>
    <row r="2310" spans="4:4">
      <c r="D2310" s="162"/>
    </row>
    <row r="2311" spans="4:4">
      <c r="D2311" s="162"/>
    </row>
    <row r="2312" spans="4:4">
      <c r="D2312" s="162"/>
    </row>
    <row r="2313" spans="4:4">
      <c r="D2313" s="162"/>
    </row>
    <row r="2314" spans="4:4">
      <c r="D2314" s="162"/>
    </row>
    <row r="2315" spans="4:4">
      <c r="D2315" s="162"/>
    </row>
    <row r="2316" spans="4:4">
      <c r="D2316" s="162"/>
    </row>
    <row r="2317" spans="4:4">
      <c r="D2317" s="162"/>
    </row>
    <row r="2318" spans="4:4">
      <c r="D2318" s="162"/>
    </row>
    <row r="2319" spans="4:4">
      <c r="D2319" s="162"/>
    </row>
    <row r="2320" spans="4:4">
      <c r="D2320" s="162"/>
    </row>
    <row r="2321" spans="4:4">
      <c r="D2321" s="162"/>
    </row>
    <row r="2322" spans="4:4">
      <c r="D2322" s="162"/>
    </row>
    <row r="2323" spans="4:4">
      <c r="D2323" s="162"/>
    </row>
    <row r="2324" spans="4:4">
      <c r="D2324" s="162"/>
    </row>
    <row r="2325" spans="4:4">
      <c r="D2325" s="162"/>
    </row>
    <row r="2326" spans="4:4">
      <c r="D2326" s="162"/>
    </row>
    <row r="2327" spans="4:4">
      <c r="D2327" s="162"/>
    </row>
    <row r="2328" spans="4:4">
      <c r="D2328" s="162"/>
    </row>
    <row r="2329" spans="4:4">
      <c r="D2329" s="162"/>
    </row>
    <row r="2330" spans="4:4">
      <c r="D2330" s="162"/>
    </row>
    <row r="2331" spans="4:4">
      <c r="D2331" s="162"/>
    </row>
    <row r="2332" spans="4:4">
      <c r="D2332" s="162"/>
    </row>
    <row r="2333" spans="4:4">
      <c r="D2333" s="162"/>
    </row>
    <row r="2334" spans="4:4">
      <c r="D2334" s="162"/>
    </row>
    <row r="2335" spans="4:4">
      <c r="D2335" s="162"/>
    </row>
    <row r="2336" spans="4:4">
      <c r="D2336" s="162"/>
    </row>
    <row r="2337" spans="4:4">
      <c r="D2337" s="162"/>
    </row>
    <row r="2338" spans="4:4">
      <c r="D2338" s="162"/>
    </row>
    <row r="2339" spans="4:4">
      <c r="D2339" s="162"/>
    </row>
    <row r="2340" spans="4:4">
      <c r="D2340" s="162"/>
    </row>
    <row r="2341" spans="4:4">
      <c r="D2341" s="162"/>
    </row>
    <row r="2342" spans="4:4">
      <c r="D2342" s="162"/>
    </row>
    <row r="2343" spans="4:4">
      <c r="D2343" s="162"/>
    </row>
    <row r="2344" spans="4:4">
      <c r="D2344" s="162"/>
    </row>
    <row r="2345" spans="4:4">
      <c r="D2345" s="162"/>
    </row>
    <row r="2346" spans="4:4">
      <c r="D2346" s="162"/>
    </row>
    <row r="2347" spans="4:4">
      <c r="D2347" s="162"/>
    </row>
    <row r="2348" spans="4:4">
      <c r="D2348" s="162"/>
    </row>
    <row r="2349" spans="4:4">
      <c r="D2349" s="162"/>
    </row>
    <row r="2350" spans="4:4">
      <c r="D2350" s="162"/>
    </row>
    <row r="2351" spans="4:4">
      <c r="D2351" s="162"/>
    </row>
    <row r="2352" spans="4:4">
      <c r="D2352" s="162"/>
    </row>
    <row r="2353" spans="4:4">
      <c r="D2353" s="162"/>
    </row>
    <row r="2354" spans="4:4">
      <c r="D2354" s="162"/>
    </row>
    <row r="2355" spans="4:4">
      <c r="D2355" s="162"/>
    </row>
    <row r="2356" spans="4:4">
      <c r="D2356" s="162"/>
    </row>
    <row r="2357" spans="4:4">
      <c r="D2357" s="162"/>
    </row>
    <row r="2358" spans="4:4">
      <c r="D2358" s="162"/>
    </row>
    <row r="2359" spans="4:4">
      <c r="D2359" s="162"/>
    </row>
    <row r="2360" spans="4:4">
      <c r="D2360" s="162"/>
    </row>
    <row r="2361" spans="4:4">
      <c r="D2361" s="162"/>
    </row>
    <row r="2362" spans="4:4">
      <c r="D2362" s="162"/>
    </row>
    <row r="2363" spans="4:4">
      <c r="D2363" s="162"/>
    </row>
    <row r="2364" spans="4:4">
      <c r="D2364" s="162"/>
    </row>
    <row r="2365" spans="4:4">
      <c r="D2365" s="162"/>
    </row>
    <row r="2366" spans="4:4">
      <c r="D2366" s="162"/>
    </row>
    <row r="2367" spans="4:4">
      <c r="D2367" s="162"/>
    </row>
    <row r="2368" spans="4:4">
      <c r="D2368" s="162"/>
    </row>
    <row r="2369" spans="4:4">
      <c r="D2369" s="162"/>
    </row>
    <row r="2370" spans="4:4">
      <c r="D2370" s="162"/>
    </row>
    <row r="2371" spans="4:4">
      <c r="D2371" s="162"/>
    </row>
    <row r="2372" spans="4:4">
      <c r="D2372" s="162"/>
    </row>
    <row r="2373" spans="4:4">
      <c r="D2373" s="162"/>
    </row>
    <row r="2374" spans="4:4">
      <c r="D2374" s="162"/>
    </row>
    <row r="2375" spans="4:4">
      <c r="D2375" s="162"/>
    </row>
    <row r="2376" spans="4:4">
      <c r="D2376" s="162"/>
    </row>
    <row r="2377" spans="4:4">
      <c r="D2377" s="162"/>
    </row>
    <row r="2378" spans="4:4">
      <c r="D2378" s="162"/>
    </row>
    <row r="2379" spans="4:4">
      <c r="D2379" s="162"/>
    </row>
    <row r="2380" spans="4:4">
      <c r="D2380" s="162"/>
    </row>
    <row r="2381" spans="4:4">
      <c r="D2381" s="162"/>
    </row>
    <row r="2382" spans="4:4">
      <c r="D2382" s="162"/>
    </row>
    <row r="2383" spans="4:4">
      <c r="D2383" s="162"/>
    </row>
    <row r="2384" spans="4:4">
      <c r="D2384" s="162"/>
    </row>
    <row r="2385" spans="4:4">
      <c r="D2385" s="162"/>
    </row>
    <row r="2386" spans="4:4">
      <c r="D2386" s="162"/>
    </row>
    <row r="2387" spans="4:4">
      <c r="D2387" s="162"/>
    </row>
    <row r="2388" spans="4:4">
      <c r="D2388" s="162"/>
    </row>
    <row r="2389" spans="4:4">
      <c r="D2389" s="162"/>
    </row>
    <row r="2390" spans="4:4">
      <c r="D2390" s="162"/>
    </row>
    <row r="2391" spans="4:4">
      <c r="D2391" s="162"/>
    </row>
    <row r="2392" spans="4:4">
      <c r="D2392" s="162"/>
    </row>
    <row r="2393" spans="4:4">
      <c r="D2393" s="162"/>
    </row>
    <row r="2394" spans="4:4">
      <c r="D2394" s="162"/>
    </row>
    <row r="2395" spans="4:4">
      <c r="D2395" s="162"/>
    </row>
    <row r="2396" spans="4:4">
      <c r="D2396" s="162"/>
    </row>
    <row r="2397" spans="4:4">
      <c r="D2397" s="162"/>
    </row>
    <row r="2398" spans="4:4">
      <c r="D2398" s="162"/>
    </row>
    <row r="2399" spans="4:4">
      <c r="D2399" s="162"/>
    </row>
    <row r="2400" spans="4:4">
      <c r="D2400" s="162"/>
    </row>
    <row r="2401" spans="4:4">
      <c r="D2401" s="162"/>
    </row>
    <row r="2402" spans="4:4">
      <c r="D2402" s="162"/>
    </row>
    <row r="2403" spans="4:4">
      <c r="D2403" s="162"/>
    </row>
    <row r="2404" spans="4:4">
      <c r="D2404" s="162"/>
    </row>
    <row r="2405" spans="4:4">
      <c r="D2405" s="162"/>
    </row>
    <row r="2406" spans="4:4">
      <c r="D2406" s="162"/>
    </row>
    <row r="2407" spans="4:4">
      <c r="D2407" s="162"/>
    </row>
    <row r="2408" spans="4:4">
      <c r="D2408" s="162"/>
    </row>
    <row r="2409" spans="4:4">
      <c r="D2409" s="162"/>
    </row>
    <row r="2410" spans="4:4">
      <c r="D2410" s="162"/>
    </row>
    <row r="2411" spans="4:4">
      <c r="D2411" s="162"/>
    </row>
    <row r="2412" spans="4:4">
      <c r="D2412" s="162"/>
    </row>
    <row r="2413" spans="4:4">
      <c r="D2413" s="162"/>
    </row>
    <row r="2414" spans="4:4">
      <c r="D2414" s="162"/>
    </row>
    <row r="2415" spans="4:4">
      <c r="D2415" s="162"/>
    </row>
    <row r="2416" spans="4:4">
      <c r="D2416" s="162"/>
    </row>
    <row r="2417" spans="4:4">
      <c r="D2417" s="162"/>
    </row>
    <row r="2418" spans="4:4">
      <c r="D2418" s="162"/>
    </row>
    <row r="2419" spans="4:4">
      <c r="D2419" s="162"/>
    </row>
    <row r="2420" spans="4:4">
      <c r="D2420" s="162"/>
    </row>
    <row r="2421" spans="4:4">
      <c r="D2421" s="162"/>
    </row>
    <row r="2422" spans="4:4">
      <c r="D2422" s="162"/>
    </row>
    <row r="2423" spans="4:4">
      <c r="D2423" s="162"/>
    </row>
    <row r="2424" spans="4:4">
      <c r="D2424" s="162"/>
    </row>
    <row r="2425" spans="4:4">
      <c r="D2425" s="162"/>
    </row>
    <row r="2426" spans="4:4">
      <c r="D2426" s="162"/>
    </row>
    <row r="2427" spans="4:4">
      <c r="D2427" s="162"/>
    </row>
    <row r="2428" spans="4:4">
      <c r="D2428" s="162"/>
    </row>
    <row r="2429" spans="4:4">
      <c r="D2429" s="162"/>
    </row>
    <row r="2430" spans="4:4">
      <c r="D2430" s="162"/>
    </row>
    <row r="2431" spans="4:4">
      <c r="D2431" s="162"/>
    </row>
    <row r="2432" spans="4:4">
      <c r="D2432" s="162"/>
    </row>
    <row r="2433" spans="4:4">
      <c r="D2433" s="162"/>
    </row>
    <row r="2434" spans="4:4">
      <c r="D2434" s="162"/>
    </row>
    <row r="2435" spans="4:4">
      <c r="D2435" s="162"/>
    </row>
    <row r="2436" spans="4:4">
      <c r="D2436" s="162"/>
    </row>
    <row r="2437" spans="4:4">
      <c r="D2437" s="162"/>
    </row>
    <row r="2438" spans="4:4">
      <c r="D2438" s="162"/>
    </row>
    <row r="2439" spans="4:4">
      <c r="D2439" s="162"/>
    </row>
    <row r="2440" spans="4:4">
      <c r="D2440" s="162"/>
    </row>
    <row r="2441" spans="4:4">
      <c r="D2441" s="162"/>
    </row>
    <row r="2442" spans="4:4">
      <c r="D2442" s="162"/>
    </row>
    <row r="2443" spans="4:4">
      <c r="D2443" s="162"/>
    </row>
    <row r="2444" spans="4:4">
      <c r="D2444" s="162"/>
    </row>
    <row r="2445" spans="4:4">
      <c r="D2445" s="162"/>
    </row>
    <row r="2446" spans="4:4">
      <c r="D2446" s="162"/>
    </row>
    <row r="2447" spans="4:4">
      <c r="D2447" s="162"/>
    </row>
    <row r="2448" spans="4:4">
      <c r="D2448" s="162"/>
    </row>
    <row r="2449" spans="4:4">
      <c r="D2449" s="162"/>
    </row>
    <row r="2450" spans="4:4">
      <c r="D2450" s="162"/>
    </row>
    <row r="2451" spans="4:4">
      <c r="D2451" s="162"/>
    </row>
    <row r="2452" spans="4:4">
      <c r="D2452" s="162"/>
    </row>
    <row r="2453" spans="4:4">
      <c r="D2453" s="162"/>
    </row>
    <row r="2454" spans="4:4">
      <c r="D2454" s="162"/>
    </row>
    <row r="2455" spans="4:4">
      <c r="D2455" s="162"/>
    </row>
    <row r="2456" spans="4:4">
      <c r="D2456" s="162"/>
    </row>
    <row r="2457" spans="4:4">
      <c r="D2457" s="162"/>
    </row>
    <row r="2458" spans="4:4">
      <c r="D2458" s="162"/>
    </row>
    <row r="2459" spans="4:4">
      <c r="D2459" s="162"/>
    </row>
    <row r="2460" spans="4:4">
      <c r="D2460" s="162"/>
    </row>
    <row r="2461" spans="4:4">
      <c r="D2461" s="162"/>
    </row>
    <row r="2462" spans="4:4">
      <c r="D2462" s="162"/>
    </row>
    <row r="2463" spans="4:4">
      <c r="D2463" s="162"/>
    </row>
    <row r="2464" spans="4:4">
      <c r="D2464" s="162"/>
    </row>
    <row r="2465" spans="4:4">
      <c r="D2465" s="162"/>
    </row>
    <row r="2466" spans="4:4">
      <c r="D2466" s="162"/>
    </row>
    <row r="2467" spans="4:4">
      <c r="D2467" s="162"/>
    </row>
    <row r="2468" spans="4:4">
      <c r="D2468" s="162"/>
    </row>
    <row r="2469" spans="4:4">
      <c r="D2469" s="162"/>
    </row>
    <row r="2470" spans="4:4">
      <c r="D2470" s="162"/>
    </row>
    <row r="2471" spans="4:4">
      <c r="D2471" s="162"/>
    </row>
    <row r="2472" spans="4:4">
      <c r="D2472" s="162"/>
    </row>
    <row r="2473" spans="4:4">
      <c r="D2473" s="162"/>
    </row>
    <row r="2474" spans="4:4">
      <c r="D2474" s="162"/>
    </row>
    <row r="2475" spans="4:4">
      <c r="D2475" s="162"/>
    </row>
    <row r="2476" spans="4:4">
      <c r="D2476" s="162"/>
    </row>
    <row r="2477" spans="4:4">
      <c r="D2477" s="162"/>
    </row>
    <row r="2478" spans="4:4">
      <c r="D2478" s="162"/>
    </row>
    <row r="2479" spans="4:4">
      <c r="D2479" s="162"/>
    </row>
    <row r="2480" spans="4:4">
      <c r="D2480" s="162"/>
    </row>
    <row r="2481" spans="4:4">
      <c r="D2481" s="162"/>
    </row>
    <row r="2482" spans="4:4">
      <c r="D2482" s="162"/>
    </row>
    <row r="2483" spans="4:4">
      <c r="D2483" s="162"/>
    </row>
    <row r="2484" spans="4:4">
      <c r="D2484" s="162"/>
    </row>
    <row r="2485" spans="4:4">
      <c r="D2485" s="162"/>
    </row>
    <row r="2486" spans="4:4">
      <c r="D2486" s="162"/>
    </row>
    <row r="2487" spans="4:4">
      <c r="D2487" s="162"/>
    </row>
    <row r="2488" spans="4:4">
      <c r="D2488" s="162"/>
    </row>
    <row r="2489" spans="4:4">
      <c r="D2489" s="162"/>
    </row>
    <row r="2490" spans="4:4">
      <c r="D2490" s="162"/>
    </row>
    <row r="2491" spans="4:4">
      <c r="D2491" s="162"/>
    </row>
    <row r="2492" spans="4:4">
      <c r="D2492" s="162"/>
    </row>
    <row r="2493" spans="4:4">
      <c r="D2493" s="162"/>
    </row>
    <row r="2494" spans="4:4">
      <c r="D2494" s="162"/>
    </row>
    <row r="2495" spans="4:4">
      <c r="D2495" s="162"/>
    </row>
    <row r="2496" spans="4:4">
      <c r="D2496" s="162"/>
    </row>
    <row r="2497" spans="4:4">
      <c r="D2497" s="162"/>
    </row>
    <row r="2498" spans="4:4">
      <c r="D2498" s="162"/>
    </row>
    <row r="2499" spans="4:4">
      <c r="D2499" s="162"/>
    </row>
    <row r="2500" spans="4:4">
      <c r="D2500" s="162"/>
    </row>
    <row r="2501" spans="4:4">
      <c r="D2501" s="162"/>
    </row>
    <row r="2502" spans="4:4">
      <c r="D2502" s="162"/>
    </row>
    <row r="2503" spans="4:4">
      <c r="D2503" s="162"/>
    </row>
    <row r="2504" spans="4:4">
      <c r="D2504" s="162"/>
    </row>
    <row r="2505" spans="4:4">
      <c r="D2505" s="162"/>
    </row>
    <row r="2506" spans="4:4">
      <c r="D2506" s="162"/>
    </row>
    <row r="2507" spans="4:4">
      <c r="D2507" s="162"/>
    </row>
    <row r="2508" spans="4:4">
      <c r="D2508" s="162"/>
    </row>
    <row r="2509" spans="4:4">
      <c r="D2509" s="162"/>
    </row>
    <row r="2510" spans="4:4">
      <c r="D2510" s="162"/>
    </row>
    <row r="2511" spans="4:4">
      <c r="D2511" s="162"/>
    </row>
    <row r="2512" spans="4:4">
      <c r="D2512" s="162"/>
    </row>
    <row r="2513" spans="4:4">
      <c r="D2513" s="162"/>
    </row>
    <row r="2514" spans="4:4">
      <c r="D2514" s="162"/>
    </row>
    <row r="2515" spans="4:4">
      <c r="D2515" s="162"/>
    </row>
    <row r="2516" spans="4:4">
      <c r="D2516" s="162"/>
    </row>
    <row r="2517" spans="4:4">
      <c r="D2517" s="162"/>
    </row>
    <row r="2518" spans="4:4">
      <c r="D2518" s="162"/>
    </row>
    <row r="2519" spans="4:4">
      <c r="D2519" s="162"/>
    </row>
    <row r="2520" spans="4:4">
      <c r="D2520" s="162"/>
    </row>
    <row r="2521" spans="4:4">
      <c r="D2521" s="162"/>
    </row>
    <row r="2522" spans="4:4">
      <c r="D2522" s="162"/>
    </row>
    <row r="2523" spans="4:4">
      <c r="D2523" s="162"/>
    </row>
    <row r="2524" spans="4:4">
      <c r="D2524" s="162"/>
    </row>
    <row r="2525" spans="4:4">
      <c r="D2525" s="162"/>
    </row>
    <row r="2526" spans="4:4">
      <c r="D2526" s="162"/>
    </row>
    <row r="2527" spans="4:4">
      <c r="D2527" s="162"/>
    </row>
    <row r="2528" spans="4:4">
      <c r="D2528" s="162"/>
    </row>
    <row r="2529" spans="4:4">
      <c r="D2529" s="162"/>
    </row>
    <row r="2530" spans="4:4">
      <c r="D2530" s="162"/>
    </row>
    <row r="2531" spans="4:4">
      <c r="D2531" s="162"/>
    </row>
    <row r="2532" spans="4:4">
      <c r="D2532" s="162"/>
    </row>
    <row r="2533" spans="4:4">
      <c r="D2533" s="162"/>
    </row>
    <row r="2534" spans="4:4">
      <c r="D2534" s="162"/>
    </row>
    <row r="2535" spans="4:4">
      <c r="D2535" s="162"/>
    </row>
    <row r="2536" spans="4:4">
      <c r="D2536" s="162"/>
    </row>
    <row r="2537" spans="4:4">
      <c r="D2537" s="162"/>
    </row>
    <row r="2538" spans="4:4">
      <c r="D2538" s="162"/>
    </row>
    <row r="2539" spans="4:4">
      <c r="D2539" s="162"/>
    </row>
    <row r="2540" spans="4:4">
      <c r="D2540" s="162"/>
    </row>
    <row r="2541" spans="4:4">
      <c r="D2541" s="162"/>
    </row>
    <row r="2542" spans="4:4">
      <c r="D2542" s="162"/>
    </row>
    <row r="2543" spans="4:4">
      <c r="D2543" s="162"/>
    </row>
    <row r="2544" spans="4:4">
      <c r="D2544" s="162"/>
    </row>
    <row r="2545" spans="4:4">
      <c r="D2545" s="162"/>
    </row>
    <row r="2546" spans="4:4">
      <c r="D2546" s="162"/>
    </row>
    <row r="2547" spans="4:4">
      <c r="D2547" s="162"/>
    </row>
    <row r="2548" spans="4:4">
      <c r="D2548" s="162"/>
    </row>
    <row r="2549" spans="4:4">
      <c r="D2549" s="162"/>
    </row>
    <row r="2550" spans="4:4">
      <c r="D2550" s="162"/>
    </row>
    <row r="2551" spans="4:4">
      <c r="D2551" s="162"/>
    </row>
    <row r="2552" spans="4:4">
      <c r="D2552" s="162"/>
    </row>
    <row r="2553" spans="4:4">
      <c r="D2553" s="162"/>
    </row>
    <row r="2554" spans="4:4">
      <c r="D2554" s="162"/>
    </row>
    <row r="2555" spans="4:4">
      <c r="D2555" s="162"/>
    </row>
    <row r="2556" spans="4:4">
      <c r="D2556" s="162"/>
    </row>
    <row r="2557" spans="4:4">
      <c r="D2557" s="162"/>
    </row>
    <row r="2558" spans="4:4">
      <c r="D2558" s="162"/>
    </row>
    <row r="2559" spans="4:4">
      <c r="D2559" s="162"/>
    </row>
    <row r="2560" spans="4:4">
      <c r="D2560" s="162"/>
    </row>
    <row r="2561" spans="4:4">
      <c r="D2561" s="162"/>
    </row>
    <row r="2562" spans="4:4">
      <c r="D2562" s="162"/>
    </row>
    <row r="2563" spans="4:4">
      <c r="D2563" s="162"/>
    </row>
    <row r="2564" spans="4:4">
      <c r="D2564" s="162"/>
    </row>
    <row r="2565" spans="4:4">
      <c r="D2565" s="162"/>
    </row>
    <row r="2566" spans="4:4">
      <c r="D2566" s="162"/>
    </row>
    <row r="2567" spans="4:4">
      <c r="D2567" s="162"/>
    </row>
    <row r="2568" spans="4:4">
      <c r="D2568" s="162"/>
    </row>
    <row r="2569" spans="4:4">
      <c r="D2569" s="162"/>
    </row>
    <row r="2570" spans="4:4">
      <c r="D2570" s="162"/>
    </row>
    <row r="2571" spans="4:4">
      <c r="D2571" s="162"/>
    </row>
    <row r="2572" spans="4:4">
      <c r="D2572" s="162"/>
    </row>
    <row r="2573" spans="4:4">
      <c r="D2573" s="162"/>
    </row>
    <row r="2574" spans="4:4">
      <c r="D2574" s="162"/>
    </row>
    <row r="2575" spans="4:4">
      <c r="D2575" s="162"/>
    </row>
    <row r="2576" spans="4:4">
      <c r="D2576" s="162"/>
    </row>
    <row r="2577" spans="4:4">
      <c r="D2577" s="162"/>
    </row>
    <row r="2578" spans="4:4">
      <c r="D2578" s="162"/>
    </row>
    <row r="2579" spans="4:4">
      <c r="D2579" s="162"/>
    </row>
    <row r="2580" spans="4:4">
      <c r="D2580" s="162"/>
    </row>
    <row r="2581" spans="4:4">
      <c r="D2581" s="162"/>
    </row>
    <row r="2582" spans="4:4">
      <c r="D2582" s="162"/>
    </row>
    <row r="2583" spans="4:4">
      <c r="D2583" s="162"/>
    </row>
    <row r="2584" spans="4:4">
      <c r="D2584" s="162"/>
    </row>
    <row r="2585" spans="4:4">
      <c r="D2585" s="162"/>
    </row>
    <row r="2586" spans="4:4">
      <c r="D2586" s="162"/>
    </row>
    <row r="2587" spans="4:4">
      <c r="D2587" s="162"/>
    </row>
    <row r="2588" spans="4:4">
      <c r="D2588" s="162"/>
    </row>
    <row r="2589" spans="4:4">
      <c r="D2589" s="162"/>
    </row>
    <row r="2590" spans="4:4">
      <c r="D2590" s="162"/>
    </row>
    <row r="2591" spans="4:4">
      <c r="D2591" s="162"/>
    </row>
    <row r="2592" spans="4:4">
      <c r="D2592" s="162"/>
    </row>
    <row r="2593" spans="4:4">
      <c r="D2593" s="162"/>
    </row>
    <row r="2594" spans="4:4">
      <c r="D2594" s="162"/>
    </row>
    <row r="2595" spans="4:4">
      <c r="D2595" s="162"/>
    </row>
    <row r="2596" spans="4:4">
      <c r="D2596" s="162"/>
    </row>
    <row r="2597" spans="4:4">
      <c r="D2597" s="162"/>
    </row>
    <row r="2598" spans="4:4">
      <c r="D2598" s="162"/>
    </row>
    <row r="2599" spans="4:4">
      <c r="D2599" s="162"/>
    </row>
    <row r="2600" spans="4:4">
      <c r="D2600" s="162"/>
    </row>
    <row r="2601" spans="4:4">
      <c r="D2601" s="162"/>
    </row>
    <row r="2602" spans="4:4">
      <c r="D2602" s="162"/>
    </row>
    <row r="2603" spans="4:4">
      <c r="D2603" s="162"/>
    </row>
    <row r="2604" spans="4:4">
      <c r="D2604" s="162"/>
    </row>
    <row r="2605" spans="4:4">
      <c r="D2605" s="162"/>
    </row>
    <row r="2606" spans="4:4">
      <c r="D2606" s="162"/>
    </row>
    <row r="2607" spans="4:4">
      <c r="D2607" s="162"/>
    </row>
    <row r="2608" spans="4:4">
      <c r="D2608" s="162"/>
    </row>
    <row r="2609" spans="4:4">
      <c r="D2609" s="162"/>
    </row>
    <row r="2610" spans="4:4">
      <c r="D2610" s="162"/>
    </row>
    <row r="2611" spans="4:4">
      <c r="D2611" s="162"/>
    </row>
    <row r="2612" spans="4:4">
      <c r="D2612" s="162"/>
    </row>
    <row r="2613" spans="4:4">
      <c r="D2613" s="162"/>
    </row>
    <row r="2614" spans="4:4">
      <c r="D2614" s="162"/>
    </row>
    <row r="2615" spans="4:4">
      <c r="D2615" s="162"/>
    </row>
    <row r="2616" spans="4:4">
      <c r="D2616" s="162"/>
    </row>
    <row r="2617" spans="4:4">
      <c r="D2617" s="162"/>
    </row>
    <row r="2618" spans="4:4">
      <c r="D2618" s="162"/>
    </row>
    <row r="2619" spans="4:4">
      <c r="D2619" s="162"/>
    </row>
    <row r="2620" spans="4:4">
      <c r="D2620" s="162"/>
    </row>
    <row r="2621" spans="4:4">
      <c r="D2621" s="162"/>
    </row>
    <row r="2622" spans="4:4">
      <c r="D2622" s="162"/>
    </row>
    <row r="2623" spans="4:4">
      <c r="D2623" s="162"/>
    </row>
    <row r="2624" spans="4:4">
      <c r="D2624" s="162"/>
    </row>
    <row r="2625" spans="4:4">
      <c r="D2625" s="162"/>
    </row>
    <row r="2626" spans="4:4">
      <c r="D2626" s="162"/>
    </row>
    <row r="2627" spans="4:4">
      <c r="D2627" s="162"/>
    </row>
    <row r="2628" spans="4:4">
      <c r="D2628" s="162"/>
    </row>
    <row r="2629" spans="4:4">
      <c r="D2629" s="162"/>
    </row>
    <row r="2630" spans="4:4">
      <c r="D2630" s="162"/>
    </row>
    <row r="2631" spans="4:4">
      <c r="D2631" s="162"/>
    </row>
    <row r="2632" spans="4:4">
      <c r="D2632" s="162"/>
    </row>
    <row r="2633" spans="4:4">
      <c r="D2633" s="162"/>
    </row>
    <row r="2634" spans="4:4">
      <c r="D2634" s="162"/>
    </row>
    <row r="2635" spans="4:4">
      <c r="D2635" s="162"/>
    </row>
    <row r="2636" spans="4:4">
      <c r="D2636" s="162"/>
    </row>
    <row r="2637" spans="4:4">
      <c r="D2637" s="162"/>
    </row>
    <row r="2638" spans="4:4">
      <c r="D2638" s="162"/>
    </row>
    <row r="2639" spans="4:4">
      <c r="D2639" s="162"/>
    </row>
    <row r="2640" spans="4:4">
      <c r="D2640" s="162"/>
    </row>
    <row r="2641" spans="4:4">
      <c r="D2641" s="162"/>
    </row>
    <row r="2642" spans="4:4">
      <c r="D2642" s="162"/>
    </row>
    <row r="2643" spans="4:4">
      <c r="D2643" s="162"/>
    </row>
    <row r="2644" spans="4:4">
      <c r="D2644" s="162"/>
    </row>
    <row r="2645" spans="4:4">
      <c r="D2645" s="162"/>
    </row>
    <row r="2646" spans="4:4">
      <c r="D2646" s="162"/>
    </row>
    <row r="2647" spans="4:4">
      <c r="D2647" s="162"/>
    </row>
    <row r="2648" spans="4:4">
      <c r="D2648" s="162"/>
    </row>
    <row r="2649" spans="4:4">
      <c r="D2649" s="162"/>
    </row>
    <row r="2650" spans="4:4">
      <c r="D2650" s="162"/>
    </row>
    <row r="2651" spans="4:4">
      <c r="D2651" s="162"/>
    </row>
    <row r="2652" spans="4:4">
      <c r="D2652" s="162"/>
    </row>
    <row r="2653" spans="4:4">
      <c r="D2653" s="162"/>
    </row>
    <row r="2654" spans="4:4">
      <c r="D2654" s="162"/>
    </row>
    <row r="2655" spans="4:4">
      <c r="D2655" s="162"/>
    </row>
    <row r="2656" spans="4:4">
      <c r="D2656" s="162"/>
    </row>
    <row r="2657" spans="4:4">
      <c r="D2657" s="162"/>
    </row>
    <row r="2658" spans="4:4">
      <c r="D2658" s="162"/>
    </row>
    <row r="2659" spans="4:4">
      <c r="D2659" s="162"/>
    </row>
    <row r="2660" spans="4:4">
      <c r="D2660" s="162"/>
    </row>
    <row r="2661" spans="4:4">
      <c r="D2661" s="162"/>
    </row>
    <row r="2662" spans="4:4">
      <c r="D2662" s="162"/>
    </row>
    <row r="2663" spans="4:4">
      <c r="D2663" s="162"/>
    </row>
    <row r="2664" spans="4:4">
      <c r="D2664" s="162"/>
    </row>
    <row r="2665" spans="4:4">
      <c r="D2665" s="162"/>
    </row>
    <row r="2666" spans="4:4">
      <c r="D2666" s="162"/>
    </row>
    <row r="2667" spans="4:4">
      <c r="D2667" s="162"/>
    </row>
    <row r="2668" spans="4:4">
      <c r="D2668" s="162"/>
    </row>
    <row r="2669" spans="4:4">
      <c r="D2669" s="162"/>
    </row>
    <row r="2670" spans="4:4">
      <c r="D2670" s="162"/>
    </row>
    <row r="2671" spans="4:4">
      <c r="D2671" s="162"/>
    </row>
    <row r="2672" spans="4:4">
      <c r="D2672" s="162"/>
    </row>
    <row r="2673" spans="4:4">
      <c r="D2673" s="162"/>
    </row>
    <row r="2674" spans="4:4">
      <c r="D2674" s="162"/>
    </row>
    <row r="2675" spans="4:4">
      <c r="D2675" s="162"/>
    </row>
    <row r="2676" spans="4:4">
      <c r="D2676" s="162"/>
    </row>
    <row r="2677" spans="4:4">
      <c r="D2677" s="162"/>
    </row>
    <row r="2678" spans="4:4">
      <c r="D2678" s="162"/>
    </row>
    <row r="2679" spans="4:4">
      <c r="D2679" s="162"/>
    </row>
    <row r="2680" spans="4:4">
      <c r="D2680" s="162"/>
    </row>
    <row r="2681" spans="4:4">
      <c r="D2681" s="162"/>
    </row>
    <row r="2682" spans="4:4">
      <c r="D2682" s="162"/>
    </row>
    <row r="2683" spans="4:4">
      <c r="D2683" s="162"/>
    </row>
    <row r="2684" spans="4:4">
      <c r="D2684" s="162"/>
    </row>
    <row r="2685" spans="4:4">
      <c r="D2685" s="162"/>
    </row>
    <row r="2686" spans="4:4">
      <c r="D2686" s="162"/>
    </row>
    <row r="2687" spans="4:4">
      <c r="D2687" s="162"/>
    </row>
    <row r="2688" spans="4:4">
      <c r="D2688" s="162"/>
    </row>
    <row r="2689" spans="4:4">
      <c r="D2689" s="162"/>
    </row>
    <row r="2690" spans="4:4">
      <c r="D2690" s="162"/>
    </row>
    <row r="2691" spans="4:4">
      <c r="D2691" s="162"/>
    </row>
    <row r="2692" spans="4:4">
      <c r="D2692" s="162"/>
    </row>
    <row r="2693" spans="4:4">
      <c r="D2693" s="162"/>
    </row>
    <row r="2694" spans="4:4">
      <c r="D2694" s="162"/>
    </row>
    <row r="2695" spans="4:4">
      <c r="D2695" s="162"/>
    </row>
    <row r="2696" spans="4:4">
      <c r="D2696" s="162"/>
    </row>
    <row r="2697" spans="4:4">
      <c r="D2697" s="162"/>
    </row>
    <row r="2698" spans="4:4">
      <c r="D2698" s="162"/>
    </row>
    <row r="2699" spans="4:4">
      <c r="D2699" s="162"/>
    </row>
    <row r="2700" spans="4:4">
      <c r="D2700" s="162"/>
    </row>
    <row r="2701" spans="4:4">
      <c r="D2701" s="162"/>
    </row>
    <row r="2702" spans="4:4">
      <c r="D2702" s="162"/>
    </row>
    <row r="2703" spans="4:4">
      <c r="D2703" s="162"/>
    </row>
    <row r="2704" spans="4:4">
      <c r="D2704" s="162"/>
    </row>
    <row r="2705" spans="4:4">
      <c r="D2705" s="162"/>
    </row>
    <row r="2706" spans="4:4">
      <c r="D2706" s="162"/>
    </row>
    <row r="2707" spans="4:4">
      <c r="D2707" s="162"/>
    </row>
    <row r="2708" spans="4:4">
      <c r="D2708" s="162"/>
    </row>
    <row r="2709" spans="4:4">
      <c r="D2709" s="162"/>
    </row>
    <row r="2710" spans="4:4">
      <c r="D2710" s="162"/>
    </row>
    <row r="2711" spans="4:4">
      <c r="D2711" s="162"/>
    </row>
    <row r="2712" spans="4:4">
      <c r="D2712" s="162"/>
    </row>
    <row r="2713" spans="4:4">
      <c r="D2713" s="162"/>
    </row>
    <row r="2714" spans="4:4">
      <c r="D2714" s="162"/>
    </row>
    <row r="2715" spans="4:4">
      <c r="D2715" s="162"/>
    </row>
    <row r="2716" spans="4:4">
      <c r="D2716" s="162"/>
    </row>
    <row r="2717" spans="4:4">
      <c r="D2717" s="162"/>
    </row>
    <row r="2718" spans="4:4">
      <c r="D2718" s="162"/>
    </row>
    <row r="2719" spans="4:4">
      <c r="D2719" s="162"/>
    </row>
    <row r="2720" spans="4:4">
      <c r="D2720" s="162"/>
    </row>
    <row r="2721" spans="4:4">
      <c r="D2721" s="162"/>
    </row>
    <row r="2722" spans="4:4">
      <c r="D2722" s="162"/>
    </row>
    <row r="2723" spans="4:4">
      <c r="D2723" s="162"/>
    </row>
    <row r="2724" spans="4:4">
      <c r="D2724" s="162"/>
    </row>
    <row r="2725" spans="4:4">
      <c r="D2725" s="162"/>
    </row>
    <row r="2726" spans="4:4">
      <c r="D2726" s="162"/>
    </row>
    <row r="2727" spans="4:4">
      <c r="D2727" s="162"/>
    </row>
    <row r="2728" spans="4:4">
      <c r="D2728" s="162"/>
    </row>
    <row r="2729" spans="4:4">
      <c r="D2729" s="162"/>
    </row>
    <row r="2730" spans="4:4">
      <c r="D2730" s="162"/>
    </row>
    <row r="2731" spans="4:4">
      <c r="D2731" s="162"/>
    </row>
    <row r="2732" spans="4:4">
      <c r="D2732" s="162"/>
    </row>
    <row r="2733" spans="4:4">
      <c r="D2733" s="162"/>
    </row>
    <row r="2734" spans="4:4">
      <c r="D2734" s="162"/>
    </row>
    <row r="2735" spans="4:4">
      <c r="D2735" s="162"/>
    </row>
    <row r="2736" spans="4:4">
      <c r="D2736" s="162"/>
    </row>
    <row r="2737" spans="4:4">
      <c r="D2737" s="162"/>
    </row>
    <row r="2738" spans="4:4">
      <c r="D2738" s="162"/>
    </row>
    <row r="2739" spans="4:4">
      <c r="D2739" s="162"/>
    </row>
    <row r="2740" spans="4:4">
      <c r="D2740" s="162"/>
    </row>
    <row r="2741" spans="4:4">
      <c r="D2741" s="162"/>
    </row>
    <row r="2742" spans="4:4">
      <c r="D2742" s="162"/>
    </row>
    <row r="2743" spans="4:4">
      <c r="D2743" s="162"/>
    </row>
    <row r="2744" spans="4:4">
      <c r="D2744" s="162"/>
    </row>
    <row r="2745" spans="4:4">
      <c r="D2745" s="162"/>
    </row>
    <row r="2746" spans="4:4">
      <c r="D2746" s="162"/>
    </row>
    <row r="2747" spans="4:4">
      <c r="D2747" s="162"/>
    </row>
    <row r="2748" spans="4:4">
      <c r="D2748" s="162"/>
    </row>
    <row r="2749" spans="4:4">
      <c r="D2749" s="162"/>
    </row>
    <row r="2750" spans="4:4">
      <c r="D2750" s="162"/>
    </row>
    <row r="2751" spans="4:4">
      <c r="D2751" s="162"/>
    </row>
    <row r="2752" spans="4:4">
      <c r="D2752" s="162"/>
    </row>
    <row r="2753" spans="4:4">
      <c r="D2753" s="162"/>
    </row>
    <row r="2754" spans="4:4">
      <c r="D2754" s="162"/>
    </row>
    <row r="2755" spans="4:4">
      <c r="D2755" s="162"/>
    </row>
    <row r="2756" spans="4:4">
      <c r="D2756" s="162"/>
    </row>
    <row r="2757" spans="4:4">
      <c r="D2757" s="162"/>
    </row>
    <row r="2758" spans="4:4">
      <c r="D2758" s="162"/>
    </row>
    <row r="2759" spans="4:4">
      <c r="D2759" s="162"/>
    </row>
    <row r="2760" spans="4:4">
      <c r="D2760" s="162"/>
    </row>
    <row r="2761" spans="4:4">
      <c r="D2761" s="162"/>
    </row>
    <row r="2762" spans="4:4">
      <c r="D2762" s="162"/>
    </row>
    <row r="2763" spans="4:4">
      <c r="D2763" s="162"/>
    </row>
    <row r="2764" spans="4:4">
      <c r="D2764" s="162"/>
    </row>
    <row r="2765" spans="4:4">
      <c r="D2765" s="162"/>
    </row>
    <row r="2766" spans="4:4">
      <c r="D2766" s="162"/>
    </row>
    <row r="2767" spans="4:4">
      <c r="D2767" s="162"/>
    </row>
    <row r="2768" spans="4:4">
      <c r="D2768" s="162"/>
    </row>
    <row r="2769" spans="4:4">
      <c r="D2769" s="162"/>
    </row>
    <row r="2770" spans="4:4">
      <c r="D2770" s="162"/>
    </row>
    <row r="2771" spans="4:4">
      <c r="D2771" s="162"/>
    </row>
    <row r="2772" spans="4:4">
      <c r="D2772" s="162"/>
    </row>
    <row r="2773" spans="4:4">
      <c r="D2773" s="162"/>
    </row>
    <row r="2774" spans="4:4">
      <c r="D2774" s="162"/>
    </row>
    <row r="2775" spans="4:4">
      <c r="D2775" s="162"/>
    </row>
    <row r="2776" spans="4:4">
      <c r="D2776" s="162"/>
    </row>
    <row r="2777" spans="4:4">
      <c r="D2777" s="162"/>
    </row>
    <row r="2778" spans="4:4">
      <c r="D2778" s="162"/>
    </row>
    <row r="2779" spans="4:4">
      <c r="D2779" s="162"/>
    </row>
    <row r="2780" spans="4:4">
      <c r="D2780" s="162"/>
    </row>
    <row r="2781" spans="4:4">
      <c r="D2781" s="162"/>
    </row>
    <row r="2782" spans="4:4">
      <c r="D2782" s="162"/>
    </row>
    <row r="2783" spans="4:4">
      <c r="D2783" s="162"/>
    </row>
    <row r="2784" spans="4:4">
      <c r="D2784" s="162"/>
    </row>
    <row r="2785" spans="4:4">
      <c r="D2785" s="162"/>
    </row>
    <row r="2786" spans="4:4">
      <c r="D2786" s="162"/>
    </row>
    <row r="2787" spans="4:4">
      <c r="D2787" s="162"/>
    </row>
    <row r="2788" spans="4:4">
      <c r="D2788" s="162"/>
    </row>
    <row r="2789" spans="4:4">
      <c r="D2789" s="162"/>
    </row>
    <row r="2790" spans="4:4">
      <c r="D2790" s="162"/>
    </row>
    <row r="2791" spans="4:4">
      <c r="D2791" s="162"/>
    </row>
    <row r="2792" spans="4:4">
      <c r="D2792" s="162"/>
    </row>
    <row r="2793" spans="4:4">
      <c r="D2793" s="162"/>
    </row>
    <row r="2794" spans="4:4">
      <c r="D2794" s="162"/>
    </row>
    <row r="2795" spans="4:4">
      <c r="D2795" s="162"/>
    </row>
    <row r="2796" spans="4:4">
      <c r="D2796" s="162"/>
    </row>
    <row r="2797" spans="4:4">
      <c r="D2797" s="162"/>
    </row>
    <row r="2798" spans="4:4">
      <c r="D2798" s="162"/>
    </row>
    <row r="2799" spans="4:4">
      <c r="D2799" s="162"/>
    </row>
    <row r="2800" spans="4:4">
      <c r="D2800" s="162"/>
    </row>
    <row r="2801" spans="4:4">
      <c r="D2801" s="162"/>
    </row>
    <row r="2802" spans="4:4">
      <c r="D2802" s="162"/>
    </row>
    <row r="2803" spans="4:4">
      <c r="D2803" s="162"/>
    </row>
    <row r="2804" spans="4:4">
      <c r="D2804" s="162"/>
    </row>
    <row r="2805" spans="4:4">
      <c r="D2805" s="162"/>
    </row>
    <row r="2806" spans="4:4">
      <c r="D2806" s="162"/>
    </row>
    <row r="2807" spans="4:4">
      <c r="D2807" s="162"/>
    </row>
    <row r="2808" spans="4:4">
      <c r="D2808" s="162"/>
    </row>
    <row r="2809" spans="4:4">
      <c r="D2809" s="162"/>
    </row>
    <row r="2810" spans="4:4">
      <c r="D2810" s="162"/>
    </row>
    <row r="2811" spans="4:4">
      <c r="D2811" s="162"/>
    </row>
    <row r="2812" spans="4:4">
      <c r="D2812" s="162"/>
    </row>
    <row r="2813" spans="4:4">
      <c r="D2813" s="162"/>
    </row>
    <row r="2814" spans="4:4">
      <c r="D2814" s="162"/>
    </row>
    <row r="2815" spans="4:4">
      <c r="D2815" s="162"/>
    </row>
    <row r="2816" spans="4:4">
      <c r="D2816" s="162"/>
    </row>
    <row r="2817" spans="4:4">
      <c r="D2817" s="162"/>
    </row>
    <row r="2818" spans="4:4">
      <c r="D2818" s="162"/>
    </row>
    <row r="2819" spans="4:4">
      <c r="D2819" s="162"/>
    </row>
    <row r="2820" spans="4:4">
      <c r="D2820" s="162"/>
    </row>
    <row r="2821" spans="4:4">
      <c r="D2821" s="162"/>
    </row>
    <row r="2822" spans="4:4">
      <c r="D2822" s="162"/>
    </row>
    <row r="2823" spans="4:4">
      <c r="D2823" s="162"/>
    </row>
    <row r="2824" spans="4:4">
      <c r="D2824" s="162"/>
    </row>
    <row r="2825" spans="4:4">
      <c r="D2825" s="162"/>
    </row>
    <row r="2826" spans="4:4">
      <c r="D2826" s="162"/>
    </row>
    <row r="2827" spans="4:4">
      <c r="D2827" s="162"/>
    </row>
    <row r="2828" spans="4:4">
      <c r="D2828" s="162"/>
    </row>
    <row r="2829" spans="4:4">
      <c r="D2829" s="162"/>
    </row>
    <row r="2830" spans="4:4">
      <c r="D2830" s="162"/>
    </row>
    <row r="2831" spans="4:4">
      <c r="D2831" s="162"/>
    </row>
    <row r="2832" spans="4:4">
      <c r="D2832" s="162"/>
    </row>
    <row r="2833" spans="4:4">
      <c r="D2833" s="162"/>
    </row>
    <row r="2834" spans="4:4">
      <c r="D2834" s="162"/>
    </row>
    <row r="2835" spans="4:4">
      <c r="D2835" s="162"/>
    </row>
    <row r="2836" spans="4:4">
      <c r="D2836" s="162"/>
    </row>
    <row r="2837" spans="4:4">
      <c r="D2837" s="162"/>
    </row>
    <row r="2838" spans="4:4">
      <c r="D2838" s="162"/>
    </row>
    <row r="2839" spans="4:4">
      <c r="D2839" s="162"/>
    </row>
    <row r="2840" spans="4:4">
      <c r="D2840" s="162"/>
    </row>
    <row r="2841" spans="4:4">
      <c r="D2841" s="162"/>
    </row>
    <row r="2842" spans="4:4">
      <c r="D2842" s="162"/>
    </row>
    <row r="2843" spans="4:4">
      <c r="D2843" s="162"/>
    </row>
    <row r="2844" spans="4:4">
      <c r="D2844" s="162"/>
    </row>
    <row r="2845" spans="4:4">
      <c r="D2845" s="162"/>
    </row>
    <row r="2846" spans="4:4">
      <c r="D2846" s="162"/>
    </row>
    <row r="2847" spans="4:4">
      <c r="D2847" s="162"/>
    </row>
    <row r="2848" spans="4:4">
      <c r="D2848" s="162"/>
    </row>
    <row r="2849" spans="4:4">
      <c r="D2849" s="162"/>
    </row>
    <row r="2850" spans="4:4">
      <c r="D2850" s="162"/>
    </row>
    <row r="2851" spans="4:4">
      <c r="D2851" s="162"/>
    </row>
    <row r="2852" spans="4:4">
      <c r="D2852" s="162"/>
    </row>
    <row r="2853" spans="4:4">
      <c r="D2853" s="162"/>
    </row>
    <row r="2854" spans="4:4">
      <c r="D2854" s="162"/>
    </row>
    <row r="2855" spans="4:4">
      <c r="D2855" s="162"/>
    </row>
    <row r="2856" spans="4:4">
      <c r="D2856" s="162"/>
    </row>
    <row r="2857" spans="4:4">
      <c r="D2857" s="162"/>
    </row>
    <row r="2858" spans="4:4">
      <c r="D2858" s="162"/>
    </row>
    <row r="2859" spans="4:4">
      <c r="D2859" s="162"/>
    </row>
    <row r="2860" spans="4:4">
      <c r="D2860" s="162"/>
    </row>
    <row r="2861" spans="4:4">
      <c r="D2861" s="162"/>
    </row>
    <row r="2862" spans="4:4">
      <c r="D2862" s="162"/>
    </row>
    <row r="2863" spans="4:4">
      <c r="D2863" s="162"/>
    </row>
    <row r="2864" spans="4:4">
      <c r="D2864" s="162"/>
    </row>
    <row r="2865" spans="4:4">
      <c r="D2865" s="162"/>
    </row>
    <row r="2866" spans="4:4">
      <c r="D2866" s="162"/>
    </row>
    <row r="2867" spans="4:4">
      <c r="D2867" s="162"/>
    </row>
    <row r="2868" spans="4:4">
      <c r="D2868" s="162"/>
    </row>
    <row r="2869" spans="4:4">
      <c r="D2869" s="162"/>
    </row>
    <row r="2870" spans="4:4">
      <c r="D2870" s="162"/>
    </row>
    <row r="2871" spans="4:4">
      <c r="D2871" s="162"/>
    </row>
    <row r="2872" spans="4:4">
      <c r="D2872" s="162"/>
    </row>
    <row r="2873" spans="4:4">
      <c r="D2873" s="162"/>
    </row>
    <row r="2874" spans="4:4">
      <c r="D2874" s="162"/>
    </row>
    <row r="2875" spans="4:4">
      <c r="D2875" s="162"/>
    </row>
    <row r="2876" spans="4:4">
      <c r="D2876" s="162"/>
    </row>
    <row r="2877" spans="4:4">
      <c r="D2877" s="162"/>
    </row>
    <row r="2878" spans="4:4">
      <c r="D2878" s="162"/>
    </row>
    <row r="2879" spans="4:4">
      <c r="D2879" s="162"/>
    </row>
    <row r="2880" spans="4:4">
      <c r="D2880" s="162"/>
    </row>
    <row r="2881" spans="4:4">
      <c r="D2881" s="162"/>
    </row>
    <row r="2882" spans="4:4">
      <c r="D2882" s="162"/>
    </row>
    <row r="2883" spans="4:4">
      <c r="D2883" s="162"/>
    </row>
    <row r="2884" spans="4:4">
      <c r="D2884" s="162"/>
    </row>
    <row r="2885" spans="4:4">
      <c r="D2885" s="162"/>
    </row>
    <row r="2886" spans="4:4">
      <c r="D2886" s="162"/>
    </row>
    <row r="2887" spans="4:4">
      <c r="D2887" s="162"/>
    </row>
    <row r="2888" spans="4:4">
      <c r="D2888" s="162"/>
    </row>
    <row r="2889" spans="4:4">
      <c r="D2889" s="162"/>
    </row>
    <row r="2890" spans="4:4">
      <c r="D2890" s="162"/>
    </row>
    <row r="2891" spans="4:4">
      <c r="D2891" s="162"/>
    </row>
    <row r="2892" spans="4:4">
      <c r="D2892" s="162"/>
    </row>
    <row r="2893" spans="4:4">
      <c r="D2893" s="162"/>
    </row>
    <row r="2894" spans="4:4">
      <c r="D2894" s="162"/>
    </row>
    <row r="2895" spans="4:4">
      <c r="D2895" s="162"/>
    </row>
    <row r="2896" spans="4:4">
      <c r="D2896" s="162"/>
    </row>
    <row r="2897" spans="4:4">
      <c r="D2897" s="162"/>
    </row>
    <row r="2898" spans="4:4">
      <c r="D2898" s="162"/>
    </row>
    <row r="2899" spans="4:4">
      <c r="D2899" s="162"/>
    </row>
    <row r="2900" spans="4:4">
      <c r="D2900" s="162"/>
    </row>
    <row r="2901" spans="4:4">
      <c r="D2901" s="162"/>
    </row>
    <row r="2902" spans="4:4">
      <c r="D2902" s="162"/>
    </row>
    <row r="2903" spans="4:4">
      <c r="D2903" s="162"/>
    </row>
    <row r="2904" spans="4:4">
      <c r="D2904" s="162"/>
    </row>
    <row r="2905" spans="4:4">
      <c r="D2905" s="162"/>
    </row>
    <row r="2906" spans="4:4">
      <c r="D2906" s="162"/>
    </row>
    <row r="2907" spans="4:4">
      <c r="D2907" s="162"/>
    </row>
    <row r="2908" spans="4:4">
      <c r="D2908" s="162"/>
    </row>
    <row r="2909" spans="4:4">
      <c r="D2909" s="162"/>
    </row>
    <row r="2910" spans="4:4">
      <c r="D2910" s="162"/>
    </row>
    <row r="2911" spans="4:4">
      <c r="D2911" s="162"/>
    </row>
    <row r="2912" spans="4:4">
      <c r="D2912" s="162"/>
    </row>
    <row r="2913" spans="4:4">
      <c r="D2913" s="162"/>
    </row>
    <row r="2914" spans="4:4">
      <c r="D2914" s="162"/>
    </row>
    <row r="2915" spans="4:4">
      <c r="D2915" s="162"/>
    </row>
    <row r="2916" spans="4:4">
      <c r="D2916" s="162"/>
    </row>
    <row r="2917" spans="4:4">
      <c r="D2917" s="162"/>
    </row>
    <row r="2918" spans="4:4">
      <c r="D2918" s="162"/>
    </row>
    <row r="2919" spans="4:4">
      <c r="D2919" s="162"/>
    </row>
    <row r="2920" spans="4:4">
      <c r="D2920" s="162"/>
    </row>
    <row r="2921" spans="4:4">
      <c r="D2921" s="162"/>
    </row>
    <row r="2922" spans="4:4">
      <c r="D2922" s="162"/>
    </row>
    <row r="2923" spans="4:4">
      <c r="D2923" s="162"/>
    </row>
    <row r="2924" spans="4:4">
      <c r="D2924" s="162"/>
    </row>
    <row r="2925" spans="4:4">
      <c r="D2925" s="162"/>
    </row>
    <row r="2926" spans="4:4">
      <c r="D2926" s="162"/>
    </row>
    <row r="2927" spans="4:4">
      <c r="D2927" s="162"/>
    </row>
    <row r="2928" spans="4:4">
      <c r="D2928" s="162"/>
    </row>
    <row r="2929" spans="4:4">
      <c r="D2929" s="162"/>
    </row>
    <row r="2930" spans="4:4">
      <c r="D2930" s="162"/>
    </row>
    <row r="2931" spans="4:4">
      <c r="D2931" s="162"/>
    </row>
    <row r="2932" spans="4:4">
      <c r="D2932" s="162"/>
    </row>
    <row r="2933" spans="4:4">
      <c r="D2933" s="162"/>
    </row>
    <row r="2934" spans="4:4">
      <c r="D2934" s="162"/>
    </row>
    <row r="2935" spans="4:4">
      <c r="D2935" s="162"/>
    </row>
    <row r="2936" spans="4:4">
      <c r="D2936" s="162"/>
    </row>
    <row r="2937" spans="4:4">
      <c r="D2937" s="162"/>
    </row>
    <row r="2938" spans="4:4">
      <c r="D2938" s="162"/>
    </row>
    <row r="2939" spans="4:4">
      <c r="D2939" s="162"/>
    </row>
    <row r="2940" spans="4:4">
      <c r="D2940" s="162"/>
    </row>
    <row r="2941" spans="4:4">
      <c r="D2941" s="162"/>
    </row>
    <row r="2942" spans="4:4">
      <c r="D2942" s="162"/>
    </row>
    <row r="2943" spans="4:4">
      <c r="D2943" s="162"/>
    </row>
    <row r="2944" spans="4:4">
      <c r="D2944" s="162"/>
    </row>
    <row r="2945" spans="4:4">
      <c r="D2945" s="162"/>
    </row>
    <row r="2946" spans="4:4">
      <c r="D2946" s="162"/>
    </row>
    <row r="2947" spans="4:4">
      <c r="D2947" s="162"/>
    </row>
    <row r="2948" spans="4:4">
      <c r="D2948" s="162"/>
    </row>
    <row r="2949" spans="4:4">
      <c r="D2949" s="162"/>
    </row>
    <row r="2950" spans="4:4">
      <c r="D2950" s="162"/>
    </row>
    <row r="2951" spans="4:4">
      <c r="D2951" s="162"/>
    </row>
    <row r="2952" spans="4:4">
      <c r="D2952" s="162"/>
    </row>
    <row r="2953" spans="4:4">
      <c r="D2953" s="162"/>
    </row>
    <row r="2954" spans="4:4">
      <c r="D2954" s="162"/>
    </row>
    <row r="2955" spans="4:4">
      <c r="D2955" s="162"/>
    </row>
    <row r="2956" spans="4:4">
      <c r="D2956" s="162"/>
    </row>
    <row r="2957" spans="4:4">
      <c r="D2957" s="162"/>
    </row>
    <row r="2958" spans="4:4">
      <c r="D2958" s="162"/>
    </row>
    <row r="2959" spans="4:4">
      <c r="D2959" s="162"/>
    </row>
    <row r="2960" spans="4:4">
      <c r="D2960" s="162"/>
    </row>
    <row r="2961" spans="4:4">
      <c r="D2961" s="162"/>
    </row>
    <row r="2962" spans="4:4">
      <c r="D2962" s="162"/>
    </row>
    <row r="2963" spans="4:4">
      <c r="D2963" s="162"/>
    </row>
    <row r="2964" spans="4:4">
      <c r="D2964" s="162"/>
    </row>
    <row r="2965" spans="4:4">
      <c r="D2965" s="162"/>
    </row>
    <row r="2966" spans="4:4">
      <c r="D2966" s="162"/>
    </row>
    <row r="2967" spans="4:4">
      <c r="D2967" s="162"/>
    </row>
    <row r="2968" spans="4:4">
      <c r="D2968" s="162"/>
    </row>
    <row r="2969" spans="4:4">
      <c r="D2969" s="162"/>
    </row>
    <row r="2970" spans="4:4">
      <c r="D2970" s="162"/>
    </row>
    <row r="2971" spans="4:4">
      <c r="D2971" s="162"/>
    </row>
    <row r="2972" spans="4:4">
      <c r="D2972" s="162"/>
    </row>
    <row r="2973" spans="4:4">
      <c r="D2973" s="162"/>
    </row>
    <row r="2974" spans="4:4">
      <c r="D2974" s="162"/>
    </row>
    <row r="2975" spans="4:4">
      <c r="D2975" s="162"/>
    </row>
    <row r="2976" spans="4:4">
      <c r="D2976" s="162"/>
    </row>
    <row r="2977" spans="4:4">
      <c r="D2977" s="162"/>
    </row>
    <row r="2978" spans="4:4">
      <c r="D2978" s="162"/>
    </row>
    <row r="2979" spans="4:4">
      <c r="D2979" s="162"/>
    </row>
    <row r="2980" spans="4:4">
      <c r="D2980" s="162"/>
    </row>
    <row r="2981" spans="4:4">
      <c r="D2981" s="162"/>
    </row>
    <row r="2982" spans="4:4">
      <c r="D2982" s="162"/>
    </row>
    <row r="2983" spans="4:4">
      <c r="D2983" s="162"/>
    </row>
    <row r="2984" spans="4:4">
      <c r="D2984" s="162"/>
    </row>
    <row r="2985" spans="4:4">
      <c r="D2985" s="162"/>
    </row>
    <row r="2986" spans="4:4">
      <c r="D2986" s="162"/>
    </row>
    <row r="2987" spans="4:4">
      <c r="D2987" s="162"/>
    </row>
    <row r="2988" spans="4:4">
      <c r="D2988" s="162"/>
    </row>
    <row r="2989" spans="4:4">
      <c r="D2989" s="162"/>
    </row>
    <row r="2990" spans="4:4">
      <c r="D2990" s="162"/>
    </row>
    <row r="2991" spans="4:4">
      <c r="D2991" s="162"/>
    </row>
    <row r="2992" spans="4:4">
      <c r="D2992" s="162"/>
    </row>
    <row r="2993" spans="4:4">
      <c r="D2993" s="162"/>
    </row>
    <row r="2994" spans="4:4">
      <c r="D2994" s="162"/>
    </row>
    <row r="2995" spans="4:4">
      <c r="D2995" s="162"/>
    </row>
    <row r="2996" spans="4:4">
      <c r="D2996" s="162"/>
    </row>
    <row r="2997" spans="4:4">
      <c r="D2997" s="162"/>
    </row>
    <row r="2998" spans="4:4">
      <c r="D2998" s="162"/>
    </row>
    <row r="2999" spans="4:4">
      <c r="D2999" s="162"/>
    </row>
    <row r="3000" spans="4:4">
      <c r="D3000" s="162"/>
    </row>
    <row r="3001" spans="4:4">
      <c r="D3001" s="162"/>
    </row>
    <row r="3002" spans="4:4">
      <c r="D3002" s="162"/>
    </row>
    <row r="3003" spans="4:4">
      <c r="D3003" s="162"/>
    </row>
    <row r="3004" spans="4:4">
      <c r="D3004" s="162"/>
    </row>
    <row r="3005" spans="4:4">
      <c r="D3005" s="162"/>
    </row>
    <row r="3006" spans="4:4">
      <c r="D3006" s="162"/>
    </row>
    <row r="3007" spans="4:4">
      <c r="D3007" s="162"/>
    </row>
    <row r="3008" spans="4:4">
      <c r="D3008" s="162"/>
    </row>
    <row r="3009" spans="4:4">
      <c r="D3009" s="162"/>
    </row>
    <row r="3010" spans="4:4">
      <c r="D3010" s="162"/>
    </row>
    <row r="3011" spans="4:4">
      <c r="D3011" s="162"/>
    </row>
    <row r="3012" spans="4:4">
      <c r="D3012" s="162"/>
    </row>
    <row r="3013" spans="4:4">
      <c r="D3013" s="162"/>
    </row>
    <row r="3014" spans="4:4">
      <c r="D3014" s="162"/>
    </row>
    <row r="3015" spans="4:4">
      <c r="D3015" s="162"/>
    </row>
    <row r="3016" spans="4:4">
      <c r="D3016" s="162"/>
    </row>
    <row r="3017" spans="4:4">
      <c r="D3017" s="162"/>
    </row>
    <row r="3018" spans="4:4">
      <c r="D3018" s="162"/>
    </row>
    <row r="3019" spans="4:4">
      <c r="D3019" s="162"/>
    </row>
    <row r="3020" spans="4:4">
      <c r="D3020" s="162"/>
    </row>
    <row r="3021" spans="4:4">
      <c r="D3021" s="162"/>
    </row>
    <row r="3022" spans="4:4">
      <c r="D3022" s="162"/>
    </row>
    <row r="3023" spans="4:4">
      <c r="D3023" s="162"/>
    </row>
    <row r="3024" spans="4:4">
      <c r="D3024" s="162"/>
    </row>
    <row r="3025" spans="4:4">
      <c r="D3025" s="162"/>
    </row>
    <row r="3026" spans="4:4">
      <c r="D3026" s="162"/>
    </row>
    <row r="3027" spans="4:4">
      <c r="D3027" s="162"/>
    </row>
    <row r="3028" spans="4:4">
      <c r="D3028" s="162"/>
    </row>
    <row r="3029" spans="4:4">
      <c r="D3029" s="162"/>
    </row>
    <row r="3030" spans="4:4">
      <c r="D3030" s="162"/>
    </row>
    <row r="3031" spans="4:4">
      <c r="D3031" s="162"/>
    </row>
    <row r="3032" spans="4:4">
      <c r="D3032" s="162"/>
    </row>
    <row r="3033" spans="4:4">
      <c r="D3033" s="162"/>
    </row>
    <row r="3034" spans="4:4">
      <c r="D3034" s="162"/>
    </row>
    <row r="3035" spans="4:4">
      <c r="D3035" s="162"/>
    </row>
    <row r="3036" spans="4:4">
      <c r="D3036" s="162"/>
    </row>
    <row r="3037" spans="4:4">
      <c r="D3037" s="162"/>
    </row>
    <row r="3038" spans="4:4">
      <c r="D3038" s="162"/>
    </row>
    <row r="3039" spans="4:4">
      <c r="D3039" s="162"/>
    </row>
    <row r="3040" spans="4:4">
      <c r="D3040" s="162"/>
    </row>
    <row r="3041" spans="4:4">
      <c r="D3041" s="162"/>
    </row>
    <row r="3042" spans="4:4">
      <c r="D3042" s="162"/>
    </row>
    <row r="3043" spans="4:4">
      <c r="D3043" s="162"/>
    </row>
    <row r="3044" spans="4:4">
      <c r="D3044" s="162"/>
    </row>
    <row r="3045" spans="4:4">
      <c r="D3045" s="162"/>
    </row>
    <row r="3046" spans="4:4">
      <c r="D3046" s="162"/>
    </row>
    <row r="3047" spans="4:4">
      <c r="D3047" s="162"/>
    </row>
    <row r="3048" spans="4:4">
      <c r="D3048" s="162"/>
    </row>
    <row r="3049" spans="4:4">
      <c r="D3049" s="162"/>
    </row>
    <row r="3050" spans="4:4">
      <c r="D3050" s="162"/>
    </row>
    <row r="3051" spans="4:4">
      <c r="D3051" s="162"/>
    </row>
    <row r="3052" spans="4:4">
      <c r="D3052" s="162"/>
    </row>
    <row r="3053" spans="4:4">
      <c r="D3053" s="162"/>
    </row>
    <row r="3054" spans="4:4">
      <c r="D3054" s="162"/>
    </row>
    <row r="3055" spans="4:4">
      <c r="D3055" s="162"/>
    </row>
    <row r="3056" spans="4:4">
      <c r="D3056" s="162"/>
    </row>
    <row r="3057" spans="4:4">
      <c r="D3057" s="162"/>
    </row>
    <row r="3058" spans="4:4">
      <c r="D3058" s="162"/>
    </row>
    <row r="3059" spans="4:4">
      <c r="D3059" s="162"/>
    </row>
    <row r="3060" spans="4:4">
      <c r="D3060" s="162"/>
    </row>
    <row r="3061" spans="4:4">
      <c r="D3061" s="162"/>
    </row>
    <row r="3062" spans="4:4">
      <c r="D3062" s="162"/>
    </row>
    <row r="3063" spans="4:4">
      <c r="D3063" s="162"/>
    </row>
    <row r="3064" spans="4:4">
      <c r="D3064" s="162"/>
    </row>
    <row r="3065" spans="4:4">
      <c r="D3065" s="162"/>
    </row>
    <row r="3066" spans="4:4">
      <c r="D3066" s="162"/>
    </row>
    <row r="3067" spans="4:4">
      <c r="D3067" s="162"/>
    </row>
    <row r="3068" spans="4:4">
      <c r="D3068" s="162"/>
    </row>
    <row r="3069" spans="4:4">
      <c r="D3069" s="162"/>
    </row>
    <row r="3070" spans="4:4">
      <c r="D3070" s="162"/>
    </row>
    <row r="3071" spans="4:4">
      <c r="D3071" s="162"/>
    </row>
    <row r="3072" spans="4:4">
      <c r="D3072" s="162"/>
    </row>
    <row r="3073" spans="4:4">
      <c r="D3073" s="162"/>
    </row>
    <row r="3074" spans="4:4">
      <c r="D3074" s="162"/>
    </row>
    <row r="3075" spans="4:4">
      <c r="D3075" s="162"/>
    </row>
    <row r="3076" spans="4:4">
      <c r="D3076" s="162"/>
    </row>
    <row r="3077" spans="4:4">
      <c r="D3077" s="162"/>
    </row>
    <row r="3078" spans="4:4">
      <c r="D3078" s="162"/>
    </row>
    <row r="3079" spans="4:4">
      <c r="D3079" s="162"/>
    </row>
    <row r="3080" spans="4:4">
      <c r="D3080" s="162"/>
    </row>
    <row r="3081" spans="4:4">
      <c r="D3081" s="162"/>
    </row>
    <row r="3082" spans="4:4">
      <c r="D3082" s="162"/>
    </row>
    <row r="3083" spans="4:4">
      <c r="D3083" s="162"/>
    </row>
    <row r="3084" spans="4:4">
      <c r="D3084" s="162"/>
    </row>
    <row r="3085" spans="4:4">
      <c r="D3085" s="162"/>
    </row>
    <row r="3086" spans="4:4">
      <c r="D3086" s="162"/>
    </row>
    <row r="3087" spans="4:4">
      <c r="D3087" s="162"/>
    </row>
    <row r="3088" spans="4:4">
      <c r="D3088" s="162"/>
    </row>
    <row r="3089" spans="4:4">
      <c r="D3089" s="162"/>
    </row>
    <row r="3090" spans="4:4">
      <c r="D3090" s="162"/>
    </row>
    <row r="3091" spans="4:4">
      <c r="D3091" s="162"/>
    </row>
    <row r="3092" spans="4:4">
      <c r="D3092" s="162"/>
    </row>
    <row r="3093" spans="4:4">
      <c r="D3093" s="162"/>
    </row>
    <row r="3094" spans="4:4">
      <c r="D3094" s="162"/>
    </row>
    <row r="3095" spans="4:4">
      <c r="D3095" s="162"/>
    </row>
    <row r="3096" spans="4:4">
      <c r="D3096" s="162"/>
    </row>
    <row r="3097" spans="4:4">
      <c r="D3097" s="162"/>
    </row>
    <row r="3098" spans="4:4">
      <c r="D3098" s="162"/>
    </row>
    <row r="3099" spans="4:4">
      <c r="D3099" s="162"/>
    </row>
    <row r="3100" spans="4:4">
      <c r="D3100" s="162"/>
    </row>
    <row r="3101" spans="4:4">
      <c r="D3101" s="162"/>
    </row>
    <row r="3102" spans="4:4">
      <c r="D3102" s="162"/>
    </row>
    <row r="3103" spans="4:4">
      <c r="D3103" s="162"/>
    </row>
    <row r="3104" spans="4:4">
      <c r="D3104" s="162"/>
    </row>
    <row r="3105" spans="4:4">
      <c r="D3105" s="162"/>
    </row>
    <row r="3106" spans="4:4">
      <c r="D3106" s="162"/>
    </row>
    <row r="3107" spans="4:4">
      <c r="D3107" s="162"/>
    </row>
    <row r="3108" spans="4:4">
      <c r="D3108" s="162"/>
    </row>
    <row r="3109" spans="4:4">
      <c r="D3109" s="162"/>
    </row>
    <row r="3110" spans="4:4">
      <c r="D3110" s="162"/>
    </row>
    <row r="3111" spans="4:4">
      <c r="D3111" s="162"/>
    </row>
    <row r="3112" spans="4:4">
      <c r="D3112" s="162"/>
    </row>
    <row r="3113" spans="4:4">
      <c r="D3113" s="162"/>
    </row>
    <row r="3114" spans="4:4">
      <c r="D3114" s="162"/>
    </row>
    <row r="3115" spans="4:4">
      <c r="D3115" s="162"/>
    </row>
    <row r="3116" spans="4:4">
      <c r="D3116" s="162"/>
    </row>
    <row r="3117" spans="4:4">
      <c r="D3117" s="162"/>
    </row>
    <row r="3118" spans="4:4">
      <c r="D3118" s="162"/>
    </row>
    <row r="3119" spans="4:4">
      <c r="D3119" s="162"/>
    </row>
    <row r="3120" spans="4:4">
      <c r="D3120" s="162"/>
    </row>
    <row r="3121" spans="4:4">
      <c r="D3121" s="162"/>
    </row>
    <row r="3122" spans="4:4">
      <c r="D3122" s="162"/>
    </row>
    <row r="3123" spans="4:4">
      <c r="D3123" s="162"/>
    </row>
    <row r="3124" spans="4:4">
      <c r="D3124" s="162"/>
    </row>
    <row r="3125" spans="4:4">
      <c r="D3125" s="162"/>
    </row>
    <row r="3126" spans="4:4">
      <c r="D3126" s="162"/>
    </row>
    <row r="3127" spans="4:4">
      <c r="D3127" s="162"/>
    </row>
    <row r="3128" spans="4:4">
      <c r="D3128" s="162"/>
    </row>
    <row r="3129" spans="4:4">
      <c r="D3129" s="162"/>
    </row>
    <row r="3130" spans="4:4">
      <c r="D3130" s="162"/>
    </row>
    <row r="3131" spans="4:4">
      <c r="D3131" s="162"/>
    </row>
    <row r="3132" spans="4:4">
      <c r="D3132" s="162"/>
    </row>
    <row r="3133" spans="4:4">
      <c r="D3133" s="162"/>
    </row>
    <row r="3134" spans="4:4">
      <c r="D3134" s="162"/>
    </row>
    <row r="3135" spans="4:4">
      <c r="D3135" s="162"/>
    </row>
    <row r="3136" spans="4:4">
      <c r="D3136" s="162"/>
    </row>
    <row r="3137" spans="4:4">
      <c r="D3137" s="162"/>
    </row>
    <row r="3138" spans="4:4">
      <c r="D3138" s="162"/>
    </row>
    <row r="3139" spans="4:4">
      <c r="D3139" s="162"/>
    </row>
    <row r="3140" spans="4:4">
      <c r="D3140" s="162"/>
    </row>
    <row r="3141" spans="4:4">
      <c r="D3141" s="162"/>
    </row>
    <row r="3142" spans="4:4">
      <c r="D3142" s="162"/>
    </row>
    <row r="3143" spans="4:4">
      <c r="D3143" s="162"/>
    </row>
    <row r="3144" spans="4:4">
      <c r="D3144" s="162"/>
    </row>
    <row r="3145" spans="4:4">
      <c r="D3145" s="162"/>
    </row>
    <row r="3146" spans="4:4">
      <c r="D3146" s="162"/>
    </row>
    <row r="3147" spans="4:4">
      <c r="D3147" s="162"/>
    </row>
    <row r="3148" spans="4:4">
      <c r="D3148" s="162"/>
    </row>
    <row r="3149" spans="4:4">
      <c r="D3149" s="162"/>
    </row>
    <row r="3150" spans="4:4">
      <c r="D3150" s="162"/>
    </row>
    <row r="3151" spans="4:4">
      <c r="D3151" s="162"/>
    </row>
    <row r="3152" spans="4:4">
      <c r="D3152" s="162"/>
    </row>
    <row r="3153" spans="4:4">
      <c r="D3153" s="162"/>
    </row>
    <row r="3154" spans="4:4">
      <c r="D3154" s="162"/>
    </row>
    <row r="3155" spans="4:4">
      <c r="D3155" s="162"/>
    </row>
    <row r="3156" spans="4:4">
      <c r="D3156" s="162"/>
    </row>
    <row r="3157" spans="4:4">
      <c r="D3157" s="162"/>
    </row>
    <row r="3158" spans="4:4">
      <c r="D3158" s="162"/>
    </row>
    <row r="3159" spans="4:4">
      <c r="D3159" s="162"/>
    </row>
    <row r="3160" spans="4:4">
      <c r="D3160" s="162"/>
    </row>
    <row r="3161" spans="4:4">
      <c r="D3161" s="162"/>
    </row>
    <row r="3162" spans="4:4">
      <c r="D3162" s="162"/>
    </row>
    <row r="3163" spans="4:4">
      <c r="D3163" s="162"/>
    </row>
    <row r="3164" spans="4:4">
      <c r="D3164" s="162"/>
    </row>
    <row r="3165" spans="4:4">
      <c r="D3165" s="162"/>
    </row>
    <row r="3166" spans="4:4">
      <c r="D3166" s="162"/>
    </row>
    <row r="3167" spans="4:4">
      <c r="D3167" s="162"/>
    </row>
    <row r="3168" spans="4:4">
      <c r="D3168" s="162"/>
    </row>
    <row r="3169" spans="4:4">
      <c r="D3169" s="162"/>
    </row>
    <row r="3170" spans="4:4">
      <c r="D3170" s="162"/>
    </row>
    <row r="3171" spans="4:4">
      <c r="D3171" s="162"/>
    </row>
    <row r="3172" spans="4:4">
      <c r="D3172" s="162"/>
    </row>
    <row r="3173" spans="4:4">
      <c r="D3173" s="162"/>
    </row>
    <row r="3174" spans="4:4">
      <c r="D3174" s="162"/>
    </row>
    <row r="3175" spans="4:4">
      <c r="D3175" s="162"/>
    </row>
    <row r="3176" spans="4:4">
      <c r="D3176" s="162"/>
    </row>
    <row r="3177" spans="4:4">
      <c r="D3177" s="162"/>
    </row>
    <row r="3178" spans="4:4">
      <c r="D3178" s="162"/>
    </row>
    <row r="3179" spans="4:4">
      <c r="D3179" s="162"/>
    </row>
    <row r="3180" spans="4:4">
      <c r="D3180" s="162"/>
    </row>
    <row r="3181" spans="4:4">
      <c r="D3181" s="162"/>
    </row>
    <row r="3182" spans="4:4">
      <c r="D3182" s="162"/>
    </row>
    <row r="3183" spans="4:4">
      <c r="D3183" s="162"/>
    </row>
    <row r="3184" spans="4:4">
      <c r="D3184" s="162"/>
    </row>
    <row r="3185" spans="4:4">
      <c r="D3185" s="162"/>
    </row>
    <row r="3186" spans="4:4">
      <c r="D3186" s="162"/>
    </row>
    <row r="3187" spans="4:4">
      <c r="D3187" s="162"/>
    </row>
    <row r="3188" spans="4:4">
      <c r="D3188" s="162"/>
    </row>
    <row r="3189" spans="4:4">
      <c r="D3189" s="162"/>
    </row>
    <row r="3190" spans="4:4">
      <c r="D3190" s="162"/>
    </row>
    <row r="3191" spans="4:4">
      <c r="D3191" s="162"/>
    </row>
    <row r="3192" spans="4:4">
      <c r="D3192" s="162"/>
    </row>
    <row r="3193" spans="4:4">
      <c r="D3193" s="162"/>
    </row>
    <row r="3194" spans="4:4">
      <c r="D3194" s="162"/>
    </row>
    <row r="3195" spans="4:4">
      <c r="D3195" s="162"/>
    </row>
    <row r="3196" spans="4:4">
      <c r="D3196" s="162"/>
    </row>
    <row r="3197" spans="4:4">
      <c r="D3197" s="162"/>
    </row>
    <row r="3198" spans="4:4">
      <c r="D3198" s="162"/>
    </row>
    <row r="3199" spans="4:4">
      <c r="D3199" s="162"/>
    </row>
    <row r="3200" spans="4:4">
      <c r="D3200" s="162"/>
    </row>
    <row r="3201" spans="4:4">
      <c r="D3201" s="162"/>
    </row>
    <row r="3202" spans="4:4">
      <c r="D3202" s="162"/>
    </row>
    <row r="3203" spans="4:4">
      <c r="D3203" s="162"/>
    </row>
    <row r="3204" spans="4:4">
      <c r="D3204" s="162"/>
    </row>
    <row r="3205" spans="4:4">
      <c r="D3205" s="162"/>
    </row>
    <row r="3206" spans="4:4">
      <c r="D3206" s="162"/>
    </row>
    <row r="3207" spans="4:4">
      <c r="D3207" s="162"/>
    </row>
    <row r="3208" spans="4:4">
      <c r="D3208" s="162"/>
    </row>
    <row r="3209" spans="4:4">
      <c r="D3209" s="162"/>
    </row>
    <row r="3210" spans="4:4">
      <c r="D3210" s="162"/>
    </row>
    <row r="3211" spans="4:4">
      <c r="D3211" s="162"/>
    </row>
    <row r="3212" spans="4:4">
      <c r="D3212" s="162"/>
    </row>
    <row r="3213" spans="4:4">
      <c r="D3213" s="162"/>
    </row>
    <row r="3214" spans="4:4">
      <c r="D3214" s="162"/>
    </row>
    <row r="3215" spans="4:4">
      <c r="D3215" s="162"/>
    </row>
    <row r="3216" spans="4:4">
      <c r="D3216" s="162"/>
    </row>
    <row r="3217" spans="4:4">
      <c r="D3217" s="162"/>
    </row>
    <row r="3218" spans="4:4">
      <c r="D3218" s="162"/>
    </row>
    <row r="3219" spans="4:4">
      <c r="D3219" s="162"/>
    </row>
    <row r="3220" spans="4:4">
      <c r="D3220" s="162"/>
    </row>
    <row r="3221" spans="4:4">
      <c r="D3221" s="162"/>
    </row>
    <row r="3222" spans="4:4">
      <c r="D3222" s="162"/>
    </row>
    <row r="3223" spans="4:4">
      <c r="D3223" s="162"/>
    </row>
    <row r="3224" spans="4:4">
      <c r="D3224" s="162"/>
    </row>
    <row r="3225" spans="4:4">
      <c r="D3225" s="162"/>
    </row>
    <row r="3226" spans="4:4">
      <c r="D3226" s="162"/>
    </row>
    <row r="3227" spans="4:4">
      <c r="D3227" s="162"/>
    </row>
    <row r="3228" spans="4:4">
      <c r="D3228" s="162"/>
    </row>
    <row r="3229" spans="4:4">
      <c r="D3229" s="162"/>
    </row>
    <row r="3230" spans="4:4">
      <c r="D3230" s="162"/>
    </row>
    <row r="3231" spans="4:4">
      <c r="D3231" s="162"/>
    </row>
    <row r="3232" spans="4:4">
      <c r="D3232" s="162"/>
    </row>
    <row r="3233" spans="4:4">
      <c r="D3233" s="162"/>
    </row>
    <row r="3234" spans="4:4">
      <c r="D3234" s="162"/>
    </row>
    <row r="3235" spans="4:4">
      <c r="D3235" s="162"/>
    </row>
    <row r="3236" spans="4:4">
      <c r="D3236" s="162"/>
    </row>
    <row r="3237" spans="4:4">
      <c r="D3237" s="162"/>
    </row>
    <row r="3238" spans="4:4">
      <c r="D3238" s="162"/>
    </row>
    <row r="3239" spans="4:4">
      <c r="D3239" s="162"/>
    </row>
    <row r="3240" spans="4:4">
      <c r="D3240" s="162"/>
    </row>
    <row r="3241" spans="4:4">
      <c r="D3241" s="162"/>
    </row>
    <row r="3242" spans="4:4">
      <c r="D3242" s="162"/>
    </row>
    <row r="3243" spans="4:4">
      <c r="D3243" s="162"/>
    </row>
    <row r="3244" spans="4:4">
      <c r="D3244" s="162"/>
    </row>
    <row r="3245" spans="4:4">
      <c r="D3245" s="162"/>
    </row>
    <row r="3246" spans="4:4">
      <c r="D3246" s="162"/>
    </row>
    <row r="3247" spans="4:4">
      <c r="D3247" s="162"/>
    </row>
    <row r="3248" spans="4:4">
      <c r="D3248" s="162"/>
    </row>
    <row r="3249" spans="4:4">
      <c r="D3249" s="162"/>
    </row>
    <row r="3250" spans="4:4">
      <c r="D3250" s="162"/>
    </row>
    <row r="3251" spans="4:4">
      <c r="D3251" s="162"/>
    </row>
    <row r="3252" spans="4:4">
      <c r="D3252" s="162"/>
    </row>
    <row r="3253" spans="4:4">
      <c r="D3253" s="162"/>
    </row>
    <row r="3254" spans="4:4">
      <c r="D3254" s="162"/>
    </row>
    <row r="3255" spans="4:4">
      <c r="D3255" s="162"/>
    </row>
    <row r="3256" spans="4:4">
      <c r="D3256" s="162"/>
    </row>
    <row r="3257" spans="4:4">
      <c r="D3257" s="162"/>
    </row>
    <row r="3258" spans="4:4">
      <c r="D3258" s="162"/>
    </row>
    <row r="3259" spans="4:4">
      <c r="D3259" s="162"/>
    </row>
    <row r="3260" spans="4:4">
      <c r="D3260" s="162"/>
    </row>
    <row r="3261" spans="4:4">
      <c r="D3261" s="162"/>
    </row>
    <row r="3262" spans="4:4">
      <c r="D3262" s="162"/>
    </row>
    <row r="3263" spans="4:4">
      <c r="D3263" s="162"/>
    </row>
    <row r="3264" spans="4:4">
      <c r="D3264" s="162"/>
    </row>
    <row r="3265" spans="4:4">
      <c r="D3265" s="162"/>
    </row>
    <row r="3266" spans="4:4">
      <c r="D3266" s="162"/>
    </row>
    <row r="3267" spans="4:4">
      <c r="D3267" s="162"/>
    </row>
    <row r="3268" spans="4:4">
      <c r="D3268" s="162"/>
    </row>
    <row r="3269" spans="4:4">
      <c r="D3269" s="162"/>
    </row>
    <row r="3270" spans="4:4">
      <c r="D3270" s="162"/>
    </row>
    <row r="3271" spans="4:4">
      <c r="D3271" s="162"/>
    </row>
    <row r="3272" spans="4:4">
      <c r="D3272" s="162"/>
    </row>
    <row r="3273" spans="4:4">
      <c r="D3273" s="162"/>
    </row>
    <row r="3274" spans="4:4">
      <c r="D3274" s="162"/>
    </row>
    <row r="3275" spans="4:4">
      <c r="D3275" s="162"/>
    </row>
    <row r="3276" spans="4:4">
      <c r="D3276" s="162"/>
    </row>
    <row r="3277" spans="4:4">
      <c r="D3277" s="162"/>
    </row>
    <row r="3278" spans="4:4">
      <c r="D3278" s="162"/>
    </row>
    <row r="3279" spans="4:4">
      <c r="D3279" s="162"/>
    </row>
    <row r="3280" spans="4:4">
      <c r="D3280" s="162"/>
    </row>
    <row r="3281" spans="4:4">
      <c r="D3281" s="162"/>
    </row>
    <row r="3282" spans="4:4">
      <c r="D3282" s="162"/>
    </row>
    <row r="3283" spans="4:4">
      <c r="D3283" s="162"/>
    </row>
    <row r="3284" spans="4:4">
      <c r="D3284" s="162"/>
    </row>
    <row r="3285" spans="4:4">
      <c r="D3285" s="162"/>
    </row>
    <row r="3286" spans="4:4">
      <c r="D3286" s="162"/>
    </row>
    <row r="3287" spans="4:4">
      <c r="D3287" s="162"/>
    </row>
    <row r="3288" spans="4:4">
      <c r="D3288" s="162"/>
    </row>
    <row r="3289" spans="4:4">
      <c r="D3289" s="162"/>
    </row>
    <row r="3290" spans="4:4">
      <c r="D3290" s="162"/>
    </row>
    <row r="3291" spans="4:4">
      <c r="D3291" s="162"/>
    </row>
    <row r="3292" spans="4:4">
      <c r="D3292" s="162"/>
    </row>
    <row r="3293" spans="4:4">
      <c r="D3293" s="162"/>
    </row>
    <row r="3294" spans="4:4">
      <c r="D3294" s="162"/>
    </row>
    <row r="3295" spans="4:4">
      <c r="D3295" s="162"/>
    </row>
    <row r="3296" spans="4:4">
      <c r="D3296" s="162"/>
    </row>
    <row r="3297" spans="4:4">
      <c r="D3297" s="162"/>
    </row>
    <row r="3298" spans="4:4">
      <c r="D3298" s="162"/>
    </row>
    <row r="3299" spans="4:4">
      <c r="D3299" s="162"/>
    </row>
    <row r="3300" spans="4:4">
      <c r="D3300" s="162"/>
    </row>
    <row r="3301" spans="4:4">
      <c r="D3301" s="162"/>
    </row>
    <row r="3302" spans="4:4">
      <c r="D3302" s="162"/>
    </row>
    <row r="3303" spans="4:4">
      <c r="D3303" s="162"/>
    </row>
    <row r="3304" spans="4:4">
      <c r="D3304" s="162"/>
    </row>
    <row r="3305" spans="4:4">
      <c r="D3305" s="162"/>
    </row>
    <row r="3306" spans="4:4">
      <c r="D3306" s="162"/>
    </row>
    <row r="3307" spans="4:4">
      <c r="D3307" s="162"/>
    </row>
    <row r="3308" spans="4:4">
      <c r="D3308" s="162"/>
    </row>
    <row r="3309" spans="4:4">
      <c r="D3309" s="162"/>
    </row>
    <row r="3310" spans="4:4">
      <c r="D3310" s="162"/>
    </row>
    <row r="3311" spans="4:4">
      <c r="D3311" s="162"/>
    </row>
    <row r="3312" spans="4:4">
      <c r="D3312" s="162"/>
    </row>
    <row r="3313" spans="4:4">
      <c r="D3313" s="162"/>
    </row>
    <row r="3314" spans="4:4">
      <c r="D3314" s="162"/>
    </row>
    <row r="3315" spans="4:4">
      <c r="D3315" s="162"/>
    </row>
    <row r="3316" spans="4:4">
      <c r="D3316" s="162"/>
    </row>
    <row r="3317" spans="4:4">
      <c r="D3317" s="162"/>
    </row>
    <row r="3318" spans="4:4">
      <c r="D3318" s="162"/>
    </row>
    <row r="3319" spans="4:4">
      <c r="D3319" s="162"/>
    </row>
    <row r="3320" spans="4:4">
      <c r="D3320" s="162"/>
    </row>
    <row r="3321" spans="4:4">
      <c r="D3321" s="162"/>
    </row>
    <row r="3322" spans="4:4">
      <c r="D3322" s="162"/>
    </row>
    <row r="3323" spans="4:4">
      <c r="D3323" s="162"/>
    </row>
    <row r="3324" spans="4:4">
      <c r="D3324" s="162"/>
    </row>
    <row r="3325" spans="4:4">
      <c r="D3325" s="162"/>
    </row>
    <row r="3326" spans="4:4">
      <c r="D3326" s="162"/>
    </row>
    <row r="3327" spans="4:4">
      <c r="D3327" s="162"/>
    </row>
    <row r="3328" spans="4:4">
      <c r="D3328" s="162"/>
    </row>
    <row r="3329" spans="4:4">
      <c r="D3329" s="162"/>
    </row>
    <row r="3330" spans="4:4">
      <c r="D3330" s="162"/>
    </row>
    <row r="3331" spans="4:4">
      <c r="D3331" s="162"/>
    </row>
    <row r="3332" spans="4:4">
      <c r="D3332" s="162"/>
    </row>
    <row r="3333" spans="4:4">
      <c r="D3333" s="162"/>
    </row>
    <row r="3334" spans="4:4">
      <c r="D3334" s="162"/>
    </row>
    <row r="3335" spans="4:4">
      <c r="D3335" s="162"/>
    </row>
    <row r="3336" spans="4:4">
      <c r="D3336" s="162"/>
    </row>
    <row r="3337" spans="4:4">
      <c r="D3337" s="162"/>
    </row>
    <row r="3338" spans="4:4">
      <c r="D3338" s="162"/>
    </row>
    <row r="3339" spans="4:4">
      <c r="D3339" s="162"/>
    </row>
    <row r="3340" spans="4:4">
      <c r="D3340" s="162"/>
    </row>
    <row r="3341" spans="4:4">
      <c r="D3341" s="162"/>
    </row>
    <row r="3342" spans="4:4">
      <c r="D3342" s="162"/>
    </row>
    <row r="3343" spans="4:4">
      <c r="D3343" s="162"/>
    </row>
    <row r="3344" spans="4:4">
      <c r="D3344" s="162"/>
    </row>
    <row r="3345" spans="4:4">
      <c r="D3345" s="162"/>
    </row>
    <row r="3346" spans="4:4">
      <c r="D3346" s="162"/>
    </row>
    <row r="3347" spans="4:4">
      <c r="D3347" s="162"/>
    </row>
    <row r="3348" spans="4:4">
      <c r="D3348" s="162"/>
    </row>
    <row r="3349" spans="4:4">
      <c r="D3349" s="162"/>
    </row>
    <row r="3350" spans="4:4">
      <c r="D3350" s="162"/>
    </row>
    <row r="3351" spans="4:4">
      <c r="D3351" s="162"/>
    </row>
    <row r="3352" spans="4:4">
      <c r="D3352" s="162"/>
    </row>
    <row r="3353" spans="4:4">
      <c r="D3353" s="162"/>
    </row>
    <row r="3354" spans="4:4">
      <c r="D3354" s="162"/>
    </row>
    <row r="3355" spans="4:4">
      <c r="D3355" s="162"/>
    </row>
    <row r="3356" spans="4:4">
      <c r="D3356" s="162"/>
    </row>
    <row r="3357" spans="4:4">
      <c r="D3357" s="162"/>
    </row>
    <row r="3358" spans="4:4">
      <c r="D3358" s="162"/>
    </row>
    <row r="3359" spans="4:4">
      <c r="D3359" s="162"/>
    </row>
    <row r="3360" spans="4:4">
      <c r="D3360" s="162"/>
    </row>
    <row r="3361" spans="4:4">
      <c r="D3361" s="162"/>
    </row>
    <row r="3362" spans="4:4">
      <c r="D3362" s="162"/>
    </row>
    <row r="3363" spans="4:4">
      <c r="D3363" s="162"/>
    </row>
    <row r="3364" spans="4:4">
      <c r="D3364" s="162"/>
    </row>
    <row r="3365" spans="4:4">
      <c r="D3365" s="162"/>
    </row>
    <row r="3366" spans="4:4">
      <c r="D3366" s="162"/>
    </row>
    <row r="3367" spans="4:4">
      <c r="D3367" s="162"/>
    </row>
    <row r="3368" spans="4:4">
      <c r="D3368" s="162"/>
    </row>
    <row r="3369" spans="4:4">
      <c r="D3369" s="162"/>
    </row>
    <row r="3370" spans="4:4">
      <c r="D3370" s="162"/>
    </row>
    <row r="3371" spans="4:4">
      <c r="D3371" s="162"/>
    </row>
    <row r="3372" spans="4:4">
      <c r="D3372" s="162"/>
    </row>
    <row r="3373" spans="4:4">
      <c r="D3373" s="162"/>
    </row>
    <row r="3374" spans="4:4">
      <c r="D3374" s="162"/>
    </row>
    <row r="3375" spans="4:4">
      <c r="D3375" s="162"/>
    </row>
    <row r="3376" spans="4:4">
      <c r="D3376" s="162"/>
    </row>
    <row r="3377" spans="4:4">
      <c r="D3377" s="162"/>
    </row>
    <row r="3378" spans="4:4">
      <c r="D3378" s="162"/>
    </row>
    <row r="3379" spans="4:4">
      <c r="D3379" s="162"/>
    </row>
    <row r="3380" spans="4:4">
      <c r="D3380" s="162"/>
    </row>
    <row r="3381" spans="4:4">
      <c r="D3381" s="162"/>
    </row>
    <row r="3382" spans="4:4">
      <c r="D3382" s="162"/>
    </row>
    <row r="3383" spans="4:4">
      <c r="D3383" s="162"/>
    </row>
    <row r="3384" spans="4:4">
      <c r="D3384" s="162"/>
    </row>
    <row r="3385" spans="4:4">
      <c r="D3385" s="162"/>
    </row>
    <row r="3386" spans="4:4">
      <c r="D3386" s="162"/>
    </row>
    <row r="3387" spans="4:4">
      <c r="D3387" s="162"/>
    </row>
    <row r="3388" spans="4:4">
      <c r="D3388" s="162"/>
    </row>
    <row r="3389" spans="4:4">
      <c r="D3389" s="162"/>
    </row>
    <row r="3390" spans="4:4">
      <c r="D3390" s="162"/>
    </row>
    <row r="3391" spans="4:4">
      <c r="D3391" s="162"/>
    </row>
    <row r="3392" spans="4:4">
      <c r="D3392" s="162"/>
    </row>
    <row r="3393" spans="4:4">
      <c r="D3393" s="162"/>
    </row>
    <row r="3394" spans="4:4">
      <c r="D3394" s="162"/>
    </row>
    <row r="3395" spans="4:4">
      <c r="D3395" s="162"/>
    </row>
    <row r="3396" spans="4:4">
      <c r="D3396" s="162"/>
    </row>
    <row r="3397" spans="4:4">
      <c r="D3397" s="162"/>
    </row>
    <row r="3398" spans="4:4">
      <c r="D3398" s="162"/>
    </row>
    <row r="3399" spans="4:4">
      <c r="D3399" s="162"/>
    </row>
    <row r="3400" spans="4:4">
      <c r="D3400" s="162"/>
    </row>
    <row r="3401" spans="4:4">
      <c r="D3401" s="162"/>
    </row>
    <row r="3402" spans="4:4">
      <c r="D3402" s="162"/>
    </row>
    <row r="3403" spans="4:4">
      <c r="D3403" s="162"/>
    </row>
    <row r="3404" spans="4:4">
      <c r="D3404" s="162"/>
    </row>
    <row r="3405" spans="4:4">
      <c r="D3405" s="162"/>
    </row>
    <row r="3406" spans="4:4">
      <c r="D3406" s="162"/>
    </row>
    <row r="3407" spans="4:4">
      <c r="D3407" s="162"/>
    </row>
    <row r="3408" spans="4:4">
      <c r="D3408" s="162"/>
    </row>
    <row r="3409" spans="4:4">
      <c r="D3409" s="162"/>
    </row>
    <row r="3410" spans="4:4">
      <c r="D3410" s="162"/>
    </row>
    <row r="3411" spans="4:4">
      <c r="D3411" s="162"/>
    </row>
    <row r="3412" spans="4:4">
      <c r="D3412" s="162"/>
    </row>
    <row r="3413" spans="4:4">
      <c r="D3413" s="162"/>
    </row>
    <row r="3414" spans="4:4">
      <c r="D3414" s="162"/>
    </row>
    <row r="3415" spans="4:4">
      <c r="D3415" s="162"/>
    </row>
    <row r="3416" spans="4:4">
      <c r="D3416" s="162"/>
    </row>
    <row r="3417" spans="4:4">
      <c r="D3417" s="162"/>
    </row>
    <row r="3418" spans="4:4">
      <c r="D3418" s="162"/>
    </row>
    <row r="3419" spans="4:4">
      <c r="D3419" s="162"/>
    </row>
    <row r="3420" spans="4:4">
      <c r="D3420" s="162"/>
    </row>
    <row r="3421" spans="4:4">
      <c r="D3421" s="162"/>
    </row>
    <row r="3422" spans="4:4">
      <c r="D3422" s="162"/>
    </row>
    <row r="3423" spans="4:4">
      <c r="D3423" s="162"/>
    </row>
    <row r="3424" spans="4:4">
      <c r="D3424" s="162"/>
    </row>
    <row r="3425" spans="4:4">
      <c r="D3425" s="162"/>
    </row>
    <row r="3426" spans="4:4">
      <c r="D3426" s="162"/>
    </row>
    <row r="3427" spans="4:4">
      <c r="D3427" s="162"/>
    </row>
    <row r="3428" spans="4:4">
      <c r="D3428" s="162"/>
    </row>
    <row r="3429" spans="4:4">
      <c r="D3429" s="162"/>
    </row>
    <row r="3430" spans="4:4">
      <c r="D3430" s="162"/>
    </row>
    <row r="3431" spans="4:4">
      <c r="D3431" s="162"/>
    </row>
    <row r="3432" spans="4:4">
      <c r="D3432" s="162"/>
    </row>
    <row r="3433" spans="4:4">
      <c r="D3433" s="162"/>
    </row>
    <row r="3434" spans="4:4">
      <c r="D3434" s="162"/>
    </row>
    <row r="3435" spans="4:4">
      <c r="D3435" s="162"/>
    </row>
    <row r="3436" spans="4:4">
      <c r="D3436" s="162"/>
    </row>
    <row r="3437" spans="4:4">
      <c r="D3437" s="162"/>
    </row>
    <row r="3438" spans="4:4">
      <c r="D3438" s="162"/>
    </row>
    <row r="3439" spans="4:4">
      <c r="D3439" s="162"/>
    </row>
    <row r="3440" spans="4:4">
      <c r="D3440" s="162"/>
    </row>
    <row r="3441" spans="4:4">
      <c r="D3441" s="162"/>
    </row>
    <row r="3442" spans="4:4">
      <c r="D3442" s="162"/>
    </row>
    <row r="3443" spans="4:4">
      <c r="D3443" s="162"/>
    </row>
    <row r="3444" spans="4:4">
      <c r="D3444" s="162"/>
    </row>
    <row r="3445" spans="4:4">
      <c r="D3445" s="162"/>
    </row>
    <row r="3446" spans="4:4">
      <c r="D3446" s="162"/>
    </row>
    <row r="3447" spans="4:4">
      <c r="D3447" s="162"/>
    </row>
    <row r="3448" spans="4:4">
      <c r="D3448" s="162"/>
    </row>
    <row r="3449" spans="4:4">
      <c r="D3449" s="162"/>
    </row>
    <row r="3450" spans="4:4">
      <c r="D3450" s="162"/>
    </row>
    <row r="3451" spans="4:4">
      <c r="D3451" s="162"/>
    </row>
    <row r="3452" spans="4:4">
      <c r="D3452" s="162"/>
    </row>
    <row r="3453" spans="4:4">
      <c r="D3453" s="162"/>
    </row>
    <row r="3454" spans="4:4">
      <c r="D3454" s="162"/>
    </row>
    <row r="3455" spans="4:4">
      <c r="D3455" s="162"/>
    </row>
    <row r="3456" spans="4:4">
      <c r="D3456" s="162"/>
    </row>
    <row r="3457" spans="4:4">
      <c r="D3457" s="162"/>
    </row>
    <row r="3458" spans="4:4">
      <c r="D3458" s="162"/>
    </row>
    <row r="3459" spans="4:4">
      <c r="D3459" s="162"/>
    </row>
    <row r="3460" spans="4:4">
      <c r="D3460" s="162"/>
    </row>
    <row r="3461" spans="4:4">
      <c r="D3461" s="162"/>
    </row>
    <row r="3462" spans="4:4">
      <c r="D3462" s="162"/>
    </row>
    <row r="3463" spans="4:4">
      <c r="D3463" s="162"/>
    </row>
    <row r="3464" spans="4:4">
      <c r="D3464" s="162"/>
    </row>
    <row r="3465" spans="4:4">
      <c r="D3465" s="162"/>
    </row>
    <row r="3466" spans="4:4">
      <c r="D3466" s="162"/>
    </row>
    <row r="3467" spans="4:4">
      <c r="D3467" s="162"/>
    </row>
    <row r="3468" spans="4:4">
      <c r="D3468" s="162"/>
    </row>
    <row r="3469" spans="4:4">
      <c r="D3469" s="162"/>
    </row>
    <row r="3470" spans="4:4">
      <c r="D3470" s="162"/>
    </row>
    <row r="3471" spans="4:4">
      <c r="D3471" s="162"/>
    </row>
    <row r="3472" spans="4:4">
      <c r="D3472" s="162"/>
    </row>
    <row r="3473" spans="4:4">
      <c r="D3473" s="162"/>
    </row>
    <row r="3474" spans="4:4">
      <c r="D3474" s="162"/>
    </row>
    <row r="3475" spans="4:4">
      <c r="D3475" s="162"/>
    </row>
    <row r="3476" spans="4:4">
      <c r="D3476" s="162"/>
    </row>
    <row r="3477" spans="4:4">
      <c r="D3477" s="162"/>
    </row>
    <row r="3478" spans="4:4">
      <c r="D3478" s="162"/>
    </row>
    <row r="3479" spans="4:4">
      <c r="D3479" s="162"/>
    </row>
    <row r="3480" spans="4:4">
      <c r="D3480" s="162"/>
    </row>
    <row r="3481" spans="4:4">
      <c r="D3481" s="162"/>
    </row>
    <row r="3482" spans="4:4">
      <c r="D3482" s="162"/>
    </row>
    <row r="3483" spans="4:4">
      <c r="D3483" s="162"/>
    </row>
    <row r="3484" spans="4:4">
      <c r="D3484" s="162"/>
    </row>
    <row r="3485" spans="4:4">
      <c r="D3485" s="162"/>
    </row>
    <row r="3486" spans="4:4">
      <c r="D3486" s="162"/>
    </row>
    <row r="3487" spans="4:4">
      <c r="D3487" s="162"/>
    </row>
    <row r="3488" spans="4:4">
      <c r="D3488" s="162"/>
    </row>
    <row r="3489" spans="4:4">
      <c r="D3489" s="162"/>
    </row>
    <row r="3490" spans="4:4">
      <c r="D3490" s="162"/>
    </row>
    <row r="3491" spans="4:4">
      <c r="D3491" s="162"/>
    </row>
    <row r="3492" spans="4:4">
      <c r="D3492" s="162"/>
    </row>
    <row r="3493" spans="4:4">
      <c r="D3493" s="162"/>
    </row>
    <row r="3494" spans="4:4">
      <c r="D3494" s="162"/>
    </row>
    <row r="3495" spans="4:4">
      <c r="D3495" s="162"/>
    </row>
    <row r="3496" spans="4:4">
      <c r="D3496" s="162"/>
    </row>
    <row r="3497" spans="4:4">
      <c r="D3497" s="162"/>
    </row>
    <row r="3498" spans="4:4">
      <c r="D3498" s="162"/>
    </row>
    <row r="3499" spans="4:4">
      <c r="D3499" s="162"/>
    </row>
    <row r="3500" spans="4:4">
      <c r="D3500" s="162"/>
    </row>
    <row r="3501" spans="4:4">
      <c r="D3501" s="162"/>
    </row>
    <row r="3502" spans="4:4">
      <c r="D3502" s="162"/>
    </row>
    <row r="3503" spans="4:4">
      <c r="D3503" s="162"/>
    </row>
    <row r="3504" spans="4:4">
      <c r="D3504" s="162"/>
    </row>
    <row r="3505" spans="4:4">
      <c r="D3505" s="162"/>
    </row>
    <row r="3506" spans="4:4">
      <c r="D3506" s="162"/>
    </row>
    <row r="3507" spans="4:4">
      <c r="D3507" s="162"/>
    </row>
    <row r="3508" spans="4:4">
      <c r="D3508" s="162"/>
    </row>
    <row r="3509" spans="4:4">
      <c r="D3509" s="162"/>
    </row>
    <row r="3510" spans="4:4">
      <c r="D3510" s="162"/>
    </row>
    <row r="3511" spans="4:4">
      <c r="D3511" s="162"/>
    </row>
    <row r="3512" spans="4:4">
      <c r="D3512" s="162"/>
    </row>
    <row r="3513" spans="4:4">
      <c r="D3513" s="162"/>
    </row>
    <row r="3514" spans="4:4">
      <c r="D3514" s="162"/>
    </row>
    <row r="3515" spans="4:4">
      <c r="D3515" s="162"/>
    </row>
    <row r="3516" spans="4:4">
      <c r="D3516" s="162"/>
    </row>
    <row r="3517" spans="4:4">
      <c r="D3517" s="162"/>
    </row>
    <row r="3518" spans="4:4">
      <c r="D3518" s="162"/>
    </row>
    <row r="3519" spans="4:4">
      <c r="D3519" s="162"/>
    </row>
    <row r="3520" spans="4:4">
      <c r="D3520" s="162"/>
    </row>
    <row r="3521" spans="4:4">
      <c r="D3521" s="162"/>
    </row>
    <row r="3522" spans="4:4">
      <c r="D3522" s="162"/>
    </row>
    <row r="3523" spans="4:4">
      <c r="D3523" s="162"/>
    </row>
    <row r="3524" spans="4:4">
      <c r="D3524" s="162"/>
    </row>
    <row r="3525" spans="4:4">
      <c r="D3525" s="162"/>
    </row>
    <row r="3526" spans="4:4">
      <c r="D3526" s="162"/>
    </row>
    <row r="3527" spans="4:4">
      <c r="D3527" s="162"/>
    </row>
    <row r="3528" spans="4:4">
      <c r="D3528" s="162"/>
    </row>
    <row r="3529" spans="4:4">
      <c r="D3529" s="162"/>
    </row>
    <row r="3530" spans="4:4">
      <c r="D3530" s="162"/>
    </row>
    <row r="3531" spans="4:4">
      <c r="D3531" s="162"/>
    </row>
    <row r="3532" spans="4:4">
      <c r="D3532" s="162"/>
    </row>
    <row r="3533" spans="4:4">
      <c r="D3533" s="162"/>
    </row>
    <row r="3534" spans="4:4">
      <c r="D3534" s="162"/>
    </row>
    <row r="3535" spans="4:4">
      <c r="D3535" s="162"/>
    </row>
    <row r="3536" spans="4:4">
      <c r="D3536" s="162"/>
    </row>
    <row r="3537" spans="4:4">
      <c r="D3537" s="162"/>
    </row>
    <row r="3538" spans="4:4">
      <c r="D3538" s="162"/>
    </row>
    <row r="3539" spans="4:4">
      <c r="D3539" s="162"/>
    </row>
    <row r="3540" spans="4:4">
      <c r="D3540" s="162"/>
    </row>
    <row r="3541" spans="4:4">
      <c r="D3541" s="162"/>
    </row>
    <row r="3542" spans="4:4">
      <c r="D3542" s="162"/>
    </row>
    <row r="3543" spans="4:4">
      <c r="D3543" s="162"/>
    </row>
    <row r="3544" spans="4:4">
      <c r="D3544" s="162"/>
    </row>
    <row r="3545" spans="4:4">
      <c r="D3545" s="162"/>
    </row>
    <row r="3546" spans="4:4">
      <c r="D3546" s="162"/>
    </row>
    <row r="3547" spans="4:4">
      <c r="D3547" s="162"/>
    </row>
    <row r="3548" spans="4:4">
      <c r="D3548" s="162"/>
    </row>
    <row r="3549" spans="4:4">
      <c r="D3549" s="162"/>
    </row>
    <row r="3550" spans="4:4">
      <c r="D3550" s="162"/>
    </row>
    <row r="3551" spans="4:4">
      <c r="D3551" s="162"/>
    </row>
    <row r="3552" spans="4:4">
      <c r="D3552" s="162"/>
    </row>
    <row r="3553" spans="4:4">
      <c r="D3553" s="162"/>
    </row>
    <row r="3554" spans="4:4">
      <c r="D3554" s="162"/>
    </row>
    <row r="3555" spans="4:4">
      <c r="D3555" s="162"/>
    </row>
    <row r="3556" spans="4:4">
      <c r="D3556" s="162"/>
    </row>
    <row r="3557" spans="4:4">
      <c r="D3557" s="162"/>
    </row>
    <row r="3558" spans="4:4">
      <c r="D3558" s="162"/>
    </row>
    <row r="3559" spans="4:4">
      <c r="D3559" s="162"/>
    </row>
    <row r="3560" spans="4:4">
      <c r="D3560" s="162"/>
    </row>
    <row r="3561" spans="4:4">
      <c r="D3561" s="162"/>
    </row>
    <row r="3562" spans="4:4">
      <c r="D3562" s="162"/>
    </row>
    <row r="3563" spans="4:4">
      <c r="D3563" s="162"/>
    </row>
    <row r="3564" spans="4:4">
      <c r="D3564" s="162"/>
    </row>
    <row r="3565" spans="4:4">
      <c r="D3565" s="162"/>
    </row>
    <row r="3566" spans="4:4">
      <c r="D3566" s="162"/>
    </row>
    <row r="3567" spans="4:4">
      <c r="D3567" s="162"/>
    </row>
    <row r="3568" spans="4:4">
      <c r="D3568" s="162"/>
    </row>
    <row r="3569" spans="4:4">
      <c r="D3569" s="162"/>
    </row>
    <row r="3570" spans="4:4">
      <c r="D3570" s="162"/>
    </row>
    <row r="3571" spans="4:4">
      <c r="D3571" s="162"/>
    </row>
    <row r="3572" spans="4:4">
      <c r="D3572" s="162"/>
    </row>
    <row r="3573" spans="4:4">
      <c r="D3573" s="162"/>
    </row>
    <row r="3574" spans="4:4">
      <c r="D3574" s="162"/>
    </row>
    <row r="3575" spans="4:4">
      <c r="D3575" s="162"/>
    </row>
    <row r="3576" spans="4:4">
      <c r="D3576" s="162"/>
    </row>
    <row r="3577" spans="4:4">
      <c r="D3577" s="162"/>
    </row>
    <row r="3578" spans="4:4">
      <c r="D3578" s="162"/>
    </row>
    <row r="3579" spans="4:4">
      <c r="D3579" s="162"/>
    </row>
    <row r="3580" spans="4:4">
      <c r="D3580" s="162"/>
    </row>
    <row r="3581" spans="4:4">
      <c r="D3581" s="162"/>
    </row>
    <row r="3582" spans="4:4">
      <c r="D3582" s="162"/>
    </row>
    <row r="3583" spans="4:4">
      <c r="D3583" s="162"/>
    </row>
    <row r="3584" spans="4:4">
      <c r="D3584" s="162"/>
    </row>
    <row r="3585" spans="4:4">
      <c r="D3585" s="162"/>
    </row>
    <row r="3586" spans="4:4">
      <c r="D3586" s="162"/>
    </row>
    <row r="3587" spans="4:4">
      <c r="D3587" s="162"/>
    </row>
    <row r="3588" spans="4:4">
      <c r="D3588" s="162"/>
    </row>
    <row r="3589" spans="4:4">
      <c r="D3589" s="162"/>
    </row>
    <row r="3590" spans="4:4">
      <c r="D3590" s="162"/>
    </row>
    <row r="3591" spans="4:4">
      <c r="D3591" s="162"/>
    </row>
    <row r="3592" spans="4:4">
      <c r="D3592" s="162"/>
    </row>
    <row r="3593" spans="4:4">
      <c r="D3593" s="162"/>
    </row>
    <row r="3594" spans="4:4">
      <c r="D3594" s="162"/>
    </row>
    <row r="3595" spans="4:4">
      <c r="D3595" s="162"/>
    </row>
    <row r="3596" spans="4:4">
      <c r="D3596" s="162"/>
    </row>
    <row r="3597" spans="4:4">
      <c r="D3597" s="162"/>
    </row>
    <row r="3598" spans="4:4">
      <c r="D3598" s="162"/>
    </row>
    <row r="3599" spans="4:4">
      <c r="D3599" s="162"/>
    </row>
    <row r="3600" spans="4:4">
      <c r="D3600" s="162"/>
    </row>
    <row r="3601" spans="4:4">
      <c r="D3601" s="162"/>
    </row>
    <row r="3602" spans="4:4">
      <c r="D3602" s="162"/>
    </row>
    <row r="3603" spans="4:4">
      <c r="D3603" s="162"/>
    </row>
    <row r="3604" spans="4:4">
      <c r="D3604" s="162"/>
    </row>
    <row r="3605" spans="4:4">
      <c r="D3605" s="162"/>
    </row>
    <row r="3606" spans="4:4">
      <c r="D3606" s="162"/>
    </row>
    <row r="3607" spans="4:4">
      <c r="D3607" s="162"/>
    </row>
    <row r="3608" spans="4:4">
      <c r="D3608" s="162"/>
    </row>
    <row r="3609" spans="4:4">
      <c r="D3609" s="162"/>
    </row>
    <row r="3610" spans="4:4">
      <c r="D3610" s="162"/>
    </row>
    <row r="3611" spans="4:4">
      <c r="D3611" s="162"/>
    </row>
    <row r="3612" spans="4:4">
      <c r="D3612" s="162"/>
    </row>
    <row r="3613" spans="4:4">
      <c r="D3613" s="162"/>
    </row>
    <row r="3614" spans="4:4">
      <c r="D3614" s="162"/>
    </row>
    <row r="3615" spans="4:4">
      <c r="D3615" s="162"/>
    </row>
    <row r="3616" spans="4:4">
      <c r="D3616" s="162"/>
    </row>
    <row r="3617" spans="4:4">
      <c r="D3617" s="162"/>
    </row>
    <row r="3618" spans="4:4">
      <c r="D3618" s="162"/>
    </row>
    <row r="3619" spans="4:4">
      <c r="D3619" s="162"/>
    </row>
    <row r="3620" spans="4:4">
      <c r="D3620" s="162"/>
    </row>
    <row r="3621" spans="4:4">
      <c r="D3621" s="162"/>
    </row>
    <row r="3622" spans="4:4">
      <c r="D3622" s="162"/>
    </row>
    <row r="3623" spans="4:4">
      <c r="D3623" s="162"/>
    </row>
    <row r="3624" spans="4:4">
      <c r="D3624" s="162"/>
    </row>
    <row r="3625" spans="4:4">
      <c r="D3625" s="162"/>
    </row>
    <row r="3626" spans="4:4">
      <c r="D3626" s="162"/>
    </row>
    <row r="3627" spans="4:4">
      <c r="D3627" s="162"/>
    </row>
    <row r="3628" spans="4:4">
      <c r="D3628" s="162"/>
    </row>
    <row r="3629" spans="4:4">
      <c r="D3629" s="162"/>
    </row>
    <row r="3630" spans="4:4">
      <c r="D3630" s="162"/>
    </row>
    <row r="3631" spans="4:4">
      <c r="D3631" s="162"/>
    </row>
    <row r="3632" spans="4:4">
      <c r="D3632" s="162"/>
    </row>
    <row r="3633" spans="4:4">
      <c r="D3633" s="162"/>
    </row>
    <row r="3634" spans="4:4">
      <c r="D3634" s="162"/>
    </row>
    <row r="3635" spans="4:4">
      <c r="D3635" s="162"/>
    </row>
    <row r="3636" spans="4:4">
      <c r="D3636" s="162"/>
    </row>
    <row r="3637" spans="4:4">
      <c r="D3637" s="162"/>
    </row>
    <row r="3638" spans="4:4">
      <c r="D3638" s="162"/>
    </row>
    <row r="3639" spans="4:4">
      <c r="D3639" s="162"/>
    </row>
    <row r="3640" spans="4:4">
      <c r="D3640" s="162"/>
    </row>
    <row r="3641" spans="4:4">
      <c r="D3641" s="162"/>
    </row>
    <row r="3642" spans="4:4">
      <c r="D3642" s="162"/>
    </row>
    <row r="3643" spans="4:4">
      <c r="D3643" s="162"/>
    </row>
    <row r="3644" spans="4:4">
      <c r="D3644" s="162"/>
    </row>
    <row r="3645" spans="4:4">
      <c r="D3645" s="162"/>
    </row>
    <row r="3646" spans="4:4">
      <c r="D3646" s="162"/>
    </row>
    <row r="3647" spans="4:4">
      <c r="D3647" s="162"/>
    </row>
    <row r="3648" spans="4:4">
      <c r="D3648" s="162"/>
    </row>
    <row r="3649" spans="4:4">
      <c r="D3649" s="162"/>
    </row>
    <row r="3650" spans="4:4">
      <c r="D3650" s="162"/>
    </row>
    <row r="3651" spans="4:4">
      <c r="D3651" s="162"/>
    </row>
    <row r="3652" spans="4:4">
      <c r="D3652" s="162"/>
    </row>
    <row r="3653" spans="4:4">
      <c r="D3653" s="162"/>
    </row>
    <row r="3654" spans="4:4">
      <c r="D3654" s="162"/>
    </row>
    <row r="3655" spans="4:4">
      <c r="D3655" s="162"/>
    </row>
    <row r="3656" spans="4:4">
      <c r="D3656" s="162"/>
    </row>
    <row r="3657" spans="4:4">
      <c r="D3657" s="162"/>
    </row>
    <row r="3658" spans="4:4">
      <c r="D3658" s="162"/>
    </row>
    <row r="3659" spans="4:4">
      <c r="D3659" s="162"/>
    </row>
    <row r="3660" spans="4:4">
      <c r="D3660" s="162"/>
    </row>
    <row r="3661" spans="4:4">
      <c r="D3661" s="162"/>
    </row>
    <row r="3662" spans="4:4">
      <c r="D3662" s="162"/>
    </row>
    <row r="3663" spans="4:4">
      <c r="D3663" s="162"/>
    </row>
    <row r="3664" spans="4:4">
      <c r="D3664" s="162"/>
    </row>
    <row r="3665" spans="4:4">
      <c r="D3665" s="162"/>
    </row>
    <row r="3666" spans="4:4">
      <c r="D3666" s="162"/>
    </row>
    <row r="3667" spans="4:4">
      <c r="D3667" s="162"/>
    </row>
    <row r="3668" spans="4:4">
      <c r="D3668" s="162"/>
    </row>
    <row r="3669" spans="4:4">
      <c r="D3669" s="162"/>
    </row>
    <row r="3670" spans="4:4">
      <c r="D3670" s="162"/>
    </row>
    <row r="3671" spans="4:4">
      <c r="D3671" s="162"/>
    </row>
    <row r="3672" spans="4:4">
      <c r="D3672" s="162"/>
    </row>
    <row r="3673" spans="4:4">
      <c r="D3673" s="162"/>
    </row>
    <row r="3674" spans="4:4">
      <c r="D3674" s="162"/>
    </row>
    <row r="3675" spans="4:4">
      <c r="D3675" s="162"/>
    </row>
    <row r="3676" spans="4:4">
      <c r="D3676" s="162"/>
    </row>
    <row r="3677" spans="4:4">
      <c r="D3677" s="162"/>
    </row>
    <row r="3678" spans="4:4">
      <c r="D3678" s="162"/>
    </row>
    <row r="3679" spans="4:4">
      <c r="D3679" s="162"/>
    </row>
    <row r="3680" spans="4:4">
      <c r="D3680" s="162"/>
    </row>
    <row r="3681" spans="4:4">
      <c r="D3681" s="162"/>
    </row>
    <row r="3682" spans="4:4">
      <c r="D3682" s="162"/>
    </row>
    <row r="3683" spans="4:4">
      <c r="D3683" s="162"/>
    </row>
    <row r="3684" spans="4:4">
      <c r="D3684" s="162"/>
    </row>
    <row r="3685" spans="4:4">
      <c r="D3685" s="162"/>
    </row>
    <row r="3686" spans="4:4">
      <c r="D3686" s="162"/>
    </row>
    <row r="3687" spans="4:4">
      <c r="D3687" s="162"/>
    </row>
    <row r="3688" spans="4:4">
      <c r="D3688" s="162"/>
    </row>
    <row r="3689" spans="4:4">
      <c r="D3689" s="162"/>
    </row>
    <row r="3690" spans="4:4">
      <c r="D3690" s="162"/>
    </row>
    <row r="3691" spans="4:4">
      <c r="D3691" s="162"/>
    </row>
    <row r="3692" spans="4:4">
      <c r="D3692" s="162"/>
    </row>
    <row r="3693" spans="4:4">
      <c r="D3693" s="162"/>
    </row>
    <row r="3694" spans="4:4">
      <c r="D3694" s="162"/>
    </row>
    <row r="3695" spans="4:4">
      <c r="D3695" s="162"/>
    </row>
    <row r="3696" spans="4:4">
      <c r="D3696" s="162"/>
    </row>
    <row r="3697" spans="4:4">
      <c r="D3697" s="162"/>
    </row>
    <row r="3698" spans="4:4">
      <c r="D3698" s="162"/>
    </row>
    <row r="3699" spans="4:4">
      <c r="D3699" s="162"/>
    </row>
    <row r="3700" spans="4:4">
      <c r="D3700" s="162"/>
    </row>
    <row r="3701" spans="4:4">
      <c r="D3701" s="162"/>
    </row>
    <row r="3702" spans="4:4">
      <c r="D3702" s="162"/>
    </row>
    <row r="3703" spans="4:4">
      <c r="D3703" s="162"/>
    </row>
    <row r="3704" spans="4:4">
      <c r="D3704" s="162"/>
    </row>
    <row r="3705" spans="4:4">
      <c r="D3705" s="162"/>
    </row>
    <row r="3706" spans="4:4">
      <c r="D3706" s="162"/>
    </row>
    <row r="3707" spans="4:4">
      <c r="D3707" s="162"/>
    </row>
    <row r="3708" spans="4:4">
      <c r="D3708" s="162"/>
    </row>
    <row r="3709" spans="4:4">
      <c r="D3709" s="162"/>
    </row>
    <row r="3710" spans="4:4">
      <c r="D3710" s="162"/>
    </row>
    <row r="3711" spans="4:4">
      <c r="D3711" s="162"/>
    </row>
    <row r="3712" spans="4:4">
      <c r="D3712" s="162"/>
    </row>
    <row r="3713" spans="4:4">
      <c r="D3713" s="162"/>
    </row>
    <row r="3714" spans="4:4">
      <c r="D3714" s="162"/>
    </row>
    <row r="3715" spans="4:4">
      <c r="D3715" s="162"/>
    </row>
    <row r="3716" spans="4:4">
      <c r="D3716" s="162"/>
    </row>
    <row r="3717" spans="4:4">
      <c r="D3717" s="162"/>
    </row>
    <row r="3718" spans="4:4">
      <c r="D3718" s="162"/>
    </row>
    <row r="3719" spans="4:4">
      <c r="D3719" s="162"/>
    </row>
    <row r="3720" spans="4:4">
      <c r="D3720" s="162"/>
    </row>
    <row r="3721" spans="4:4">
      <c r="D3721" s="162"/>
    </row>
    <row r="3722" spans="4:4">
      <c r="D3722" s="162"/>
    </row>
    <row r="3723" spans="4:4">
      <c r="D3723" s="162"/>
    </row>
    <row r="3724" spans="4:4">
      <c r="D3724" s="162"/>
    </row>
    <row r="3725" spans="4:4">
      <c r="D3725" s="162"/>
    </row>
    <row r="3726" spans="4:4">
      <c r="D3726" s="162"/>
    </row>
    <row r="3727" spans="4:4">
      <c r="D3727" s="162"/>
    </row>
    <row r="3728" spans="4:4">
      <c r="D3728" s="162"/>
    </row>
    <row r="3729" spans="4:4">
      <c r="D3729" s="162"/>
    </row>
    <row r="3730" spans="4:4">
      <c r="D3730" s="162"/>
    </row>
    <row r="3731" spans="4:4">
      <c r="D3731" s="162"/>
    </row>
    <row r="3732" spans="4:4">
      <c r="D3732" s="162"/>
    </row>
    <row r="3733" spans="4:4">
      <c r="D3733" s="162"/>
    </row>
    <row r="3734" spans="4:4">
      <c r="D3734" s="162"/>
    </row>
    <row r="3735" spans="4:4">
      <c r="D3735" s="162"/>
    </row>
    <row r="3736" spans="4:4">
      <c r="D3736" s="162"/>
    </row>
    <row r="3737" spans="4:4">
      <c r="D3737" s="162"/>
    </row>
    <row r="3738" spans="4:4">
      <c r="D3738" s="162"/>
    </row>
    <row r="3739" spans="4:4">
      <c r="D3739" s="162"/>
    </row>
    <row r="3740" spans="4:4">
      <c r="D3740" s="162"/>
    </row>
    <row r="3741" spans="4:4">
      <c r="D3741" s="162"/>
    </row>
    <row r="3742" spans="4:4">
      <c r="D3742" s="162"/>
    </row>
    <row r="3743" spans="4:4">
      <c r="D3743" s="162"/>
    </row>
    <row r="3744" spans="4:4">
      <c r="D3744" s="162"/>
    </row>
    <row r="3745" spans="4:4">
      <c r="D3745" s="162"/>
    </row>
    <row r="3746" spans="4:4">
      <c r="D3746" s="162"/>
    </row>
    <row r="3747" spans="4:4">
      <c r="D3747" s="162"/>
    </row>
    <row r="3748" spans="4:4">
      <c r="D3748" s="162"/>
    </row>
    <row r="3749" spans="4:4">
      <c r="D3749" s="162"/>
    </row>
    <row r="3750" spans="4:4">
      <c r="D3750" s="162"/>
    </row>
    <row r="3751" spans="4:4">
      <c r="D3751" s="162"/>
    </row>
    <row r="3752" spans="4:4">
      <c r="D3752" s="162"/>
    </row>
    <row r="3753" spans="4:4">
      <c r="D3753" s="162"/>
    </row>
    <row r="3754" spans="4:4">
      <c r="D3754" s="162"/>
    </row>
    <row r="3755" spans="4:4">
      <c r="D3755" s="162"/>
    </row>
    <row r="3756" spans="4:4">
      <c r="D3756" s="162"/>
    </row>
    <row r="3757" spans="4:4">
      <c r="D3757" s="162"/>
    </row>
    <row r="3758" spans="4:4">
      <c r="D3758" s="162"/>
    </row>
    <row r="3759" spans="4:4">
      <c r="D3759" s="162"/>
    </row>
    <row r="3760" spans="4:4">
      <c r="D3760" s="162"/>
    </row>
    <row r="3761" spans="4:4">
      <c r="D3761" s="162"/>
    </row>
    <row r="3762" spans="4:4">
      <c r="D3762" s="162"/>
    </row>
    <row r="3763" spans="4:4">
      <c r="D3763" s="162"/>
    </row>
    <row r="3764" spans="4:4">
      <c r="D3764" s="162"/>
    </row>
    <row r="3765" spans="4:4">
      <c r="D3765" s="162"/>
    </row>
    <row r="3766" spans="4:4">
      <c r="D3766" s="162"/>
    </row>
    <row r="3767" spans="4:4">
      <c r="D3767" s="162"/>
    </row>
    <row r="3768" spans="4:4">
      <c r="D3768" s="162"/>
    </row>
    <row r="3769" spans="4:4">
      <c r="D3769" s="162"/>
    </row>
    <row r="3770" spans="4:4">
      <c r="D3770" s="162"/>
    </row>
    <row r="3771" spans="4:4">
      <c r="D3771" s="162"/>
    </row>
    <row r="3772" spans="4:4">
      <c r="D3772" s="162"/>
    </row>
    <row r="3773" spans="4:4">
      <c r="D3773" s="162"/>
    </row>
    <row r="3774" spans="4:4">
      <c r="D3774" s="162"/>
    </row>
    <row r="3775" spans="4:4">
      <c r="D3775" s="162"/>
    </row>
    <row r="3776" spans="4:4">
      <c r="D3776" s="162"/>
    </row>
    <row r="3777" spans="4:4">
      <c r="D3777" s="162"/>
    </row>
    <row r="3778" spans="4:4">
      <c r="D3778" s="162"/>
    </row>
    <row r="3779" spans="4:4">
      <c r="D3779" s="162"/>
    </row>
    <row r="3780" spans="4:4">
      <c r="D3780" s="162"/>
    </row>
    <row r="3781" spans="4:4">
      <c r="D3781" s="162"/>
    </row>
    <row r="3782" spans="4:4">
      <c r="D3782" s="162"/>
    </row>
    <row r="3783" spans="4:4">
      <c r="D3783" s="162"/>
    </row>
    <row r="3784" spans="4:4">
      <c r="D3784" s="162"/>
    </row>
    <row r="3785" spans="4:4">
      <c r="D3785" s="162"/>
    </row>
    <row r="3786" spans="4:4">
      <c r="D3786" s="162"/>
    </row>
    <row r="3787" spans="4:4">
      <c r="D3787" s="162"/>
    </row>
    <row r="3788" spans="4:4">
      <c r="D3788" s="162"/>
    </row>
    <row r="3789" spans="4:4">
      <c r="D3789" s="162"/>
    </row>
    <row r="3790" spans="4:4">
      <c r="D3790" s="162"/>
    </row>
    <row r="3791" spans="4:4">
      <c r="D3791" s="162"/>
    </row>
    <row r="3792" spans="4:4">
      <c r="D3792" s="162"/>
    </row>
    <row r="3793" spans="4:4">
      <c r="D3793" s="162"/>
    </row>
    <row r="3794" spans="4:4">
      <c r="D3794" s="162"/>
    </row>
    <row r="3795" spans="4:4">
      <c r="D3795" s="162"/>
    </row>
    <row r="3796" spans="4:4">
      <c r="D3796" s="162"/>
    </row>
    <row r="3797" spans="4:4">
      <c r="D3797" s="162"/>
    </row>
    <row r="3798" spans="4:4">
      <c r="D3798" s="162"/>
    </row>
    <row r="3799" spans="4:4">
      <c r="D3799" s="162"/>
    </row>
    <row r="3800" spans="4:4">
      <c r="D3800" s="162"/>
    </row>
    <row r="3801" spans="4:4">
      <c r="D3801" s="162"/>
    </row>
    <row r="3802" spans="4:4">
      <c r="D3802" s="162"/>
    </row>
    <row r="3803" spans="4:4">
      <c r="D3803" s="162"/>
    </row>
    <row r="3804" spans="4:4">
      <c r="D3804" s="162"/>
    </row>
    <row r="3805" spans="4:4">
      <c r="D3805" s="162"/>
    </row>
    <row r="3806" spans="4:4">
      <c r="D3806" s="162"/>
    </row>
    <row r="3807" spans="4:4">
      <c r="D3807" s="162"/>
    </row>
    <row r="3808" spans="4:4">
      <c r="D3808" s="162"/>
    </row>
    <row r="3809" spans="4:4">
      <c r="D3809" s="162"/>
    </row>
    <row r="3810" spans="4:4">
      <c r="D3810" s="162"/>
    </row>
    <row r="3811" spans="4:4">
      <c r="D3811" s="162"/>
    </row>
    <row r="3812" spans="4:4">
      <c r="D3812" s="162"/>
    </row>
    <row r="3813" spans="4:4">
      <c r="D3813" s="162"/>
    </row>
    <row r="3814" spans="4:4">
      <c r="D3814" s="162"/>
    </row>
    <row r="3815" spans="4:4">
      <c r="D3815" s="162"/>
    </row>
    <row r="3816" spans="4:4">
      <c r="D3816" s="162"/>
    </row>
    <row r="3817" spans="4:4">
      <c r="D3817" s="162"/>
    </row>
    <row r="3818" spans="4:4">
      <c r="D3818" s="162"/>
    </row>
    <row r="3819" spans="4:4">
      <c r="D3819" s="162"/>
    </row>
    <row r="3820" spans="4:4">
      <c r="D3820" s="162"/>
    </row>
    <row r="3821" spans="4:4">
      <c r="D3821" s="162"/>
    </row>
    <row r="3822" spans="4:4">
      <c r="D3822" s="162"/>
    </row>
    <row r="3823" spans="4:4">
      <c r="D3823" s="162"/>
    </row>
    <row r="3824" spans="4:4">
      <c r="D3824" s="162"/>
    </row>
    <row r="3825" spans="4:4">
      <c r="D3825" s="162"/>
    </row>
    <row r="3826" spans="4:4">
      <c r="D3826" s="162"/>
    </row>
    <row r="3827" spans="4:4">
      <c r="D3827" s="162"/>
    </row>
    <row r="3828" spans="4:4">
      <c r="D3828" s="162"/>
    </row>
    <row r="3829" spans="4:4">
      <c r="D3829" s="162"/>
    </row>
    <row r="3830" spans="4:4">
      <c r="D3830" s="162"/>
    </row>
    <row r="3831" spans="4:4">
      <c r="D3831" s="162"/>
    </row>
    <row r="3832" spans="4:4">
      <c r="D3832" s="162"/>
    </row>
    <row r="3833" spans="4:4">
      <c r="D3833" s="162"/>
    </row>
    <row r="3834" spans="4:4">
      <c r="D3834" s="162"/>
    </row>
    <row r="3835" spans="4:4">
      <c r="D3835" s="162"/>
    </row>
    <row r="3836" spans="4:4">
      <c r="D3836" s="162"/>
    </row>
    <row r="3837" spans="4:4">
      <c r="D3837" s="162"/>
    </row>
    <row r="3838" spans="4:4">
      <c r="D3838" s="162"/>
    </row>
    <row r="3839" spans="4:4">
      <c r="D3839" s="162"/>
    </row>
    <row r="3840" spans="4:4">
      <c r="D3840" s="162"/>
    </row>
    <row r="3841" spans="4:4">
      <c r="D3841" s="162"/>
    </row>
    <row r="3842" spans="4:4">
      <c r="D3842" s="162"/>
    </row>
    <row r="3843" spans="4:4">
      <c r="D3843" s="162"/>
    </row>
    <row r="3844" spans="4:4">
      <c r="D3844" s="162"/>
    </row>
    <row r="3845" spans="4:4">
      <c r="D3845" s="162"/>
    </row>
    <row r="3846" spans="4:4">
      <c r="D3846" s="162"/>
    </row>
    <row r="3847" spans="4:4">
      <c r="D3847" s="162"/>
    </row>
    <row r="3848" spans="4:4">
      <c r="D3848" s="162"/>
    </row>
    <row r="3849" spans="4:4">
      <c r="D3849" s="162"/>
    </row>
    <row r="3850" spans="4:4">
      <c r="D3850" s="162"/>
    </row>
    <row r="3851" spans="4:4">
      <c r="D3851" s="162"/>
    </row>
    <row r="3852" spans="4:4">
      <c r="D3852" s="162"/>
    </row>
    <row r="3853" spans="4:4">
      <c r="D3853" s="162"/>
    </row>
    <row r="3854" spans="4:4">
      <c r="D3854" s="162"/>
    </row>
    <row r="3855" spans="4:4">
      <c r="D3855" s="162"/>
    </row>
    <row r="3856" spans="4:4">
      <c r="D3856" s="162"/>
    </row>
    <row r="3857" spans="4:4">
      <c r="D3857" s="162"/>
    </row>
    <row r="3858" spans="4:4">
      <c r="D3858" s="162"/>
    </row>
    <row r="3859" spans="4:4">
      <c r="D3859" s="162"/>
    </row>
    <row r="3860" spans="4:4">
      <c r="D3860" s="162"/>
    </row>
    <row r="3861" spans="4:4">
      <c r="D3861" s="162"/>
    </row>
    <row r="3862" spans="4:4">
      <c r="D3862" s="162"/>
    </row>
    <row r="3863" spans="4:4">
      <c r="D3863" s="162"/>
    </row>
    <row r="3864" spans="4:4">
      <c r="D3864" s="162"/>
    </row>
    <row r="3865" spans="4:4">
      <c r="D3865" s="162"/>
    </row>
    <row r="3866" spans="4:4">
      <c r="D3866" s="162"/>
    </row>
    <row r="3867" spans="4:4">
      <c r="D3867" s="162"/>
    </row>
    <row r="3868" spans="4:4">
      <c r="D3868" s="162"/>
    </row>
    <row r="3869" spans="4:4">
      <c r="D3869" s="162"/>
    </row>
    <row r="3870" spans="4:4">
      <c r="D3870" s="162"/>
    </row>
    <row r="3871" spans="4:4">
      <c r="D3871" s="162"/>
    </row>
    <row r="3872" spans="4:4">
      <c r="D3872" s="162"/>
    </row>
    <row r="3873" spans="4:4">
      <c r="D3873" s="162"/>
    </row>
    <row r="3874" spans="4:4">
      <c r="D3874" s="162"/>
    </row>
    <row r="3875" spans="4:4">
      <c r="D3875" s="162"/>
    </row>
    <row r="3876" spans="4:4">
      <c r="D3876" s="162"/>
    </row>
    <row r="3877" spans="4:4">
      <c r="D3877" s="162"/>
    </row>
    <row r="3878" spans="4:4">
      <c r="D3878" s="162"/>
    </row>
    <row r="3879" spans="4:4">
      <c r="D3879" s="162"/>
    </row>
    <row r="3880" spans="4:4">
      <c r="D3880" s="162"/>
    </row>
    <row r="3881" spans="4:4">
      <c r="D3881" s="162"/>
    </row>
    <row r="3882" spans="4:4">
      <c r="D3882" s="162"/>
    </row>
    <row r="3883" spans="4:4">
      <c r="D3883" s="162"/>
    </row>
    <row r="3884" spans="4:4">
      <c r="D3884" s="162"/>
    </row>
    <row r="3885" spans="4:4">
      <c r="D3885" s="162"/>
    </row>
    <row r="3886" spans="4:4">
      <c r="D3886" s="162"/>
    </row>
    <row r="3887" spans="4:4">
      <c r="D3887" s="162"/>
    </row>
    <row r="3888" spans="4:4">
      <c r="D3888" s="162"/>
    </row>
    <row r="3889" spans="4:4">
      <c r="D3889" s="162"/>
    </row>
    <row r="3890" spans="4:4">
      <c r="D3890" s="162"/>
    </row>
    <row r="3891" spans="4:4">
      <c r="D3891" s="162"/>
    </row>
    <row r="3892" spans="4:4">
      <c r="D3892" s="162"/>
    </row>
    <row r="3893" spans="4:4">
      <c r="D3893" s="162"/>
    </row>
    <row r="3894" spans="4:4">
      <c r="D3894" s="162"/>
    </row>
    <row r="3895" spans="4:4">
      <c r="D3895" s="162"/>
    </row>
    <row r="3896" spans="4:4">
      <c r="D3896" s="162"/>
    </row>
    <row r="3897" spans="4:4">
      <c r="D3897" s="162"/>
    </row>
    <row r="3898" spans="4:4">
      <c r="D3898" s="162"/>
    </row>
    <row r="3899" spans="4:4">
      <c r="D3899" s="162"/>
    </row>
    <row r="3900" spans="4:4">
      <c r="D3900" s="162"/>
    </row>
    <row r="3901" spans="4:4">
      <c r="D3901" s="162"/>
    </row>
    <row r="3902" spans="4:4">
      <c r="D3902" s="162"/>
    </row>
    <row r="3903" spans="4:4">
      <c r="D3903" s="162"/>
    </row>
    <row r="3904" spans="4:4">
      <c r="D3904" s="162"/>
    </row>
    <row r="3905" spans="4:4">
      <c r="D3905" s="162"/>
    </row>
    <row r="3906" spans="4:4">
      <c r="D3906" s="162"/>
    </row>
    <row r="3907" spans="4:4">
      <c r="D3907" s="162"/>
    </row>
    <row r="3908" spans="4:4">
      <c r="D3908" s="162"/>
    </row>
    <row r="3909" spans="4:4">
      <c r="D3909" s="162"/>
    </row>
    <row r="3910" spans="4:4">
      <c r="D3910" s="162"/>
    </row>
    <row r="3911" spans="4:4">
      <c r="D3911" s="162"/>
    </row>
    <row r="3912" spans="4:4">
      <c r="D3912" s="162"/>
    </row>
    <row r="3913" spans="4:4">
      <c r="D3913" s="162"/>
    </row>
    <row r="3914" spans="4:4">
      <c r="D3914" s="162"/>
    </row>
    <row r="3915" spans="4:4">
      <c r="D3915" s="162"/>
    </row>
    <row r="3916" spans="4:4">
      <c r="D3916" s="162"/>
    </row>
    <row r="3917" spans="4:4">
      <c r="D3917" s="162"/>
    </row>
    <row r="3918" spans="4:4">
      <c r="D3918" s="162"/>
    </row>
    <row r="3919" spans="4:4">
      <c r="D3919" s="162"/>
    </row>
    <row r="3920" spans="4:4">
      <c r="D3920" s="162"/>
    </row>
    <row r="3921" spans="4:4">
      <c r="D3921" s="162"/>
    </row>
    <row r="3922" spans="4:4">
      <c r="D3922" s="162"/>
    </row>
    <row r="3923" spans="4:4">
      <c r="D3923" s="162"/>
    </row>
    <row r="3924" spans="4:4">
      <c r="D3924" s="162"/>
    </row>
    <row r="3925" spans="4:4">
      <c r="D3925" s="162"/>
    </row>
    <row r="3926" spans="4:4">
      <c r="D3926" s="162"/>
    </row>
    <row r="3927" spans="4:4">
      <c r="D3927" s="162"/>
    </row>
    <row r="3928" spans="4:4">
      <c r="D3928" s="162"/>
    </row>
    <row r="3929" spans="4:4">
      <c r="D3929" s="162"/>
    </row>
    <row r="3930" spans="4:4">
      <c r="D3930" s="162"/>
    </row>
    <row r="3931" spans="4:4">
      <c r="D3931" s="162"/>
    </row>
    <row r="3932" spans="4:4">
      <c r="D3932" s="162"/>
    </row>
    <row r="3933" spans="4:4">
      <c r="D3933" s="162"/>
    </row>
    <row r="3934" spans="4:4">
      <c r="D3934" s="162"/>
    </row>
    <row r="3935" spans="4:4">
      <c r="D3935" s="162"/>
    </row>
    <row r="3936" spans="4:4">
      <c r="D3936" s="162"/>
    </row>
    <row r="3937" spans="4:4">
      <c r="D3937" s="162"/>
    </row>
    <row r="3938" spans="4:4">
      <c r="D3938" s="162"/>
    </row>
    <row r="3939" spans="4:4">
      <c r="D3939" s="162"/>
    </row>
    <row r="3940" spans="4:4">
      <c r="D3940" s="162"/>
    </row>
    <row r="3941" spans="4:4">
      <c r="D3941" s="162"/>
    </row>
    <row r="3942" spans="4:4">
      <c r="D3942" s="162"/>
    </row>
    <row r="3943" spans="4:4">
      <c r="D3943" s="162"/>
    </row>
    <row r="3944" spans="4:4">
      <c r="D3944" s="162"/>
    </row>
    <row r="3945" spans="4:4">
      <c r="D3945" s="162"/>
    </row>
    <row r="3946" spans="4:4">
      <c r="D3946" s="162"/>
    </row>
    <row r="3947" spans="4:4">
      <c r="D3947" s="162"/>
    </row>
    <row r="3948" spans="4:4">
      <c r="D3948" s="162"/>
    </row>
    <row r="3949" spans="4:4">
      <c r="D3949" s="162"/>
    </row>
    <row r="3950" spans="4:4">
      <c r="D3950" s="162"/>
    </row>
    <row r="3951" spans="4:4">
      <c r="D3951" s="162"/>
    </row>
    <row r="3952" spans="4:4">
      <c r="D3952" s="162"/>
    </row>
    <row r="3953" spans="4:4">
      <c r="D3953" s="162"/>
    </row>
    <row r="3954" spans="4:4">
      <c r="D3954" s="162"/>
    </row>
    <row r="3955" spans="4:4">
      <c r="D3955" s="162"/>
    </row>
    <row r="3956" spans="4:4">
      <c r="D3956" s="162"/>
    </row>
    <row r="3957" spans="4:4">
      <c r="D3957" s="162"/>
    </row>
    <row r="3958" spans="4:4">
      <c r="D3958" s="162"/>
    </row>
    <row r="3959" spans="4:4">
      <c r="D3959" s="162"/>
    </row>
    <row r="3960" spans="4:4">
      <c r="D3960" s="162"/>
    </row>
    <row r="3961" spans="4:4">
      <c r="D3961" s="162"/>
    </row>
    <row r="3962" spans="4:4">
      <c r="D3962" s="162"/>
    </row>
    <row r="3963" spans="4:4">
      <c r="D3963" s="162"/>
    </row>
    <row r="3964" spans="4:4">
      <c r="D3964" s="162"/>
    </row>
    <row r="3965" spans="4:4">
      <c r="D3965" s="162"/>
    </row>
    <row r="3966" spans="4:4">
      <c r="D3966" s="162"/>
    </row>
    <row r="3967" spans="4:4">
      <c r="D3967" s="162"/>
    </row>
    <row r="3968" spans="4:4">
      <c r="D3968" s="162"/>
    </row>
    <row r="3969" spans="4:4">
      <c r="D3969" s="162"/>
    </row>
    <row r="3970" spans="4:4">
      <c r="D3970" s="162"/>
    </row>
    <row r="3971" spans="4:4">
      <c r="D3971" s="162"/>
    </row>
    <row r="3972" spans="4:4">
      <c r="D3972" s="162"/>
    </row>
    <row r="3973" spans="4:4">
      <c r="D3973" s="162"/>
    </row>
    <row r="3974" spans="4:4">
      <c r="D3974" s="162"/>
    </row>
    <row r="3975" spans="4:4">
      <c r="D3975" s="162"/>
    </row>
    <row r="3976" spans="4:4">
      <c r="D3976" s="162"/>
    </row>
    <row r="3977" spans="4:4">
      <c r="D3977" s="162"/>
    </row>
    <row r="3978" spans="4:4">
      <c r="D3978" s="162"/>
    </row>
    <row r="3979" spans="4:4">
      <c r="D3979" s="162"/>
    </row>
    <row r="3980" spans="4:4">
      <c r="D3980" s="162"/>
    </row>
    <row r="3981" spans="4:4">
      <c r="D3981" s="162"/>
    </row>
    <row r="3982" spans="4:4">
      <c r="D3982" s="162"/>
    </row>
    <row r="3983" spans="4:4">
      <c r="D3983" s="162"/>
    </row>
    <row r="3984" spans="4:4">
      <c r="D3984" s="162"/>
    </row>
    <row r="3985" spans="4:4">
      <c r="D3985" s="162"/>
    </row>
    <row r="3986" spans="4:4">
      <c r="D3986" s="162"/>
    </row>
    <row r="3987" spans="4:4">
      <c r="D3987" s="162"/>
    </row>
    <row r="3988" spans="4:4">
      <c r="D3988" s="162"/>
    </row>
    <row r="3989" spans="4:4">
      <c r="D3989" s="162"/>
    </row>
    <row r="3990" spans="4:4">
      <c r="D3990" s="162"/>
    </row>
    <row r="3991" spans="4:4">
      <c r="D3991" s="162"/>
    </row>
    <row r="3992" spans="4:4">
      <c r="D3992" s="162"/>
    </row>
    <row r="3993" spans="4:4">
      <c r="D3993" s="162"/>
    </row>
    <row r="3994" spans="4:4">
      <c r="D3994" s="162"/>
    </row>
    <row r="3995" spans="4:4">
      <c r="D3995" s="162"/>
    </row>
    <row r="3996" spans="4:4">
      <c r="D3996" s="162"/>
    </row>
    <row r="3997" spans="4:4">
      <c r="D3997" s="162"/>
    </row>
    <row r="3998" spans="4:4">
      <c r="D3998" s="162"/>
    </row>
    <row r="3999" spans="4:4">
      <c r="D3999" s="162"/>
    </row>
    <row r="4000" spans="4:4">
      <c r="D4000" s="162"/>
    </row>
    <row r="4001" spans="4:4">
      <c r="D4001" s="162"/>
    </row>
    <row r="4002" spans="4:4">
      <c r="D4002" s="162"/>
    </row>
    <row r="4003" spans="4:4">
      <c r="D4003" s="162"/>
    </row>
    <row r="4004" spans="4:4">
      <c r="D4004" s="162"/>
    </row>
    <row r="4005" spans="4:4">
      <c r="D4005" s="162"/>
    </row>
    <row r="4006" spans="4:4">
      <c r="D4006" s="162"/>
    </row>
    <row r="4007" spans="4:4">
      <c r="D4007" s="162"/>
    </row>
    <row r="4008" spans="4:4">
      <c r="D4008" s="162"/>
    </row>
    <row r="4009" spans="4:4">
      <c r="D4009" s="162"/>
    </row>
    <row r="4010" spans="4:4">
      <c r="D4010" s="162"/>
    </row>
    <row r="4011" spans="4:4">
      <c r="D4011" s="162"/>
    </row>
    <row r="4012" spans="4:4">
      <c r="D4012" s="162"/>
    </row>
    <row r="4013" spans="4:4">
      <c r="D4013" s="162"/>
    </row>
    <row r="4014" spans="4:4">
      <c r="D4014" s="162"/>
    </row>
    <row r="4015" spans="4:4">
      <c r="D4015" s="162"/>
    </row>
    <row r="4016" spans="4:4">
      <c r="D4016" s="162"/>
    </row>
    <row r="4017" spans="4:4">
      <c r="D4017" s="162"/>
    </row>
    <row r="4018" spans="4:4">
      <c r="D4018" s="162"/>
    </row>
    <row r="4019" spans="4:4">
      <c r="D4019" s="162"/>
    </row>
    <row r="4020" spans="4:4">
      <c r="D4020" s="162"/>
    </row>
    <row r="4021" spans="4:4">
      <c r="D4021" s="162"/>
    </row>
    <row r="4022" spans="4:4">
      <c r="D4022" s="162"/>
    </row>
    <row r="4023" spans="4:4">
      <c r="D4023" s="162"/>
    </row>
    <row r="4024" spans="4:4">
      <c r="D4024" s="162"/>
    </row>
    <row r="4025" spans="4:4">
      <c r="D4025" s="162"/>
    </row>
    <row r="4026" spans="4:4">
      <c r="D4026" s="162"/>
    </row>
    <row r="4027" spans="4:4">
      <c r="D4027" s="162"/>
    </row>
    <row r="4028" spans="4:4">
      <c r="D4028" s="162"/>
    </row>
    <row r="4029" spans="4:4">
      <c r="D4029" s="162"/>
    </row>
    <row r="4030" spans="4:4">
      <c r="D4030" s="162"/>
    </row>
    <row r="4031" spans="4:4">
      <c r="D4031" s="162"/>
    </row>
    <row r="4032" spans="4:4">
      <c r="D4032" s="162"/>
    </row>
    <row r="4033" spans="4:4">
      <c r="D4033" s="162"/>
    </row>
    <row r="4034" spans="4:4">
      <c r="D4034" s="162"/>
    </row>
    <row r="4035" spans="4:4">
      <c r="D4035" s="162"/>
    </row>
    <row r="4036" spans="4:4">
      <c r="D4036" s="162"/>
    </row>
    <row r="4037" spans="4:4">
      <c r="D4037" s="162"/>
    </row>
    <row r="4038" spans="4:4">
      <c r="D4038" s="162"/>
    </row>
    <row r="4039" spans="4:4">
      <c r="D4039" s="162"/>
    </row>
    <row r="4040" spans="4:4">
      <c r="D4040" s="162"/>
    </row>
    <row r="4041" spans="4:4">
      <c r="D4041" s="162"/>
    </row>
    <row r="4042" spans="4:4">
      <c r="D4042" s="162"/>
    </row>
    <row r="4043" spans="4:4">
      <c r="D4043" s="162"/>
    </row>
    <row r="4044" spans="4:4">
      <c r="D4044" s="162"/>
    </row>
    <row r="4045" spans="4:4">
      <c r="D4045" s="162"/>
    </row>
    <row r="4046" spans="4:4">
      <c r="D4046" s="162"/>
    </row>
    <row r="4047" spans="4:4">
      <c r="D4047" s="162"/>
    </row>
    <row r="4048" spans="4:4">
      <c r="D4048" s="162"/>
    </row>
    <row r="4049" spans="4:4">
      <c r="D4049" s="162"/>
    </row>
    <row r="4050" spans="4:4">
      <c r="D4050" s="162"/>
    </row>
    <row r="4051" spans="4:4">
      <c r="D4051" s="162"/>
    </row>
    <row r="4052" spans="4:4">
      <c r="D4052" s="162"/>
    </row>
    <row r="4053" spans="4:4">
      <c r="D4053" s="162"/>
    </row>
    <row r="4054" spans="4:4">
      <c r="D4054" s="162"/>
    </row>
    <row r="4055" spans="4:4">
      <c r="D4055" s="162"/>
    </row>
    <row r="4056" spans="4:4">
      <c r="D4056" s="162"/>
    </row>
    <row r="4057" spans="4:4">
      <c r="D4057" s="162"/>
    </row>
    <row r="4058" spans="4:4">
      <c r="D4058" s="162"/>
    </row>
    <row r="4059" spans="4:4">
      <c r="D4059" s="162"/>
    </row>
    <row r="4060" spans="4:4">
      <c r="D4060" s="162"/>
    </row>
    <row r="4061" spans="4:4">
      <c r="D4061" s="162"/>
    </row>
    <row r="4062" spans="4:4">
      <c r="D4062" s="162"/>
    </row>
    <row r="4063" spans="4:4">
      <c r="D4063" s="162"/>
    </row>
    <row r="4064" spans="4:4">
      <c r="D4064" s="162"/>
    </row>
    <row r="4065" spans="4:4">
      <c r="D4065" s="162"/>
    </row>
    <row r="4066" spans="4:4">
      <c r="D4066" s="162"/>
    </row>
    <row r="4067" spans="4:4">
      <c r="D4067" s="162"/>
    </row>
    <row r="4068" spans="4:4">
      <c r="D4068" s="162"/>
    </row>
    <row r="4069" spans="4:4">
      <c r="D4069" s="162"/>
    </row>
    <row r="4070" spans="4:4">
      <c r="D4070" s="162"/>
    </row>
    <row r="4071" spans="4:4">
      <c r="D4071" s="162"/>
    </row>
    <row r="4072" spans="4:4">
      <c r="D4072" s="162"/>
    </row>
    <row r="4073" spans="4:4">
      <c r="D4073" s="162"/>
    </row>
    <row r="4074" spans="4:4">
      <c r="D4074" s="162"/>
    </row>
    <row r="4075" spans="4:4">
      <c r="D4075" s="162"/>
    </row>
    <row r="4076" spans="4:4">
      <c r="D4076" s="162"/>
    </row>
    <row r="4077" spans="4:4">
      <c r="D4077" s="162"/>
    </row>
    <row r="4078" spans="4:4">
      <c r="D4078" s="162"/>
    </row>
    <row r="4079" spans="4:4">
      <c r="D4079" s="162"/>
    </row>
    <row r="4080" spans="4:4">
      <c r="D4080" s="162"/>
    </row>
    <row r="4081" spans="4:4">
      <c r="D4081" s="162"/>
    </row>
    <row r="4082" spans="4:4">
      <c r="D4082" s="162"/>
    </row>
    <row r="4083" spans="4:4">
      <c r="D4083" s="162"/>
    </row>
    <row r="4084" spans="4:4">
      <c r="D4084" s="162"/>
    </row>
    <row r="4085" spans="4:4">
      <c r="D4085" s="162"/>
    </row>
    <row r="4086" spans="4:4">
      <c r="D4086" s="162"/>
    </row>
    <row r="4087" spans="4:4">
      <c r="D4087" s="162"/>
    </row>
    <row r="4088" spans="4:4">
      <c r="D4088" s="162"/>
    </row>
    <row r="4089" spans="4:4">
      <c r="D4089" s="162"/>
    </row>
    <row r="4090" spans="4:4">
      <c r="D4090" s="162"/>
    </row>
    <row r="4091" spans="4:4">
      <c r="D4091" s="162"/>
    </row>
    <row r="4092" spans="4:4">
      <c r="D4092" s="162"/>
    </row>
    <row r="4093" spans="4:4">
      <c r="D4093" s="162"/>
    </row>
    <row r="4094" spans="4:4">
      <c r="D4094" s="162"/>
    </row>
    <row r="4095" spans="4:4">
      <c r="D4095" s="162"/>
    </row>
    <row r="4096" spans="4:4">
      <c r="D4096" s="162"/>
    </row>
    <row r="4097" spans="4:4">
      <c r="D4097" s="162"/>
    </row>
    <row r="4098" spans="4:4">
      <c r="D4098" s="162"/>
    </row>
    <row r="4099" spans="4:4">
      <c r="D4099" s="162"/>
    </row>
    <row r="4100" spans="4:4">
      <c r="D4100" s="162"/>
    </row>
    <row r="4101" spans="4:4">
      <c r="D4101" s="162"/>
    </row>
    <row r="4102" spans="4:4">
      <c r="D4102" s="162"/>
    </row>
    <row r="4103" spans="4:4">
      <c r="D4103" s="162"/>
    </row>
    <row r="4104" spans="4:4">
      <c r="D4104" s="162"/>
    </row>
    <row r="4105" spans="4:4">
      <c r="D4105" s="162"/>
    </row>
    <row r="4106" spans="4:4">
      <c r="D4106" s="162"/>
    </row>
    <row r="4107" spans="4:4">
      <c r="D4107" s="162"/>
    </row>
    <row r="4108" spans="4:4">
      <c r="D4108" s="162"/>
    </row>
    <row r="4109" spans="4:4">
      <c r="D4109" s="162"/>
    </row>
    <row r="4110" spans="4:4">
      <c r="D4110" s="162"/>
    </row>
    <row r="4111" spans="4:4">
      <c r="D4111" s="162"/>
    </row>
    <row r="4112" spans="4:4">
      <c r="D4112" s="162"/>
    </row>
    <row r="4113" spans="4:4">
      <c r="D4113" s="162"/>
    </row>
    <row r="4114" spans="4:4">
      <c r="D4114" s="162"/>
    </row>
    <row r="4115" spans="4:4">
      <c r="D4115" s="162"/>
    </row>
    <row r="4116" spans="4:4">
      <c r="D4116" s="162"/>
    </row>
    <row r="4117" spans="4:4">
      <c r="D4117" s="162"/>
    </row>
    <row r="4118" spans="4:4">
      <c r="D4118" s="162"/>
    </row>
    <row r="4119" spans="4:4">
      <c r="D4119" s="162"/>
    </row>
    <row r="4120" spans="4:4">
      <c r="D4120" s="162"/>
    </row>
    <row r="4121" spans="4:4">
      <c r="D4121" s="162"/>
    </row>
    <row r="4122" spans="4:4">
      <c r="D4122" s="162"/>
    </row>
    <row r="4123" spans="4:4">
      <c r="D4123" s="162"/>
    </row>
    <row r="4124" spans="4:4">
      <c r="D4124" s="162"/>
    </row>
    <row r="4125" spans="4:4">
      <c r="D4125" s="162"/>
    </row>
    <row r="4126" spans="4:4">
      <c r="D4126" s="162"/>
    </row>
    <row r="4127" spans="4:4">
      <c r="D4127" s="162"/>
    </row>
    <row r="4128" spans="4:4">
      <c r="D4128" s="162"/>
    </row>
    <row r="4129" spans="4:4">
      <c r="D4129" s="162"/>
    </row>
    <row r="4130" spans="4:4">
      <c r="D4130" s="162"/>
    </row>
    <row r="4131" spans="4:4">
      <c r="D4131" s="162"/>
    </row>
    <row r="4132" spans="4:4">
      <c r="D4132" s="162"/>
    </row>
    <row r="4133" spans="4:4">
      <c r="D4133" s="162"/>
    </row>
    <row r="4134" spans="4:4">
      <c r="D4134" s="162"/>
    </row>
    <row r="4135" spans="4:4">
      <c r="D4135" s="162"/>
    </row>
    <row r="4136" spans="4:4">
      <c r="D4136" s="162"/>
    </row>
    <row r="4137" spans="4:4">
      <c r="D4137" s="162"/>
    </row>
    <row r="4138" spans="4:4">
      <c r="D4138" s="162"/>
    </row>
    <row r="4139" spans="4:4">
      <c r="D4139" s="162"/>
    </row>
    <row r="4140" spans="4:4">
      <c r="D4140" s="162"/>
    </row>
    <row r="4141" spans="4:4">
      <c r="D4141" s="162"/>
    </row>
    <row r="4142" spans="4:4">
      <c r="D4142" s="162"/>
    </row>
    <row r="4143" spans="4:4">
      <c r="D4143" s="162"/>
    </row>
    <row r="4144" spans="4:4">
      <c r="D4144" s="162"/>
    </row>
    <row r="4145" spans="4:4">
      <c r="D4145" s="162"/>
    </row>
    <row r="4146" spans="4:4">
      <c r="D4146" s="162"/>
    </row>
    <row r="4147" spans="4:4">
      <c r="D4147" s="162"/>
    </row>
    <row r="4148" spans="4:4">
      <c r="D4148" s="162"/>
    </row>
    <row r="4149" spans="4:4">
      <c r="D4149" s="162"/>
    </row>
    <row r="4150" spans="4:4">
      <c r="D4150" s="162"/>
    </row>
    <row r="4151" spans="4:4">
      <c r="D4151" s="162"/>
    </row>
    <row r="4152" spans="4:4">
      <c r="D4152" s="162"/>
    </row>
    <row r="4153" spans="4:4">
      <c r="D4153" s="162"/>
    </row>
    <row r="4154" spans="4:4">
      <c r="D4154" s="162"/>
    </row>
    <row r="4155" spans="4:4">
      <c r="D4155" s="162"/>
    </row>
    <row r="4156" spans="4:4">
      <c r="D4156" s="162"/>
    </row>
    <row r="4157" spans="4:4">
      <c r="D4157" s="162"/>
    </row>
    <row r="4158" spans="4:4">
      <c r="D4158" s="162"/>
    </row>
    <row r="4159" spans="4:4">
      <c r="D4159" s="162"/>
    </row>
    <row r="4160" spans="4:4">
      <c r="D4160" s="162"/>
    </row>
    <row r="4161" spans="4:4">
      <c r="D4161" s="162"/>
    </row>
    <row r="4162" spans="4:4">
      <c r="D4162" s="162"/>
    </row>
    <row r="4163" spans="4:4">
      <c r="D4163" s="162"/>
    </row>
    <row r="4164" spans="4:4">
      <c r="D4164" s="162"/>
    </row>
    <row r="4165" spans="4:4">
      <c r="D4165" s="162"/>
    </row>
    <row r="4166" spans="4:4">
      <c r="D4166" s="162"/>
    </row>
    <row r="4167" spans="4:4">
      <c r="D4167" s="162"/>
    </row>
    <row r="4168" spans="4:4">
      <c r="D4168" s="162"/>
    </row>
    <row r="4169" spans="4:4">
      <c r="D4169" s="162"/>
    </row>
    <row r="4170" spans="4:4">
      <c r="D4170" s="162"/>
    </row>
    <row r="4171" spans="4:4">
      <c r="D4171" s="162"/>
    </row>
    <row r="4172" spans="4:4">
      <c r="D4172" s="162"/>
    </row>
    <row r="4173" spans="4:4">
      <c r="D4173" s="162"/>
    </row>
    <row r="4174" spans="4:4">
      <c r="D4174" s="162"/>
    </row>
    <row r="4175" spans="4:4">
      <c r="D4175" s="162"/>
    </row>
    <row r="4176" spans="4:4">
      <c r="D4176" s="162"/>
    </row>
    <row r="4177" spans="4:4">
      <c r="D4177" s="162"/>
    </row>
    <row r="4178" spans="4:4">
      <c r="D4178" s="162"/>
    </row>
    <row r="4179" spans="4:4">
      <c r="D4179" s="162"/>
    </row>
    <row r="4180" spans="4:4">
      <c r="D4180" s="162"/>
    </row>
    <row r="4181" spans="4:4">
      <c r="D4181" s="162"/>
    </row>
    <row r="4182" spans="4:4">
      <c r="D4182" s="162"/>
    </row>
    <row r="4183" spans="4:4">
      <c r="D4183" s="162"/>
    </row>
    <row r="4184" spans="4:4">
      <c r="D4184" s="162"/>
    </row>
    <row r="4185" spans="4:4">
      <c r="D4185" s="162"/>
    </row>
    <row r="4186" spans="4:4">
      <c r="D4186" s="162"/>
    </row>
    <row r="4187" spans="4:4">
      <c r="D4187" s="162"/>
    </row>
    <row r="4188" spans="4:4">
      <c r="D4188" s="162"/>
    </row>
    <row r="4189" spans="4:4">
      <c r="D4189" s="162"/>
    </row>
    <row r="4190" spans="4:4">
      <c r="D4190" s="162"/>
    </row>
    <row r="4191" spans="4:4">
      <c r="D4191" s="162"/>
    </row>
    <row r="4192" spans="4:4">
      <c r="D4192" s="162"/>
    </row>
    <row r="4193" spans="4:4">
      <c r="D4193" s="162"/>
    </row>
    <row r="4194" spans="4:4">
      <c r="D4194" s="162"/>
    </row>
    <row r="4195" spans="4:4">
      <c r="D4195" s="162"/>
    </row>
    <row r="4196" spans="4:4">
      <c r="D4196" s="162"/>
    </row>
    <row r="4197" spans="4:4">
      <c r="D4197" s="162"/>
    </row>
    <row r="4198" spans="4:4">
      <c r="D4198" s="162"/>
    </row>
    <row r="4199" spans="4:4">
      <c r="D4199" s="162"/>
    </row>
    <row r="4200" spans="4:4">
      <c r="D4200" s="162"/>
    </row>
    <row r="4201" spans="4:4">
      <c r="D4201" s="162"/>
    </row>
    <row r="4202" spans="4:4">
      <c r="D4202" s="162"/>
    </row>
    <row r="4203" spans="4:4">
      <c r="D4203" s="162"/>
    </row>
    <row r="4204" spans="4:4">
      <c r="D4204" s="162"/>
    </row>
    <row r="4205" spans="4:4">
      <c r="D4205" s="162"/>
    </row>
    <row r="4206" spans="4:4">
      <c r="D4206" s="162"/>
    </row>
    <row r="4207" spans="4:4">
      <c r="D4207" s="162"/>
    </row>
    <row r="4208" spans="4:4">
      <c r="D4208" s="162"/>
    </row>
    <row r="4209" spans="4:4">
      <c r="D4209" s="162"/>
    </row>
    <row r="4210" spans="4:4">
      <c r="D4210" s="162"/>
    </row>
    <row r="4211" spans="4:4">
      <c r="D4211" s="162"/>
    </row>
    <row r="4212" spans="4:4">
      <c r="D4212" s="162"/>
    </row>
    <row r="4213" spans="4:4">
      <c r="D4213" s="162"/>
    </row>
    <row r="4214" spans="4:4">
      <c r="D4214" s="162"/>
    </row>
    <row r="4215" spans="4:4">
      <c r="D4215" s="162"/>
    </row>
    <row r="4216" spans="4:4">
      <c r="D4216" s="162"/>
    </row>
    <row r="4217" spans="4:4">
      <c r="D4217" s="162"/>
    </row>
    <row r="4218" spans="4:4">
      <c r="D4218" s="162"/>
    </row>
    <row r="4219" spans="4:4">
      <c r="D4219" s="162"/>
    </row>
    <row r="4220" spans="4:4">
      <c r="D4220" s="162"/>
    </row>
    <row r="4221" spans="4:4">
      <c r="D4221" s="162"/>
    </row>
    <row r="4222" spans="4:4">
      <c r="D4222" s="162"/>
    </row>
    <row r="4223" spans="4:4">
      <c r="D4223" s="162"/>
    </row>
    <row r="4224" spans="4:4">
      <c r="D4224" s="162"/>
    </row>
    <row r="4225" spans="4:4">
      <c r="D4225" s="162"/>
    </row>
    <row r="4226" spans="4:4">
      <c r="D4226" s="162"/>
    </row>
    <row r="4227" spans="4:4">
      <c r="D4227" s="162"/>
    </row>
    <row r="4228" spans="4:4">
      <c r="D4228" s="162"/>
    </row>
    <row r="4229" spans="4:4">
      <c r="D4229" s="162"/>
    </row>
    <row r="4230" spans="4:4">
      <c r="D4230" s="162"/>
    </row>
    <row r="4231" spans="4:4">
      <c r="D4231" s="162"/>
    </row>
    <row r="4232" spans="4:4">
      <c r="D4232" s="162"/>
    </row>
    <row r="4233" spans="4:4">
      <c r="D4233" s="162"/>
    </row>
    <row r="4234" spans="4:4">
      <c r="D4234" s="162"/>
    </row>
    <row r="4235" spans="4:4">
      <c r="D4235" s="162"/>
    </row>
    <row r="4236" spans="4:4">
      <c r="D4236" s="162"/>
    </row>
    <row r="4237" spans="4:4">
      <c r="D4237" s="162"/>
    </row>
    <row r="4238" spans="4:4">
      <c r="D4238" s="162"/>
    </row>
    <row r="4239" spans="4:4">
      <c r="D4239" s="162"/>
    </row>
    <row r="4240" spans="4:4">
      <c r="D4240" s="162"/>
    </row>
    <row r="4241" spans="4:4">
      <c r="D4241" s="162"/>
    </row>
    <row r="4242" spans="4:4">
      <c r="D4242" s="162"/>
    </row>
    <row r="4243" spans="4:4">
      <c r="D4243" s="162"/>
    </row>
    <row r="4244" spans="4:4">
      <c r="D4244" s="162"/>
    </row>
    <row r="4245" spans="4:4">
      <c r="D4245" s="162"/>
    </row>
    <row r="4246" spans="4:4">
      <c r="D4246" s="162"/>
    </row>
    <row r="4247" spans="4:4">
      <c r="D4247" s="162"/>
    </row>
    <row r="4248" spans="4:4">
      <c r="D4248" s="162"/>
    </row>
    <row r="4249" spans="4:4">
      <c r="D4249" s="162"/>
    </row>
    <row r="4250" spans="4:4">
      <c r="D4250" s="162"/>
    </row>
    <row r="4251" spans="4:4">
      <c r="D4251" s="162"/>
    </row>
    <row r="4252" spans="4:4">
      <c r="D4252" s="162"/>
    </row>
    <row r="4253" spans="4:4">
      <c r="D4253" s="162"/>
    </row>
    <row r="4254" spans="4:4">
      <c r="D4254" s="162"/>
    </row>
    <row r="4255" spans="4:4">
      <c r="D4255" s="162"/>
    </row>
    <row r="4256" spans="4:4">
      <c r="D4256" s="162"/>
    </row>
    <row r="4257" spans="4:4">
      <c r="D4257" s="162"/>
    </row>
    <row r="4258" spans="4:4">
      <c r="D4258" s="162"/>
    </row>
    <row r="4259" spans="4:4">
      <c r="D4259" s="162"/>
    </row>
    <row r="4260" spans="4:4">
      <c r="D4260" s="162"/>
    </row>
    <row r="4261" spans="4:4">
      <c r="D4261" s="162"/>
    </row>
    <row r="4262" spans="4:4">
      <c r="D4262" s="162"/>
    </row>
    <row r="4263" spans="4:4">
      <c r="D4263" s="162"/>
    </row>
    <row r="4264" spans="4:4">
      <c r="D4264" s="162"/>
    </row>
    <row r="4265" spans="4:4">
      <c r="D4265" s="162"/>
    </row>
    <row r="4266" spans="4:4">
      <c r="D4266" s="162"/>
    </row>
    <row r="4267" spans="4:4">
      <c r="D4267" s="162"/>
    </row>
    <row r="4268" spans="4:4">
      <c r="D4268" s="162"/>
    </row>
    <row r="4269" spans="4:4">
      <c r="D4269" s="162"/>
    </row>
    <row r="4270" spans="4:4">
      <c r="D4270" s="162"/>
    </row>
    <row r="4271" spans="4:4">
      <c r="D4271" s="162"/>
    </row>
    <row r="4272" spans="4:4">
      <c r="D4272" s="162"/>
    </row>
    <row r="4273" spans="4:4">
      <c r="D4273" s="162"/>
    </row>
    <row r="4274" spans="4:4">
      <c r="D4274" s="162"/>
    </row>
    <row r="4275" spans="4:4">
      <c r="D4275" s="162"/>
    </row>
    <row r="4276" spans="4:4">
      <c r="D4276" s="162"/>
    </row>
    <row r="4277" spans="4:4">
      <c r="D4277" s="162"/>
    </row>
    <row r="4278" spans="4:4">
      <c r="D4278" s="162"/>
    </row>
    <row r="4279" spans="4:4">
      <c r="D4279" s="162"/>
    </row>
    <row r="4280" spans="4:4">
      <c r="D4280" s="162"/>
    </row>
    <row r="4281" spans="4:4">
      <c r="D4281" s="162"/>
    </row>
    <row r="4282" spans="4:4">
      <c r="D4282" s="162"/>
    </row>
    <row r="4283" spans="4:4">
      <c r="D4283" s="162"/>
    </row>
    <row r="4284" spans="4:4">
      <c r="D4284" s="162"/>
    </row>
    <row r="4285" spans="4:4">
      <c r="D4285" s="162"/>
    </row>
    <row r="4286" spans="4:4">
      <c r="D4286" s="162"/>
    </row>
    <row r="4287" spans="4:4">
      <c r="D4287" s="162"/>
    </row>
    <row r="4288" spans="4:4">
      <c r="D4288" s="162"/>
    </row>
    <row r="4289" spans="4:4">
      <c r="D4289" s="162"/>
    </row>
    <row r="4290" spans="4:4">
      <c r="D4290" s="162"/>
    </row>
    <row r="4291" spans="4:4">
      <c r="D4291" s="162"/>
    </row>
    <row r="4292" spans="4:4">
      <c r="D4292" s="162"/>
    </row>
    <row r="4293" spans="4:4">
      <c r="D4293" s="162"/>
    </row>
    <row r="4294" spans="4:4">
      <c r="D4294" s="162"/>
    </row>
    <row r="4295" spans="4:4">
      <c r="D4295" s="162"/>
    </row>
    <row r="4296" spans="4:4">
      <c r="D4296" s="162"/>
    </row>
    <row r="4297" spans="4:4">
      <c r="D4297" s="162"/>
    </row>
    <row r="4298" spans="4:4">
      <c r="D4298" s="162"/>
    </row>
    <row r="4299" spans="4:4">
      <c r="D4299" s="162"/>
    </row>
    <row r="4300" spans="4:4">
      <c r="D4300" s="162"/>
    </row>
    <row r="4301" spans="4:4">
      <c r="D4301" s="162"/>
    </row>
    <row r="4302" spans="4:4">
      <c r="D4302" s="162"/>
    </row>
    <row r="4303" spans="4:4">
      <c r="D4303" s="162"/>
    </row>
    <row r="4304" spans="4:4">
      <c r="D4304" s="162"/>
    </row>
    <row r="4305" spans="4:4">
      <c r="D4305" s="162"/>
    </row>
    <row r="4306" spans="4:4">
      <c r="D4306" s="162"/>
    </row>
    <row r="4307" spans="4:4">
      <c r="D4307" s="162"/>
    </row>
    <row r="4308" spans="4:4">
      <c r="D4308" s="162"/>
    </row>
    <row r="4309" spans="4:4">
      <c r="D4309" s="162"/>
    </row>
    <row r="4310" spans="4:4">
      <c r="D4310" s="162"/>
    </row>
    <row r="4311" spans="4:4">
      <c r="D4311" s="162"/>
    </row>
    <row r="4312" spans="4:4">
      <c r="D4312" s="162"/>
    </row>
    <row r="4313" spans="4:4">
      <c r="D4313" s="162"/>
    </row>
    <row r="4314" spans="4:4">
      <c r="D4314" s="162"/>
    </row>
    <row r="4315" spans="4:4">
      <c r="D4315" s="162"/>
    </row>
    <row r="4316" spans="4:4">
      <c r="D4316" s="162"/>
    </row>
    <row r="4317" spans="4:4">
      <c r="D4317" s="162"/>
    </row>
    <row r="4318" spans="4:4">
      <c r="D4318" s="162"/>
    </row>
    <row r="4319" spans="4:4">
      <c r="D4319" s="162"/>
    </row>
    <row r="4320" spans="4:4">
      <c r="D4320" s="162"/>
    </row>
    <row r="4321" spans="4:4">
      <c r="D4321" s="162"/>
    </row>
    <row r="4322" spans="4:4">
      <c r="D4322" s="162"/>
    </row>
    <row r="4323" spans="4:4">
      <c r="D4323" s="162"/>
    </row>
    <row r="4324" spans="4:4">
      <c r="D4324" s="162"/>
    </row>
    <row r="4325" spans="4:4">
      <c r="D4325" s="162"/>
    </row>
    <row r="4326" spans="4:4">
      <c r="D4326" s="162"/>
    </row>
    <row r="4327" spans="4:4">
      <c r="D4327" s="162"/>
    </row>
    <row r="4328" spans="4:4">
      <c r="D4328" s="162"/>
    </row>
    <row r="4329" spans="4:4">
      <c r="D4329" s="162"/>
    </row>
    <row r="4330" spans="4:4">
      <c r="D4330" s="162"/>
    </row>
    <row r="4331" spans="4:4">
      <c r="D4331" s="162"/>
    </row>
    <row r="4332" spans="4:4">
      <c r="D4332" s="162"/>
    </row>
    <row r="4333" spans="4:4">
      <c r="D4333" s="162"/>
    </row>
    <row r="4334" spans="4:4">
      <c r="D4334" s="162"/>
    </row>
    <row r="4335" spans="4:4">
      <c r="D4335" s="162"/>
    </row>
    <row r="4336" spans="4:4">
      <c r="D4336" s="162"/>
    </row>
    <row r="4337" spans="4:4">
      <c r="D4337" s="162"/>
    </row>
    <row r="4338" spans="4:4">
      <c r="D4338" s="162"/>
    </row>
    <row r="4339" spans="4:4">
      <c r="D4339" s="162"/>
    </row>
    <row r="4340" spans="4:4">
      <c r="D4340" s="162"/>
    </row>
    <row r="4341" spans="4:4">
      <c r="D4341" s="162"/>
    </row>
    <row r="4342" spans="4:4">
      <c r="D4342" s="162"/>
    </row>
    <row r="4343" spans="4:4">
      <c r="D4343" s="162"/>
    </row>
    <row r="4344" spans="4:4">
      <c r="D4344" s="162"/>
    </row>
    <row r="4345" spans="4:4">
      <c r="D4345" s="162"/>
    </row>
    <row r="4346" spans="4:4">
      <c r="D4346" s="162"/>
    </row>
    <row r="4347" spans="4:4">
      <c r="D4347" s="162"/>
    </row>
    <row r="4348" spans="4:4">
      <c r="D4348" s="162"/>
    </row>
    <row r="4349" spans="4:4">
      <c r="D4349" s="162"/>
    </row>
    <row r="4350" spans="4:4">
      <c r="D4350" s="162"/>
    </row>
    <row r="4351" spans="4:4">
      <c r="D4351" s="162"/>
    </row>
    <row r="4352" spans="4:4">
      <c r="D4352" s="162"/>
    </row>
    <row r="4353" spans="4:4">
      <c r="D4353" s="162"/>
    </row>
    <row r="4354" spans="4:4">
      <c r="D4354" s="162"/>
    </row>
    <row r="4355" spans="4:4">
      <c r="D4355" s="162"/>
    </row>
    <row r="4356" spans="4:4">
      <c r="D4356" s="162"/>
    </row>
    <row r="4357" spans="4:4">
      <c r="D4357" s="162"/>
    </row>
    <row r="4358" spans="4:4">
      <c r="D4358" s="162"/>
    </row>
    <row r="4359" spans="4:4">
      <c r="D4359" s="162"/>
    </row>
    <row r="4360" spans="4:4">
      <c r="D4360" s="162"/>
    </row>
    <row r="4361" spans="4:4">
      <c r="D4361" s="162"/>
    </row>
    <row r="4362" spans="4:4">
      <c r="D4362" s="162"/>
    </row>
    <row r="4363" spans="4:4">
      <c r="D4363" s="162"/>
    </row>
    <row r="4364" spans="4:4">
      <c r="D4364" s="162"/>
    </row>
    <row r="4365" spans="4:4">
      <c r="D4365" s="162"/>
    </row>
    <row r="4366" spans="4:4">
      <c r="D4366" s="162"/>
    </row>
    <row r="4367" spans="4:4">
      <c r="D4367" s="162"/>
    </row>
    <row r="4368" spans="4:4">
      <c r="D4368" s="162"/>
    </row>
    <row r="4369" spans="4:4">
      <c r="D4369" s="162"/>
    </row>
    <row r="4370" spans="4:4">
      <c r="D4370" s="162"/>
    </row>
    <row r="4371" spans="4:4">
      <c r="D4371" s="162"/>
    </row>
    <row r="4372" spans="4:4">
      <c r="D4372" s="162"/>
    </row>
    <row r="4373" spans="4:4">
      <c r="D4373" s="162"/>
    </row>
    <row r="4374" spans="4:4">
      <c r="D4374" s="162"/>
    </row>
    <row r="4375" spans="4:4">
      <c r="D4375" s="162"/>
    </row>
    <row r="4376" spans="4:4">
      <c r="D4376" s="162"/>
    </row>
    <row r="4377" spans="4:4">
      <c r="D4377" s="162"/>
    </row>
    <row r="4378" spans="4:4">
      <c r="D4378" s="162"/>
    </row>
    <row r="4379" spans="4:4">
      <c r="D4379" s="162"/>
    </row>
    <row r="4380" spans="4:4">
      <c r="D4380" s="162"/>
    </row>
    <row r="4381" spans="4:4">
      <c r="D4381" s="162"/>
    </row>
    <row r="4382" spans="4:4">
      <c r="D4382" s="162"/>
    </row>
    <row r="4383" spans="4:4">
      <c r="D4383" s="162"/>
    </row>
    <row r="4384" spans="4:4">
      <c r="D4384" s="162"/>
    </row>
    <row r="4385" spans="4:4">
      <c r="D4385" s="162"/>
    </row>
    <row r="4386" spans="4:4">
      <c r="D4386" s="162"/>
    </row>
    <row r="4387" spans="4:4">
      <c r="D4387" s="162"/>
    </row>
    <row r="4388" spans="4:4">
      <c r="D4388" s="162"/>
    </row>
    <row r="4389" spans="4:4">
      <c r="D4389" s="162"/>
    </row>
    <row r="4390" spans="4:4">
      <c r="D4390" s="162"/>
    </row>
    <row r="4391" spans="4:4">
      <c r="D4391" s="162"/>
    </row>
    <row r="4392" spans="4:4">
      <c r="D4392" s="162"/>
    </row>
    <row r="4393" spans="4:4">
      <c r="D4393" s="162"/>
    </row>
    <row r="4394" spans="4:4">
      <c r="D4394" s="162"/>
    </row>
    <row r="4395" spans="4:4">
      <c r="D4395" s="162"/>
    </row>
    <row r="4396" spans="4:4">
      <c r="D4396" s="162"/>
    </row>
    <row r="4397" spans="4:4">
      <c r="D4397" s="162"/>
    </row>
    <row r="4398" spans="4:4">
      <c r="D4398" s="162"/>
    </row>
    <row r="4399" spans="4:4">
      <c r="D4399" s="162"/>
    </row>
    <row r="4400" spans="4:4">
      <c r="D4400" s="162"/>
    </row>
    <row r="4401" spans="4:4">
      <c r="D4401" s="162"/>
    </row>
    <row r="4402" spans="4:4">
      <c r="D4402" s="162"/>
    </row>
    <row r="4403" spans="4:4">
      <c r="D4403" s="162"/>
    </row>
    <row r="4404" spans="4:4">
      <c r="D4404" s="162"/>
    </row>
    <row r="4405" spans="4:4">
      <c r="D4405" s="162"/>
    </row>
    <row r="4406" spans="4:4">
      <c r="D4406" s="162"/>
    </row>
    <row r="4407" spans="4:4">
      <c r="D4407" s="162"/>
    </row>
    <row r="4408" spans="4:4">
      <c r="D4408" s="162"/>
    </row>
    <row r="4409" spans="4:4">
      <c r="D4409" s="162"/>
    </row>
    <row r="4410" spans="4:4">
      <c r="D4410" s="162"/>
    </row>
    <row r="4411" spans="4:4">
      <c r="D4411" s="162"/>
    </row>
    <row r="4412" spans="4:4">
      <c r="D4412" s="162"/>
    </row>
    <row r="4413" spans="4:4">
      <c r="D4413" s="162"/>
    </row>
    <row r="4414" spans="4:4">
      <c r="D4414" s="162"/>
    </row>
    <row r="4415" spans="4:4">
      <c r="D4415" s="162"/>
    </row>
    <row r="4416" spans="4:4">
      <c r="D4416" s="162"/>
    </row>
    <row r="4417" spans="4:4">
      <c r="D4417" s="162"/>
    </row>
    <row r="4418" spans="4:4">
      <c r="D4418" s="162"/>
    </row>
    <row r="4419" spans="4:4">
      <c r="D4419" s="162"/>
    </row>
    <row r="4420" spans="4:4">
      <c r="D4420" s="162"/>
    </row>
    <row r="4421" spans="4:4">
      <c r="D4421" s="162"/>
    </row>
    <row r="4422" spans="4:4">
      <c r="D4422" s="162"/>
    </row>
    <row r="4423" spans="4:4">
      <c r="D4423" s="162"/>
    </row>
    <row r="4424" spans="4:4">
      <c r="D4424" s="162"/>
    </row>
    <row r="4425" spans="4:4">
      <c r="D4425" s="162"/>
    </row>
    <row r="4426" spans="4:4">
      <c r="D4426" s="162"/>
    </row>
    <row r="4427" spans="4:4">
      <c r="D4427" s="162"/>
    </row>
    <row r="4428" spans="4:4">
      <c r="D4428" s="162"/>
    </row>
    <row r="4429" spans="4:4">
      <c r="D4429" s="162"/>
    </row>
    <row r="4430" spans="4:4">
      <c r="D4430" s="162"/>
    </row>
    <row r="4431" spans="4:4">
      <c r="D4431" s="162"/>
    </row>
    <row r="4432" spans="4:4">
      <c r="D4432" s="162"/>
    </row>
    <row r="4433" spans="4:4">
      <c r="D4433" s="162"/>
    </row>
    <row r="4434" spans="4:4">
      <c r="D4434" s="162"/>
    </row>
    <row r="4435" spans="4:4">
      <c r="D4435" s="162"/>
    </row>
    <row r="4436" spans="4:4">
      <c r="D4436" s="162"/>
    </row>
    <row r="4437" spans="4:4">
      <c r="D4437" s="162"/>
    </row>
    <row r="4438" spans="4:4">
      <c r="D4438" s="162"/>
    </row>
    <row r="4439" spans="4:4">
      <c r="D4439" s="162"/>
    </row>
    <row r="4440" spans="4:4">
      <c r="D4440" s="162"/>
    </row>
    <row r="4441" spans="4:4">
      <c r="D4441" s="162"/>
    </row>
    <row r="4442" spans="4:4">
      <c r="D4442" s="162"/>
    </row>
    <row r="4443" spans="4:4">
      <c r="D4443" s="162"/>
    </row>
    <row r="4444" spans="4:4">
      <c r="D4444" s="162"/>
    </row>
    <row r="4445" spans="4:4">
      <c r="D4445" s="162"/>
    </row>
    <row r="4446" spans="4:4">
      <c r="D4446" s="162"/>
    </row>
    <row r="4447" spans="4:4">
      <c r="D4447" s="162"/>
    </row>
    <row r="4448" spans="4:4">
      <c r="D4448" s="162"/>
    </row>
    <row r="4449" spans="4:4">
      <c r="D4449" s="162"/>
    </row>
    <row r="4450" spans="4:4">
      <c r="D4450" s="162"/>
    </row>
    <row r="4451" spans="4:4">
      <c r="D4451" s="162"/>
    </row>
    <row r="4452" spans="4:4">
      <c r="D4452" s="162"/>
    </row>
    <row r="4453" spans="4:4">
      <c r="D4453" s="162"/>
    </row>
    <row r="4454" spans="4:4">
      <c r="D4454" s="162"/>
    </row>
    <row r="4455" spans="4:4">
      <c r="D4455" s="162"/>
    </row>
    <row r="4456" spans="4:4">
      <c r="D4456" s="162"/>
    </row>
    <row r="4457" spans="4:4">
      <c r="D4457" s="162"/>
    </row>
    <row r="4458" spans="4:4">
      <c r="D4458" s="162"/>
    </row>
    <row r="4459" spans="4:4">
      <c r="D4459" s="162"/>
    </row>
    <row r="4460" spans="4:4">
      <c r="D4460" s="162"/>
    </row>
    <row r="4461" spans="4:4">
      <c r="D4461" s="162"/>
    </row>
    <row r="4462" spans="4:4">
      <c r="D4462" s="162"/>
    </row>
    <row r="4463" spans="4:4">
      <c r="D4463" s="162"/>
    </row>
    <row r="4464" spans="4:4">
      <c r="D4464" s="162"/>
    </row>
    <row r="4465" spans="4:4">
      <c r="D4465" s="162"/>
    </row>
    <row r="4466" spans="4:4">
      <c r="D4466" s="162"/>
    </row>
    <row r="4467" spans="4:4">
      <c r="D4467" s="162"/>
    </row>
    <row r="4468" spans="4:4">
      <c r="D4468" s="162"/>
    </row>
    <row r="4469" spans="4:4">
      <c r="D4469" s="162"/>
    </row>
    <row r="4470" spans="4:4">
      <c r="D4470" s="162"/>
    </row>
    <row r="4471" spans="4:4">
      <c r="D4471" s="162"/>
    </row>
    <row r="4472" spans="4:4">
      <c r="D4472" s="162"/>
    </row>
    <row r="4473" spans="4:4">
      <c r="D4473" s="162"/>
    </row>
    <row r="4474" spans="4:4">
      <c r="D4474" s="162"/>
    </row>
    <row r="4475" spans="4:4">
      <c r="D4475" s="162"/>
    </row>
    <row r="4476" spans="4:4">
      <c r="D4476" s="162"/>
    </row>
    <row r="4477" spans="4:4">
      <c r="D4477" s="162"/>
    </row>
    <row r="4478" spans="4:4">
      <c r="D4478" s="162"/>
    </row>
    <row r="4479" spans="4:4">
      <c r="D4479" s="162"/>
    </row>
    <row r="4480" spans="4:4">
      <c r="D4480" s="162"/>
    </row>
    <row r="4481" spans="4:4">
      <c r="D4481" s="162"/>
    </row>
    <row r="4482" spans="4:4">
      <c r="D4482" s="162"/>
    </row>
    <row r="4483" spans="4:4">
      <c r="D4483" s="162"/>
    </row>
    <row r="4484" spans="4:4">
      <c r="D4484" s="162"/>
    </row>
    <row r="4485" spans="4:4">
      <c r="D4485" s="162"/>
    </row>
    <row r="4486" spans="4:4">
      <c r="D4486" s="162"/>
    </row>
    <row r="4487" spans="4:4">
      <c r="D4487" s="162"/>
    </row>
    <row r="4488" spans="4:4">
      <c r="D4488" s="162"/>
    </row>
    <row r="4489" spans="4:4">
      <c r="D4489" s="162"/>
    </row>
    <row r="4490" spans="4:4">
      <c r="D4490" s="162"/>
    </row>
    <row r="4491" spans="4:4">
      <c r="D4491" s="162"/>
    </row>
    <row r="4492" spans="4:4">
      <c r="D4492" s="162"/>
    </row>
    <row r="4493" spans="4:4">
      <c r="D4493" s="162"/>
    </row>
    <row r="4494" spans="4:4">
      <c r="D4494" s="162"/>
    </row>
    <row r="4495" spans="4:4">
      <c r="D4495" s="162"/>
    </row>
    <row r="4496" spans="4:4">
      <c r="D4496" s="162"/>
    </row>
    <row r="4497" spans="4:4">
      <c r="D4497" s="162"/>
    </row>
    <row r="4498" spans="4:4">
      <c r="D4498" s="162"/>
    </row>
    <row r="4499" spans="4:4">
      <c r="D4499" s="162"/>
    </row>
    <row r="4500" spans="4:4">
      <c r="D4500" s="162"/>
    </row>
    <row r="4501" spans="4:4">
      <c r="D4501" s="162"/>
    </row>
    <row r="4502" spans="4:4">
      <c r="D4502" s="162"/>
    </row>
    <row r="4503" spans="4:4">
      <c r="D4503" s="162"/>
    </row>
    <row r="4504" spans="4:4">
      <c r="D4504" s="162"/>
    </row>
    <row r="4505" spans="4:4">
      <c r="D4505" s="162"/>
    </row>
    <row r="4506" spans="4:4">
      <c r="D4506" s="162"/>
    </row>
    <row r="4507" spans="4:4">
      <c r="D4507" s="162"/>
    </row>
    <row r="4508" spans="4:4">
      <c r="D4508" s="162"/>
    </row>
    <row r="4509" spans="4:4">
      <c r="D4509" s="162"/>
    </row>
    <row r="4510" spans="4:4">
      <c r="D4510" s="162"/>
    </row>
    <row r="4511" spans="4:4">
      <c r="D4511" s="162"/>
    </row>
    <row r="4512" spans="4:4">
      <c r="D4512" s="162"/>
    </row>
    <row r="4513" spans="4:4">
      <c r="D4513" s="162"/>
    </row>
    <row r="4514" spans="4:4">
      <c r="D4514" s="162"/>
    </row>
    <row r="4515" spans="4:4">
      <c r="D4515" s="162"/>
    </row>
    <row r="4516" spans="4:4">
      <c r="D4516" s="162"/>
    </row>
    <row r="4517" spans="4:4">
      <c r="D4517" s="162"/>
    </row>
    <row r="4518" spans="4:4">
      <c r="D4518" s="162"/>
    </row>
    <row r="4519" spans="4:4">
      <c r="D4519" s="162"/>
    </row>
    <row r="4520" spans="4:4">
      <c r="D4520" s="162"/>
    </row>
    <row r="4521" spans="4:4">
      <c r="D4521" s="162"/>
    </row>
    <row r="4522" spans="4:4">
      <c r="D4522" s="162"/>
    </row>
    <row r="4523" spans="4:4">
      <c r="D4523" s="162"/>
    </row>
    <row r="4524" spans="4:4">
      <c r="D4524" s="162"/>
    </row>
    <row r="4525" spans="4:4">
      <c r="D4525" s="162"/>
    </row>
    <row r="4526" spans="4:4">
      <c r="D4526" s="162"/>
    </row>
    <row r="4527" spans="4:4">
      <c r="D4527" s="162"/>
    </row>
    <row r="4528" spans="4:4">
      <c r="D4528" s="162"/>
    </row>
    <row r="4529" spans="4:4">
      <c r="D4529" s="162"/>
    </row>
    <row r="4530" spans="4:4">
      <c r="D4530" s="162"/>
    </row>
    <row r="4531" spans="4:4">
      <c r="D4531" s="162"/>
    </row>
    <row r="4532" spans="4:4">
      <c r="D4532" s="162"/>
    </row>
    <row r="4533" spans="4:4">
      <c r="D4533" s="162"/>
    </row>
    <row r="4534" spans="4:4">
      <c r="D4534" s="162"/>
    </row>
    <row r="4535" spans="4:4">
      <c r="D4535" s="162"/>
    </row>
    <row r="4536" spans="4:4">
      <c r="D4536" s="162"/>
    </row>
    <row r="4537" spans="4:4">
      <c r="D4537" s="162"/>
    </row>
    <row r="4538" spans="4:4">
      <c r="D4538" s="162"/>
    </row>
    <row r="4539" spans="4:4">
      <c r="D4539" s="162"/>
    </row>
    <row r="4540" spans="4:4">
      <c r="D4540" s="162"/>
    </row>
    <row r="4541" spans="4:4">
      <c r="D4541" s="162"/>
    </row>
    <row r="4542" spans="4:4">
      <c r="D4542" s="162"/>
    </row>
    <row r="4543" spans="4:4">
      <c r="D4543" s="162"/>
    </row>
    <row r="4544" spans="4:4">
      <c r="D4544" s="162"/>
    </row>
    <row r="4545" spans="4:4">
      <c r="D4545" s="162"/>
    </row>
    <row r="4546" spans="4:4">
      <c r="D4546" s="162"/>
    </row>
    <row r="4547" spans="4:4">
      <c r="D4547" s="162"/>
    </row>
    <row r="4548" spans="4:4">
      <c r="D4548" s="162"/>
    </row>
    <row r="4549" spans="4:4">
      <c r="D4549" s="162"/>
    </row>
    <row r="4550" spans="4:4">
      <c r="D4550" s="162"/>
    </row>
    <row r="4551" spans="4:4">
      <c r="D4551" s="162"/>
    </row>
    <row r="4552" spans="4:4">
      <c r="D4552" s="162"/>
    </row>
    <row r="4553" spans="4:4">
      <c r="D4553" s="162"/>
    </row>
    <row r="4554" spans="4:4">
      <c r="D4554" s="162"/>
    </row>
    <row r="4555" spans="4:4">
      <c r="D4555" s="162"/>
    </row>
    <row r="4556" spans="4:4">
      <c r="D4556" s="162"/>
    </row>
    <row r="4557" spans="4:4">
      <c r="D4557" s="162"/>
    </row>
    <row r="4558" spans="4:4">
      <c r="D4558" s="162"/>
    </row>
    <row r="4559" spans="4:4">
      <c r="D4559" s="162"/>
    </row>
    <row r="4560" spans="4:4">
      <c r="D4560" s="162"/>
    </row>
    <row r="4561" spans="4:4">
      <c r="D4561" s="162"/>
    </row>
    <row r="4562" spans="4:4">
      <c r="D4562" s="162"/>
    </row>
    <row r="4563" spans="4:4">
      <c r="D4563" s="162"/>
    </row>
    <row r="4564" spans="4:4">
      <c r="D4564" s="162"/>
    </row>
    <row r="4565" spans="4:4">
      <c r="D4565" s="162"/>
    </row>
    <row r="4566" spans="4:4">
      <c r="D4566" s="162"/>
    </row>
    <row r="4567" spans="4:4">
      <c r="D4567" s="162"/>
    </row>
    <row r="4568" spans="4:4">
      <c r="D4568" s="162"/>
    </row>
    <row r="4569" spans="4:4">
      <c r="D4569" s="162"/>
    </row>
    <row r="4570" spans="4:4">
      <c r="D4570" s="162"/>
    </row>
    <row r="4571" spans="4:4">
      <c r="D4571" s="162"/>
    </row>
    <row r="4572" spans="4:4">
      <c r="D4572" s="162"/>
    </row>
    <row r="4573" spans="4:4">
      <c r="D4573" s="162"/>
    </row>
    <row r="4574" spans="4:4">
      <c r="D4574" s="162"/>
    </row>
    <row r="4575" spans="4:4">
      <c r="D4575" s="162"/>
    </row>
    <row r="4576" spans="4:4">
      <c r="D4576" s="162"/>
    </row>
    <row r="4577" spans="4:4">
      <c r="D4577" s="162"/>
    </row>
    <row r="4578" spans="4:4">
      <c r="D4578" s="162"/>
    </row>
    <row r="4579" spans="4:4">
      <c r="D4579" s="162"/>
    </row>
    <row r="4580" spans="4:4">
      <c r="D4580" s="162"/>
    </row>
    <row r="4581" spans="4:4">
      <c r="D4581" s="162"/>
    </row>
    <row r="4582" spans="4:4">
      <c r="D4582" s="162"/>
    </row>
    <row r="4583" spans="4:4">
      <c r="D4583" s="162"/>
    </row>
    <row r="4584" spans="4:4">
      <c r="D4584" s="162"/>
    </row>
    <row r="4585" spans="4:4">
      <c r="D4585" s="162"/>
    </row>
    <row r="4586" spans="4:4">
      <c r="D4586" s="162"/>
    </row>
    <row r="4587" spans="4:4">
      <c r="D4587" s="162"/>
    </row>
    <row r="4588" spans="4:4">
      <c r="D4588" s="162"/>
    </row>
    <row r="4589" spans="4:4">
      <c r="D4589" s="162"/>
    </row>
    <row r="4590" spans="4:4">
      <c r="D4590" s="162"/>
    </row>
    <row r="4591" spans="4:4">
      <c r="D4591" s="162"/>
    </row>
    <row r="4592" spans="4:4">
      <c r="D4592" s="162"/>
    </row>
    <row r="4593" spans="4:4">
      <c r="D4593" s="162"/>
    </row>
    <row r="4594" spans="4:4">
      <c r="D4594" s="162"/>
    </row>
    <row r="4595" spans="4:4">
      <c r="D4595" s="162"/>
    </row>
    <row r="4596" spans="4:4">
      <c r="D4596" s="162"/>
    </row>
    <row r="4597" spans="4:4">
      <c r="D4597" s="162"/>
    </row>
    <row r="4598" spans="4:4">
      <c r="D4598" s="162"/>
    </row>
    <row r="4599" spans="4:4">
      <c r="D4599" s="162"/>
    </row>
    <row r="4600" spans="4:4">
      <c r="D4600" s="162"/>
    </row>
    <row r="4601" spans="4:4">
      <c r="D4601" s="162"/>
    </row>
    <row r="4602" spans="4:4">
      <c r="D4602" s="162"/>
    </row>
    <row r="4603" spans="4:4">
      <c r="D4603" s="162"/>
    </row>
    <row r="4604" spans="4:4">
      <c r="D4604" s="162"/>
    </row>
    <row r="4605" spans="4:4">
      <c r="D4605" s="162"/>
    </row>
    <row r="4606" spans="4:4">
      <c r="D4606" s="162"/>
    </row>
    <row r="4607" spans="4:4">
      <c r="D4607" s="162"/>
    </row>
    <row r="4608" spans="4:4">
      <c r="D4608" s="162"/>
    </row>
    <row r="4609" spans="4:4">
      <c r="D4609" s="162"/>
    </row>
    <row r="4610" spans="4:4">
      <c r="D4610" s="162"/>
    </row>
    <row r="4611" spans="4:4">
      <c r="D4611" s="162"/>
    </row>
    <row r="4612" spans="4:4">
      <c r="D4612" s="162"/>
    </row>
    <row r="4613" spans="4:4">
      <c r="D4613" s="162"/>
    </row>
    <row r="4614" spans="4:4">
      <c r="D4614" s="162"/>
    </row>
    <row r="4615" spans="4:4">
      <c r="D4615" s="162"/>
    </row>
    <row r="4616" spans="4:4">
      <c r="D4616" s="162"/>
    </row>
    <row r="4617" spans="4:4">
      <c r="D4617" s="162"/>
    </row>
    <row r="4618" spans="4:4">
      <c r="D4618" s="162"/>
    </row>
    <row r="4619" spans="4:4">
      <c r="D4619" s="162"/>
    </row>
    <row r="4620" spans="4:4">
      <c r="D4620" s="162"/>
    </row>
    <row r="4621" spans="4:4">
      <c r="D4621" s="162"/>
    </row>
    <row r="4622" spans="4:4">
      <c r="D4622" s="162"/>
    </row>
    <row r="4623" spans="4:4">
      <c r="D4623" s="162"/>
    </row>
    <row r="4624" spans="4:4">
      <c r="D4624" s="162"/>
    </row>
    <row r="4625" spans="4:4">
      <c r="D4625" s="162"/>
    </row>
    <row r="4626" spans="4:4">
      <c r="D4626" s="162"/>
    </row>
    <row r="4627" spans="4:4">
      <c r="D4627" s="162"/>
    </row>
    <row r="4628" spans="4:4">
      <c r="D4628" s="162"/>
    </row>
    <row r="4629" spans="4:4">
      <c r="D4629" s="162"/>
    </row>
    <row r="4630" spans="4:4">
      <c r="D4630" s="162"/>
    </row>
    <row r="4631" spans="4:4">
      <c r="D4631" s="162"/>
    </row>
    <row r="4632" spans="4:4">
      <c r="D4632" s="162"/>
    </row>
    <row r="4633" spans="4:4">
      <c r="D4633" s="162"/>
    </row>
    <row r="4634" spans="4:4">
      <c r="D4634" s="162"/>
    </row>
    <row r="4635" spans="4:4">
      <c r="D4635" s="162"/>
    </row>
    <row r="4636" spans="4:4">
      <c r="D4636" s="162"/>
    </row>
    <row r="4637" spans="4:4">
      <c r="D4637" s="162"/>
    </row>
    <row r="4638" spans="4:4">
      <c r="D4638" s="162"/>
    </row>
    <row r="4639" spans="4:4">
      <c r="D4639" s="162"/>
    </row>
    <row r="4640" spans="4:4">
      <c r="D4640" s="162"/>
    </row>
    <row r="4641" spans="4:4">
      <c r="D4641" s="162"/>
    </row>
    <row r="4642" spans="4:4">
      <c r="D4642" s="162"/>
    </row>
    <row r="4643" spans="4:4">
      <c r="D4643" s="162"/>
    </row>
    <row r="4644" spans="4:4">
      <c r="D4644" s="162"/>
    </row>
    <row r="4645" spans="4:4">
      <c r="D4645" s="162"/>
    </row>
    <row r="4646" spans="4:4">
      <c r="D4646" s="162"/>
    </row>
    <row r="4647" spans="4:4">
      <c r="D4647" s="162"/>
    </row>
    <row r="4648" spans="4:4">
      <c r="D4648" s="162"/>
    </row>
    <row r="4649" spans="4:4">
      <c r="D4649" s="162"/>
    </row>
    <row r="4650" spans="4:4">
      <c r="D4650" s="162"/>
    </row>
    <row r="4651" spans="4:4">
      <c r="D4651" s="162"/>
    </row>
    <row r="4652" spans="4:4">
      <c r="D4652" s="162"/>
    </row>
    <row r="4653" spans="4:4">
      <c r="D4653" s="162"/>
    </row>
    <row r="4654" spans="4:4">
      <c r="D4654" s="162"/>
    </row>
    <row r="4655" spans="4:4">
      <c r="D4655" s="162"/>
    </row>
    <row r="4656" spans="4:4">
      <c r="D4656" s="162"/>
    </row>
    <row r="4657" spans="4:4">
      <c r="D4657" s="162"/>
    </row>
    <row r="4658" spans="4:4">
      <c r="D4658" s="162"/>
    </row>
    <row r="4659" spans="4:4">
      <c r="D4659" s="162"/>
    </row>
    <row r="4660" spans="4:4">
      <c r="D4660" s="162"/>
    </row>
    <row r="4661" spans="4:4">
      <c r="D4661" s="162"/>
    </row>
    <row r="4662" spans="4:4">
      <c r="D4662" s="162"/>
    </row>
    <row r="4663" spans="4:4">
      <c r="D4663" s="162"/>
    </row>
    <row r="4664" spans="4:4">
      <c r="D4664" s="162"/>
    </row>
    <row r="4665" spans="4:4">
      <c r="D4665" s="162"/>
    </row>
    <row r="4666" spans="4:4">
      <c r="D4666" s="162"/>
    </row>
    <row r="4667" spans="4:4">
      <c r="D4667" s="162"/>
    </row>
    <row r="4668" spans="4:4">
      <c r="D4668" s="162"/>
    </row>
    <row r="4669" spans="4:4">
      <c r="D4669" s="162"/>
    </row>
    <row r="4670" spans="4:4">
      <c r="D4670" s="162"/>
    </row>
    <row r="4671" spans="4:4">
      <c r="D4671" s="162"/>
    </row>
    <row r="4672" spans="4:4">
      <c r="D4672" s="162"/>
    </row>
    <row r="4673" spans="4:4">
      <c r="D4673" s="162"/>
    </row>
    <row r="4674" spans="4:4">
      <c r="D4674" s="162"/>
    </row>
    <row r="4675" spans="4:4">
      <c r="D4675" s="162"/>
    </row>
    <row r="4676" spans="4:4">
      <c r="D4676" s="162"/>
    </row>
    <row r="4677" spans="4:4">
      <c r="D4677" s="162"/>
    </row>
    <row r="4678" spans="4:4">
      <c r="D4678" s="162"/>
    </row>
    <row r="4679" spans="4:4">
      <c r="D4679" s="162"/>
    </row>
    <row r="4680" spans="4:4">
      <c r="D4680" s="162"/>
    </row>
    <row r="4681" spans="4:4">
      <c r="D4681" s="162"/>
    </row>
    <row r="4682" spans="4:4">
      <c r="D4682" s="162"/>
    </row>
    <row r="4683" spans="4:4">
      <c r="D4683" s="162"/>
    </row>
    <row r="4684" spans="4:4">
      <c r="D4684" s="162"/>
    </row>
    <row r="4685" spans="4:4">
      <c r="D4685" s="162"/>
    </row>
    <row r="4686" spans="4:4">
      <c r="D4686" s="162"/>
    </row>
    <row r="4687" spans="4:4">
      <c r="D4687" s="162"/>
    </row>
    <row r="4688" spans="4:4">
      <c r="D4688" s="162"/>
    </row>
    <row r="4689" spans="4:4">
      <c r="D4689" s="162"/>
    </row>
    <row r="4690" spans="4:4">
      <c r="D4690" s="162"/>
    </row>
    <row r="4691" spans="4:4">
      <c r="D4691" s="162"/>
    </row>
    <row r="4692" spans="4:4">
      <c r="D4692" s="162"/>
    </row>
    <row r="4693" spans="4:4">
      <c r="D4693" s="162"/>
    </row>
    <row r="4694" spans="4:4">
      <c r="D4694" s="162"/>
    </row>
    <row r="4695" spans="4:4">
      <c r="D4695" s="162"/>
    </row>
    <row r="4696" spans="4:4">
      <c r="D4696" s="162"/>
    </row>
    <row r="4697" spans="4:4">
      <c r="D4697" s="162"/>
    </row>
    <row r="4698" spans="4:4">
      <c r="D4698" s="162"/>
    </row>
    <row r="4699" spans="4:4">
      <c r="D4699" s="162"/>
    </row>
    <row r="4700" spans="4:4">
      <c r="D4700" s="162"/>
    </row>
    <row r="4701" spans="4:4">
      <c r="D4701" s="162"/>
    </row>
    <row r="4702" spans="4:4">
      <c r="D4702" s="162"/>
    </row>
    <row r="4703" spans="4:4">
      <c r="D4703" s="162"/>
    </row>
    <row r="4704" spans="4:4">
      <c r="D4704" s="162"/>
    </row>
    <row r="4705" spans="4:4">
      <c r="D4705" s="162"/>
    </row>
    <row r="4706" spans="4:4">
      <c r="D4706" s="162"/>
    </row>
    <row r="4707" spans="4:4">
      <c r="D4707" s="162"/>
    </row>
    <row r="4708" spans="4:4">
      <c r="D4708" s="162"/>
    </row>
    <row r="4709" spans="4:4">
      <c r="D4709" s="162"/>
    </row>
    <row r="4710" spans="4:4">
      <c r="D4710" s="162"/>
    </row>
    <row r="4711" spans="4:4">
      <c r="D4711" s="162"/>
    </row>
    <row r="4712" spans="4:4">
      <c r="D4712" s="162"/>
    </row>
    <row r="4713" spans="4:4">
      <c r="D4713" s="162"/>
    </row>
    <row r="4714" spans="4:4">
      <c r="D4714" s="162"/>
    </row>
    <row r="4715" spans="4:4">
      <c r="D4715" s="162"/>
    </row>
    <row r="4716" spans="4:4">
      <c r="D4716" s="162"/>
    </row>
    <row r="4717" spans="4:4">
      <c r="D4717" s="162"/>
    </row>
    <row r="4718" spans="4:4">
      <c r="D4718" s="162"/>
    </row>
    <row r="4719" spans="4:4">
      <c r="D4719" s="162"/>
    </row>
    <row r="4720" spans="4:4">
      <c r="D4720" s="162"/>
    </row>
    <row r="4721" spans="4:4">
      <c r="D4721" s="162"/>
    </row>
    <row r="4722" spans="4:4">
      <c r="D4722" s="162"/>
    </row>
    <row r="4723" spans="4:4">
      <c r="D4723" s="162"/>
    </row>
    <row r="4724" spans="4:4">
      <c r="D4724" s="162"/>
    </row>
    <row r="4725" spans="4:4">
      <c r="D4725" s="162"/>
    </row>
    <row r="4726" spans="4:4">
      <c r="D4726" s="162"/>
    </row>
    <row r="4727" spans="4:4">
      <c r="D4727" s="162"/>
    </row>
    <row r="4728" spans="4:4">
      <c r="D4728" s="162"/>
    </row>
    <row r="4729" spans="4:4">
      <c r="D4729" s="162"/>
    </row>
    <row r="4730" spans="4:4">
      <c r="D4730" s="162"/>
    </row>
    <row r="4731" spans="4:4">
      <c r="D4731" s="162"/>
    </row>
    <row r="4732" spans="4:4">
      <c r="D4732" s="162"/>
    </row>
    <row r="4733" spans="4:4">
      <c r="D4733" s="162"/>
    </row>
    <row r="4734" spans="4:4">
      <c r="D4734" s="162"/>
    </row>
    <row r="4735" spans="4:4">
      <c r="D4735" s="162"/>
    </row>
    <row r="4736" spans="4:4">
      <c r="D4736" s="162"/>
    </row>
    <row r="4737" spans="4:4">
      <c r="D4737" s="162"/>
    </row>
    <row r="4738" spans="4:4">
      <c r="D4738" s="162"/>
    </row>
    <row r="4739" spans="4:4">
      <c r="D4739" s="162"/>
    </row>
    <row r="4740" spans="4:4">
      <c r="D4740" s="162"/>
    </row>
    <row r="4741" spans="4:4">
      <c r="D4741" s="162"/>
    </row>
    <row r="4742" spans="4:4">
      <c r="D4742" s="162"/>
    </row>
    <row r="4743" spans="4:4">
      <c r="D4743" s="162"/>
    </row>
    <row r="4744" spans="4:4">
      <c r="D4744" s="162"/>
    </row>
    <row r="4745" spans="4:4">
      <c r="D4745" s="162"/>
    </row>
    <row r="4746" spans="4:4">
      <c r="D4746" s="162"/>
    </row>
    <row r="4747" spans="4:4">
      <c r="D4747" s="162"/>
    </row>
    <row r="4748" spans="4:4">
      <c r="D4748" s="162"/>
    </row>
    <row r="4749" spans="4:4">
      <c r="D4749" s="162"/>
    </row>
    <row r="4750" spans="4:4">
      <c r="D4750" s="162"/>
    </row>
    <row r="4751" spans="4:4">
      <c r="D4751" s="162"/>
    </row>
    <row r="4752" spans="4:4">
      <c r="D4752" s="162"/>
    </row>
    <row r="4753" spans="4:4">
      <c r="D4753" s="162"/>
    </row>
    <row r="4754" spans="4:4">
      <c r="D4754" s="162"/>
    </row>
    <row r="4755" spans="4:4">
      <c r="D4755" s="162"/>
    </row>
    <row r="4756" spans="4:4">
      <c r="D4756" s="162"/>
    </row>
    <row r="4757" spans="4:4">
      <c r="D4757" s="162"/>
    </row>
    <row r="4758" spans="4:4">
      <c r="D4758" s="162"/>
    </row>
    <row r="4759" spans="4:4">
      <c r="D4759" s="162"/>
    </row>
    <row r="4760" spans="4:4">
      <c r="D4760" s="162"/>
    </row>
    <row r="4761" spans="4:4">
      <c r="D4761" s="162"/>
    </row>
    <row r="4762" spans="4:4">
      <c r="D4762" s="162"/>
    </row>
    <row r="4763" spans="4:4">
      <c r="D4763" s="162"/>
    </row>
    <row r="4764" spans="4:4">
      <c r="D4764" s="162"/>
    </row>
    <row r="4765" spans="4:4">
      <c r="D4765" s="162"/>
    </row>
    <row r="4766" spans="4:4">
      <c r="D4766" s="162"/>
    </row>
    <row r="4767" spans="4:4">
      <c r="D4767" s="162"/>
    </row>
    <row r="4768" spans="4:4">
      <c r="D4768" s="162"/>
    </row>
    <row r="4769" spans="4:4">
      <c r="D4769" s="162"/>
    </row>
    <row r="4770" spans="4:4">
      <c r="D4770" s="162"/>
    </row>
    <row r="4771" spans="4:4">
      <c r="D4771" s="162"/>
    </row>
    <row r="4772" spans="4:4">
      <c r="D4772" s="162"/>
    </row>
    <row r="4773" spans="4:4">
      <c r="D4773" s="162"/>
    </row>
    <row r="4774" spans="4:4">
      <c r="D4774" s="162"/>
    </row>
    <row r="4775" spans="4:4">
      <c r="D4775" s="162"/>
    </row>
    <row r="4776" spans="4:4">
      <c r="D4776" s="162"/>
    </row>
    <row r="4777" spans="4:4">
      <c r="D4777" s="162"/>
    </row>
    <row r="4778" spans="4:4">
      <c r="D4778" s="162"/>
    </row>
    <row r="4779" spans="4:4">
      <c r="D4779" s="162"/>
    </row>
    <row r="4780" spans="4:4">
      <c r="D4780" s="162"/>
    </row>
    <row r="4781" spans="4:4">
      <c r="D4781" s="162"/>
    </row>
    <row r="4782" spans="4:4">
      <c r="D4782" s="162"/>
    </row>
    <row r="4783" spans="4:4">
      <c r="D4783" s="162"/>
    </row>
    <row r="4784" spans="4:4">
      <c r="D4784" s="162"/>
    </row>
    <row r="4785" spans="4:4">
      <c r="D4785" s="162"/>
    </row>
    <row r="4786" spans="4:4">
      <c r="D4786" s="162"/>
    </row>
    <row r="4787" spans="4:4">
      <c r="D4787" s="162"/>
    </row>
    <row r="4788" spans="4:4">
      <c r="D4788" s="162"/>
    </row>
    <row r="4789" spans="4:4">
      <c r="D4789" s="162"/>
    </row>
    <row r="4790" spans="4:4">
      <c r="D4790" s="162"/>
    </row>
    <row r="4791" spans="4:4">
      <c r="D4791" s="162"/>
    </row>
    <row r="4792" spans="4:4">
      <c r="D4792" s="162"/>
    </row>
    <row r="4793" spans="4:4">
      <c r="D4793" s="162"/>
    </row>
    <row r="4794" spans="4:4">
      <c r="D4794" s="162"/>
    </row>
    <row r="4795" spans="4:4">
      <c r="D4795" s="162"/>
    </row>
    <row r="4796" spans="4:4">
      <c r="D4796" s="162"/>
    </row>
    <row r="4797" spans="4:4">
      <c r="D4797" s="162"/>
    </row>
    <row r="4798" spans="4:4">
      <c r="D4798" s="162"/>
    </row>
    <row r="4799" spans="4:4">
      <c r="D4799" s="162"/>
    </row>
    <row r="4800" spans="4:4">
      <c r="D4800" s="162"/>
    </row>
    <row r="4801" spans="4:4">
      <c r="D4801" s="162"/>
    </row>
    <row r="4802" spans="4:4">
      <c r="D4802" s="162"/>
    </row>
    <row r="4803" spans="4:4">
      <c r="D4803" s="162"/>
    </row>
    <row r="4804" spans="4:4">
      <c r="D4804" s="162"/>
    </row>
    <row r="4805" spans="4:4">
      <c r="D4805" s="162"/>
    </row>
    <row r="4806" spans="4:4">
      <c r="D4806" s="162"/>
    </row>
    <row r="4807" spans="4:4">
      <c r="D4807" s="162"/>
    </row>
    <row r="4808" spans="4:4">
      <c r="D4808" s="162"/>
    </row>
    <row r="4809" spans="4:4">
      <c r="D4809" s="162"/>
    </row>
    <row r="4810" spans="4:4">
      <c r="D4810" s="162"/>
    </row>
    <row r="4811" spans="4:4">
      <c r="D4811" s="162"/>
    </row>
    <row r="4812" spans="4:4">
      <c r="D4812" s="162"/>
    </row>
    <row r="4813" spans="4:4">
      <c r="D4813" s="162"/>
    </row>
    <row r="4814" spans="4:4">
      <c r="D4814" s="162"/>
    </row>
    <row r="4815" spans="4:4">
      <c r="D4815" s="162"/>
    </row>
    <row r="4816" spans="4:4">
      <c r="D4816" s="162"/>
    </row>
    <row r="4817" spans="4:4">
      <c r="D4817" s="162"/>
    </row>
    <row r="4818" spans="4:4">
      <c r="D4818" s="162"/>
    </row>
    <row r="4819" spans="4:4">
      <c r="D4819" s="162"/>
    </row>
    <row r="4820" spans="4:4">
      <c r="D4820" s="162"/>
    </row>
    <row r="4821" spans="4:4">
      <c r="D4821" s="162"/>
    </row>
    <row r="4822" spans="4:4">
      <c r="D4822" s="162"/>
    </row>
    <row r="4823" spans="4:4">
      <c r="D4823" s="162"/>
    </row>
    <row r="4824" spans="4:4">
      <c r="D4824" s="162"/>
    </row>
    <row r="4825" spans="4:4">
      <c r="D4825" s="162"/>
    </row>
    <row r="4826" spans="4:4">
      <c r="D4826" s="162"/>
    </row>
    <row r="4827" spans="4:4">
      <c r="D4827" s="162"/>
    </row>
    <row r="4828" spans="4:4">
      <c r="D4828" s="162"/>
    </row>
    <row r="4829" spans="4:4">
      <c r="D4829" s="162"/>
    </row>
    <row r="4830" spans="4:4">
      <c r="D4830" s="162"/>
    </row>
    <row r="4831" spans="4:4">
      <c r="D4831" s="162"/>
    </row>
    <row r="4832" spans="4:4">
      <c r="D4832" s="162"/>
    </row>
    <row r="4833" spans="4:4">
      <c r="D4833" s="162"/>
    </row>
    <row r="4834" spans="4:4">
      <c r="D4834" s="162"/>
    </row>
    <row r="4835" spans="4:4">
      <c r="D4835" s="162"/>
    </row>
    <row r="4836" spans="4:4">
      <c r="D4836" s="162"/>
    </row>
    <row r="4837" spans="4:4">
      <c r="D4837" s="162"/>
    </row>
    <row r="4838" spans="4:4">
      <c r="D4838" s="162"/>
    </row>
    <row r="4839" spans="4:4">
      <c r="D4839" s="162"/>
    </row>
    <row r="4840" spans="4:4">
      <c r="D4840" s="162"/>
    </row>
    <row r="4841" spans="4:4">
      <c r="D4841" s="162"/>
    </row>
    <row r="4842" spans="4:4">
      <c r="D4842" s="162"/>
    </row>
    <row r="4843" spans="4:4">
      <c r="D4843" s="162"/>
    </row>
    <row r="4844" spans="4:4">
      <c r="D4844" s="162"/>
    </row>
    <row r="4845" spans="4:4">
      <c r="D4845" s="162"/>
    </row>
    <row r="4846" spans="4:4">
      <c r="D4846" s="162"/>
    </row>
    <row r="4847" spans="4:4">
      <c r="D4847" s="162"/>
    </row>
    <row r="4848" spans="4:4">
      <c r="D4848" s="162"/>
    </row>
    <row r="4849" spans="4:4">
      <c r="D4849" s="162"/>
    </row>
    <row r="4850" spans="4:4">
      <c r="D4850" s="162"/>
    </row>
    <row r="4851" spans="4:4">
      <c r="D4851" s="162"/>
    </row>
    <row r="4852" spans="4:4">
      <c r="D4852" s="162"/>
    </row>
    <row r="4853" spans="4:4">
      <c r="D4853" s="162"/>
    </row>
    <row r="4854" spans="4:4">
      <c r="D4854" s="162"/>
    </row>
    <row r="4855" spans="4:4">
      <c r="D4855" s="162"/>
    </row>
    <row r="4856" spans="4:4">
      <c r="D4856" s="162"/>
    </row>
    <row r="4857" spans="4:4">
      <c r="D4857" s="162"/>
    </row>
    <row r="4858" spans="4:4">
      <c r="D4858" s="162"/>
    </row>
    <row r="4859" spans="4:4">
      <c r="D4859" s="162"/>
    </row>
    <row r="4860" spans="4:4">
      <c r="D4860" s="162"/>
    </row>
    <row r="4861" spans="4:4">
      <c r="D4861" s="162"/>
    </row>
    <row r="4862" spans="4:4">
      <c r="D4862" s="162"/>
    </row>
    <row r="4863" spans="4:4">
      <c r="D4863" s="162"/>
    </row>
    <row r="4864" spans="4:4">
      <c r="D4864" s="162"/>
    </row>
    <row r="4865" spans="4:4">
      <c r="D4865" s="162"/>
    </row>
    <row r="4866" spans="4:4">
      <c r="D4866" s="162"/>
    </row>
    <row r="4867" spans="4:4">
      <c r="D4867" s="162"/>
    </row>
    <row r="4868" spans="4:4">
      <c r="D4868" s="162"/>
    </row>
    <row r="4869" spans="4:4">
      <c r="D4869" s="162"/>
    </row>
    <row r="4870" spans="4:4">
      <c r="D4870" s="162"/>
    </row>
    <row r="4871" spans="4:4">
      <c r="D4871" s="162"/>
    </row>
    <row r="4872" spans="4:4">
      <c r="D4872" s="162"/>
    </row>
    <row r="4873" spans="4:4">
      <c r="D4873" s="162"/>
    </row>
    <row r="4874" spans="4:4">
      <c r="D4874" s="162"/>
    </row>
    <row r="4875" spans="4:4">
      <c r="D4875" s="162"/>
    </row>
    <row r="4876" spans="4:4">
      <c r="D4876" s="162"/>
    </row>
    <row r="4877" spans="4:4">
      <c r="D4877" s="162"/>
    </row>
    <row r="4878" spans="4:4">
      <c r="D4878" s="162"/>
    </row>
    <row r="4879" spans="4:4">
      <c r="D4879" s="162"/>
    </row>
    <row r="4880" spans="4:4">
      <c r="D4880" s="162"/>
    </row>
    <row r="4881" spans="4:4">
      <c r="D4881" s="162"/>
    </row>
    <row r="4882" spans="4:4">
      <c r="D4882" s="162"/>
    </row>
    <row r="4883" spans="4:4">
      <c r="D4883" s="162"/>
    </row>
    <row r="4884" spans="4:4">
      <c r="D4884" s="162"/>
    </row>
    <row r="4885" spans="4:4">
      <c r="D4885" s="162"/>
    </row>
    <row r="4886" spans="4:4">
      <c r="D4886" s="162"/>
    </row>
    <row r="4887" spans="4:4">
      <c r="D4887" s="162"/>
    </row>
    <row r="4888" spans="4:4">
      <c r="D4888" s="162"/>
    </row>
    <row r="4889" spans="4:4">
      <c r="D4889" s="162"/>
    </row>
    <row r="4890" spans="4:4">
      <c r="D4890" s="162"/>
    </row>
    <row r="4891" spans="4:4">
      <c r="D4891" s="162"/>
    </row>
    <row r="4892" spans="4:4">
      <c r="D4892" s="162"/>
    </row>
    <row r="4893" spans="4:4">
      <c r="D4893" s="162"/>
    </row>
    <row r="4894" spans="4:4">
      <c r="D4894" s="162"/>
    </row>
    <row r="4895" spans="4:4">
      <c r="D4895" s="162"/>
    </row>
    <row r="4896" spans="4:4">
      <c r="D4896" s="162"/>
    </row>
    <row r="4897" spans="4:4">
      <c r="D4897" s="162"/>
    </row>
    <row r="4898" spans="4:4">
      <c r="D4898" s="162"/>
    </row>
    <row r="4899" spans="4:4">
      <c r="D4899" s="162"/>
    </row>
    <row r="4900" spans="4:4">
      <c r="D4900" s="162"/>
    </row>
    <row r="4901" spans="4:4">
      <c r="D4901" s="162"/>
    </row>
    <row r="4902" spans="4:4">
      <c r="D4902" s="162"/>
    </row>
    <row r="4903" spans="4:4">
      <c r="D4903" s="162"/>
    </row>
    <row r="4904" spans="4:4">
      <c r="D4904" s="162"/>
    </row>
    <row r="4905" spans="4:4">
      <c r="D4905" s="162"/>
    </row>
    <row r="4906" spans="4:4">
      <c r="D4906" s="162"/>
    </row>
    <row r="4907" spans="4:4">
      <c r="D4907" s="162"/>
    </row>
    <row r="4908" spans="4:4">
      <c r="D4908" s="162"/>
    </row>
    <row r="4909" spans="4:4">
      <c r="D4909" s="162"/>
    </row>
    <row r="4910" spans="4:4">
      <c r="D4910" s="162"/>
    </row>
    <row r="4911" spans="4:4">
      <c r="D4911" s="162"/>
    </row>
    <row r="4912" spans="4:4">
      <c r="D4912" s="162"/>
    </row>
    <row r="4913" spans="4:4">
      <c r="D4913" s="162"/>
    </row>
    <row r="4914" spans="4:4">
      <c r="D4914" s="162"/>
    </row>
    <row r="4915" spans="4:4">
      <c r="D4915" s="162"/>
    </row>
    <row r="4916" spans="4:4">
      <c r="D4916" s="162"/>
    </row>
    <row r="4917" spans="4:4">
      <c r="D4917" s="162"/>
    </row>
    <row r="4918" spans="4:4">
      <c r="D4918" s="162"/>
    </row>
    <row r="4919" spans="4:4">
      <c r="D4919" s="162"/>
    </row>
    <row r="4920" spans="4:4">
      <c r="D4920" s="162"/>
    </row>
    <row r="4921" spans="4:4">
      <c r="D4921" s="162"/>
    </row>
    <row r="4922" spans="4:4">
      <c r="D4922" s="162"/>
    </row>
    <row r="4923" spans="4:4">
      <c r="D4923" s="162"/>
    </row>
    <row r="4924" spans="4:4">
      <c r="D4924" s="162"/>
    </row>
    <row r="4925" spans="4:4">
      <c r="D4925" s="162"/>
    </row>
    <row r="4926" spans="4:4">
      <c r="D4926" s="162"/>
    </row>
    <row r="4927" spans="4:4">
      <c r="D4927" s="162"/>
    </row>
    <row r="4928" spans="4:4">
      <c r="D4928" s="162"/>
    </row>
    <row r="4929" spans="4:4">
      <c r="D4929" s="162"/>
    </row>
    <row r="4930" spans="4:4">
      <c r="D4930" s="162"/>
    </row>
    <row r="4931" spans="4:4">
      <c r="D4931" s="162"/>
    </row>
    <row r="4932" spans="4:4">
      <c r="D4932" s="162"/>
    </row>
    <row r="4933" spans="4:4">
      <c r="D4933" s="162"/>
    </row>
    <row r="4934" spans="4:4">
      <c r="D4934" s="162"/>
    </row>
    <row r="4935" spans="4:4">
      <c r="D4935" s="162"/>
    </row>
    <row r="4936" spans="4:4">
      <c r="D4936" s="162"/>
    </row>
    <row r="4937" spans="4:4">
      <c r="D4937" s="162"/>
    </row>
    <row r="4938" spans="4:4">
      <c r="D4938" s="162"/>
    </row>
    <row r="4939" spans="4:4">
      <c r="D4939" s="162"/>
    </row>
    <row r="4940" spans="4:4">
      <c r="D4940" s="162"/>
    </row>
    <row r="4941" spans="4:4">
      <c r="D4941" s="162"/>
    </row>
    <row r="4942" spans="4:4">
      <c r="D4942" s="162"/>
    </row>
    <row r="4943" spans="4:4">
      <c r="D4943" s="162"/>
    </row>
    <row r="4944" spans="4:4">
      <c r="D4944" s="162"/>
    </row>
    <row r="4945" spans="4:4">
      <c r="D4945" s="162"/>
    </row>
    <row r="4946" spans="4:4">
      <c r="D4946" s="162"/>
    </row>
    <row r="4947" spans="4:4">
      <c r="D4947" s="162"/>
    </row>
    <row r="4948" spans="4:4">
      <c r="D4948" s="162"/>
    </row>
    <row r="4949" spans="4:4">
      <c r="D4949" s="162"/>
    </row>
    <row r="4950" spans="4:4">
      <c r="D4950" s="162"/>
    </row>
    <row r="4951" spans="4:4">
      <c r="D4951" s="162"/>
    </row>
    <row r="4952" spans="4:4">
      <c r="D4952" s="162"/>
    </row>
    <row r="4953" spans="4:4">
      <c r="D4953" s="162"/>
    </row>
    <row r="4954" spans="4:4">
      <c r="D4954" s="162"/>
    </row>
    <row r="4955" spans="4:4">
      <c r="D4955" s="162"/>
    </row>
    <row r="4956" spans="4:4">
      <c r="D4956" s="162"/>
    </row>
    <row r="4957" spans="4:4">
      <c r="D4957" s="162"/>
    </row>
    <row r="4958" spans="4:4">
      <c r="D4958" s="162"/>
    </row>
    <row r="4959" spans="4:4">
      <c r="D4959" s="162"/>
    </row>
    <row r="4960" spans="4:4">
      <c r="D4960" s="162"/>
    </row>
    <row r="4961" spans="4:4">
      <c r="D4961" s="162"/>
    </row>
    <row r="4962" spans="4:4">
      <c r="D4962" s="162"/>
    </row>
    <row r="4963" spans="4:4">
      <c r="D4963" s="162"/>
    </row>
    <row r="4964" spans="4:4">
      <c r="D4964" s="162"/>
    </row>
    <row r="4965" spans="4:4">
      <c r="D4965" s="162"/>
    </row>
    <row r="4966" spans="4:4">
      <c r="D4966" s="162"/>
    </row>
    <row r="4967" spans="4:4">
      <c r="D4967" s="162"/>
    </row>
    <row r="4968" spans="4:4">
      <c r="D4968" s="162"/>
    </row>
    <row r="4969" spans="4:4">
      <c r="D4969" s="162"/>
    </row>
    <row r="4970" spans="4:4">
      <c r="D4970" s="162"/>
    </row>
    <row r="4971" spans="4:4">
      <c r="D4971" s="162"/>
    </row>
    <row r="4972" spans="4:4">
      <c r="D4972" s="162"/>
    </row>
    <row r="4973" spans="4:4">
      <c r="D4973" s="162"/>
    </row>
    <row r="4974" spans="4:4">
      <c r="D4974" s="162"/>
    </row>
    <row r="4975" spans="4:4">
      <c r="D4975" s="162"/>
    </row>
    <row r="4976" spans="4:4">
      <c r="D4976" s="162"/>
    </row>
    <row r="4977" spans="4:4">
      <c r="D4977" s="162"/>
    </row>
    <row r="4978" spans="4:4">
      <c r="D4978" s="162"/>
    </row>
    <row r="4979" spans="4:4">
      <c r="D4979" s="162"/>
    </row>
    <row r="4980" spans="4:4">
      <c r="D4980" s="162"/>
    </row>
    <row r="4981" spans="4:4">
      <c r="D4981" s="162"/>
    </row>
    <row r="4982" spans="4:4">
      <c r="D4982" s="162"/>
    </row>
    <row r="4983" spans="4:4">
      <c r="D4983" s="162"/>
    </row>
    <row r="4984" spans="4:4">
      <c r="D4984" s="162"/>
    </row>
    <row r="4985" spans="4:4">
      <c r="D4985" s="162"/>
    </row>
    <row r="4986" spans="4:4">
      <c r="D4986" s="162"/>
    </row>
    <row r="4987" spans="4:4">
      <c r="D4987" s="162"/>
    </row>
    <row r="4988" spans="4:4">
      <c r="D4988" s="162"/>
    </row>
    <row r="4989" spans="4:4">
      <c r="D4989" s="162"/>
    </row>
    <row r="4990" spans="4:4">
      <c r="D4990" s="162"/>
    </row>
    <row r="4991" spans="4:4">
      <c r="D4991" s="162"/>
    </row>
    <row r="4992" spans="4:4">
      <c r="D4992" s="162"/>
    </row>
    <row r="4993" spans="4:4">
      <c r="D4993" s="162"/>
    </row>
    <row r="4994" spans="4:4">
      <c r="D4994" s="162"/>
    </row>
    <row r="4995" spans="4:4">
      <c r="D4995" s="162"/>
    </row>
    <row r="4996" spans="4:4">
      <c r="D4996" s="162"/>
    </row>
    <row r="4997" spans="4:4">
      <c r="D4997" s="162"/>
    </row>
    <row r="4998" spans="4:4">
      <c r="D4998" s="162"/>
    </row>
    <row r="4999" spans="4:4">
      <c r="D4999" s="162"/>
    </row>
    <row r="5000" spans="4:4">
      <c r="D5000" s="162"/>
    </row>
    <row r="5001" spans="4:4">
      <c r="D5001" s="162"/>
    </row>
    <row r="5002" spans="4:4">
      <c r="D5002" s="162"/>
    </row>
    <row r="5003" spans="4:4">
      <c r="D5003" s="162"/>
    </row>
    <row r="5004" spans="4:4">
      <c r="D5004" s="162"/>
    </row>
    <row r="5005" spans="4:4">
      <c r="D5005" s="162"/>
    </row>
    <row r="5006" spans="4:4">
      <c r="D5006" s="162"/>
    </row>
    <row r="5007" spans="4:4">
      <c r="D5007" s="162"/>
    </row>
    <row r="5008" spans="4:4">
      <c r="D5008" s="162"/>
    </row>
    <row r="5009" spans="4:4">
      <c r="D5009" s="162"/>
    </row>
    <row r="5010" spans="4:4">
      <c r="D5010" s="162"/>
    </row>
    <row r="5011" spans="4:4">
      <c r="D5011" s="162"/>
    </row>
    <row r="5012" spans="4:4">
      <c r="D5012" s="162"/>
    </row>
    <row r="5013" spans="4:4">
      <c r="D5013" s="162"/>
    </row>
    <row r="5014" spans="4:4">
      <c r="D5014" s="162"/>
    </row>
    <row r="5015" spans="4:4">
      <c r="D5015" s="162"/>
    </row>
  </sheetData>
  <sheetProtection algorithmName="SHA-512" hashValue="T+CTWZSbGyUdpOfYLwDHiZaE+gYZvuT5HE39MA8kSO0YoHaX9x6SPaZ/4Qm9NVxG8uD/TxjwyJ0z11k/tsO+2w==" saltValue="YETYRIHPskabjtN29kOWlw==" spinCount="100000" sheet="1" objects="1" scenarios="1"/>
  <conditionalFormatting sqref="F9:F27 F121 F200 F376 F417 F422 F492 F770 F778 F785 F796 F827 F871 F883 F898 F1050 F1158 F1161 F1172">
    <cfRule type="expression" dxfId="3218" priority="401" stopIfTrue="1">
      <formula>$F9=0</formula>
    </cfRule>
    <cfRule type="expression" dxfId="3217" priority="402" stopIfTrue="1">
      <formula>#REF!=-1</formula>
    </cfRule>
    <cfRule type="cellIs" dxfId="3216" priority="403" stopIfTrue="1" operator="lessThan">
      <formula>0</formula>
    </cfRule>
    <cfRule type="cellIs" dxfId="3215" priority="404" stopIfTrue="1" operator="greaterThan">
      <formula>0</formula>
    </cfRule>
    <cfRule type="expression" dxfId="3214" priority="405" stopIfTrue="1">
      <formula>$F9&lt;&gt;0</formula>
    </cfRule>
  </conditionalFormatting>
  <conditionalFormatting sqref="F9:F27 F121 F200 F376 F417 F422 F492 F770 F778 F785 F796 F827 F871 F883 F898 F1050 F1158 F1161 F1172">
    <cfRule type="cellIs" dxfId="3213" priority="406" stopIfTrue="1" operator="lessThan">
      <formula>0</formula>
    </cfRule>
    <cfRule type="cellIs" dxfId="3212" priority="407" stopIfTrue="1" operator="greaterThan">
      <formula>0</formula>
    </cfRule>
    <cfRule type="expression" dxfId="3211" priority="408" stopIfTrue="1">
      <formula>$F9=0</formula>
    </cfRule>
    <cfRule type="expression" dxfId="3210" priority="409" stopIfTrue="1">
      <formula>#REF!=-1</formula>
    </cfRule>
    <cfRule type="expression" dxfId="3209" priority="410" stopIfTrue="1">
      <formula>$F9&lt;&gt;0</formula>
    </cfRule>
  </conditionalFormatting>
  <conditionalFormatting sqref="F28:F120 F1162:F1171">
    <cfRule type="expression" dxfId="3208" priority="391" stopIfTrue="1">
      <formula>$D28=0</formula>
    </cfRule>
    <cfRule type="expression" dxfId="3207" priority="392" stopIfTrue="1">
      <formula>#REF!=-1</formula>
    </cfRule>
    <cfRule type="cellIs" dxfId="3206" priority="393" stopIfTrue="1" operator="lessThan">
      <formula>0</formula>
    </cfRule>
    <cfRule type="cellIs" dxfId="3205" priority="394" stopIfTrue="1" operator="greaterThan">
      <formula>0</formula>
    </cfRule>
    <cfRule type="expression" dxfId="3204" priority="395" stopIfTrue="1">
      <formula>$D28&lt;&gt;0</formula>
    </cfRule>
  </conditionalFormatting>
  <conditionalFormatting sqref="F28:F120 F1162:F1171">
    <cfRule type="cellIs" dxfId="3203" priority="396" stopIfTrue="1" operator="lessThan">
      <formula>0</formula>
    </cfRule>
    <cfRule type="cellIs" dxfId="3202" priority="397" stopIfTrue="1" operator="greaterThan">
      <formula>0</formula>
    </cfRule>
    <cfRule type="expression" dxfId="3201" priority="398" stopIfTrue="1">
      <formula>$D28=0</formula>
    </cfRule>
    <cfRule type="expression" dxfId="3200" priority="399" stopIfTrue="1">
      <formula>#REF!=-1</formula>
    </cfRule>
    <cfRule type="expression" dxfId="3199" priority="400" stopIfTrue="1">
      <formula>$D28&lt;&gt;0</formula>
    </cfRule>
  </conditionalFormatting>
  <conditionalFormatting sqref="F28:F120">
    <cfRule type="expression" dxfId="3198" priority="381" stopIfTrue="1">
      <formula>$D28=0</formula>
    </cfRule>
    <cfRule type="expression" dxfId="3197" priority="382" stopIfTrue="1">
      <formula>#REF!=-1</formula>
    </cfRule>
    <cfRule type="cellIs" dxfId="3196" priority="383" stopIfTrue="1" operator="lessThan">
      <formula>0</formula>
    </cfRule>
    <cfRule type="cellIs" dxfId="3195" priority="384" stopIfTrue="1" operator="greaterThan">
      <formula>0</formula>
    </cfRule>
    <cfRule type="expression" dxfId="3194" priority="385" stopIfTrue="1">
      <formula>$D28&lt;&gt;0</formula>
    </cfRule>
  </conditionalFormatting>
  <conditionalFormatting sqref="F28:F120">
    <cfRule type="cellIs" dxfId="3193" priority="386" stopIfTrue="1" operator="lessThan">
      <formula>0</formula>
    </cfRule>
    <cfRule type="cellIs" dxfId="3192" priority="387" stopIfTrue="1" operator="greaterThan">
      <formula>0</formula>
    </cfRule>
    <cfRule type="expression" dxfId="3191" priority="388" stopIfTrue="1">
      <formula>$D28=0</formula>
    </cfRule>
    <cfRule type="expression" dxfId="3190" priority="389" stopIfTrue="1">
      <formula>#REF!=-1</formula>
    </cfRule>
    <cfRule type="expression" dxfId="3189" priority="390" stopIfTrue="1">
      <formula>$D28&lt;&gt;0</formula>
    </cfRule>
  </conditionalFormatting>
  <conditionalFormatting sqref="F122:F199">
    <cfRule type="expression" dxfId="3188" priority="371" stopIfTrue="1">
      <formula>$D122=0</formula>
    </cfRule>
    <cfRule type="expression" dxfId="3187" priority="372" stopIfTrue="1">
      <formula>#REF!=-1</formula>
    </cfRule>
    <cfRule type="cellIs" dxfId="3186" priority="373" stopIfTrue="1" operator="lessThan">
      <formula>0</formula>
    </cfRule>
    <cfRule type="cellIs" dxfId="3185" priority="374" stopIfTrue="1" operator="greaterThan">
      <formula>0</formula>
    </cfRule>
    <cfRule type="expression" dxfId="3184" priority="375" stopIfTrue="1">
      <formula>$D122&lt;&gt;0</formula>
    </cfRule>
  </conditionalFormatting>
  <conditionalFormatting sqref="F122:F199">
    <cfRule type="cellIs" dxfId="3183" priority="376" stopIfTrue="1" operator="lessThan">
      <formula>0</formula>
    </cfRule>
    <cfRule type="cellIs" dxfId="3182" priority="377" stopIfTrue="1" operator="greaterThan">
      <formula>0</formula>
    </cfRule>
    <cfRule type="expression" dxfId="3181" priority="378" stopIfTrue="1">
      <formula>$D122=0</formula>
    </cfRule>
    <cfRule type="expression" dxfId="3180" priority="379" stopIfTrue="1">
      <formula>#REF!=-1</formula>
    </cfRule>
    <cfRule type="expression" dxfId="3179" priority="380" stopIfTrue="1">
      <formula>$D122&lt;&gt;0</formula>
    </cfRule>
  </conditionalFormatting>
  <conditionalFormatting sqref="F122:F199">
    <cfRule type="expression" dxfId="3178" priority="361" stopIfTrue="1">
      <formula>$D122=0</formula>
    </cfRule>
    <cfRule type="expression" dxfId="3177" priority="362" stopIfTrue="1">
      <formula>#REF!=-1</formula>
    </cfRule>
    <cfRule type="cellIs" dxfId="3176" priority="363" stopIfTrue="1" operator="lessThan">
      <formula>0</formula>
    </cfRule>
    <cfRule type="cellIs" dxfId="3175" priority="364" stopIfTrue="1" operator="greaterThan">
      <formula>0</formula>
    </cfRule>
    <cfRule type="expression" dxfId="3174" priority="365" stopIfTrue="1">
      <formula>$D122&lt;&gt;0</formula>
    </cfRule>
  </conditionalFormatting>
  <conditionalFormatting sqref="F122:F199">
    <cfRule type="cellIs" dxfId="3173" priority="366" stopIfTrue="1" operator="lessThan">
      <formula>0</formula>
    </cfRule>
    <cfRule type="cellIs" dxfId="3172" priority="367" stopIfTrue="1" operator="greaterThan">
      <formula>0</formula>
    </cfRule>
    <cfRule type="expression" dxfId="3171" priority="368" stopIfTrue="1">
      <formula>$D122=0</formula>
    </cfRule>
    <cfRule type="expression" dxfId="3170" priority="369" stopIfTrue="1">
      <formula>#REF!=-1</formula>
    </cfRule>
    <cfRule type="expression" dxfId="3169" priority="370" stopIfTrue="1">
      <formula>$D122&lt;&gt;0</formula>
    </cfRule>
  </conditionalFormatting>
  <conditionalFormatting sqref="F201:F375">
    <cfRule type="expression" dxfId="3168" priority="351" stopIfTrue="1">
      <formula>$D201=0</formula>
    </cfRule>
    <cfRule type="expression" dxfId="3167" priority="352" stopIfTrue="1">
      <formula>#REF!=-1</formula>
    </cfRule>
    <cfRule type="cellIs" dxfId="3166" priority="353" stopIfTrue="1" operator="lessThan">
      <formula>0</formula>
    </cfRule>
    <cfRule type="cellIs" dxfId="3165" priority="354" stopIfTrue="1" operator="greaterThan">
      <formula>0</formula>
    </cfRule>
    <cfRule type="expression" dxfId="3164" priority="355" stopIfTrue="1">
      <formula>$D201&lt;&gt;0</formula>
    </cfRule>
  </conditionalFormatting>
  <conditionalFormatting sqref="F201:F375">
    <cfRule type="cellIs" dxfId="3163" priority="356" stopIfTrue="1" operator="lessThan">
      <formula>0</formula>
    </cfRule>
    <cfRule type="cellIs" dxfId="3162" priority="357" stopIfTrue="1" operator="greaterThan">
      <formula>0</formula>
    </cfRule>
    <cfRule type="expression" dxfId="3161" priority="358" stopIfTrue="1">
      <formula>$D201=0</formula>
    </cfRule>
    <cfRule type="expression" dxfId="3160" priority="359" stopIfTrue="1">
      <formula>#REF!=-1</formula>
    </cfRule>
    <cfRule type="expression" dxfId="3159" priority="360" stopIfTrue="1">
      <formula>$D201&lt;&gt;0</formula>
    </cfRule>
  </conditionalFormatting>
  <conditionalFormatting sqref="F201:F375">
    <cfRule type="expression" dxfId="3158" priority="341" stopIfTrue="1">
      <formula>$D201=0</formula>
    </cfRule>
    <cfRule type="expression" dxfId="3157" priority="342" stopIfTrue="1">
      <formula>#REF!=-1</formula>
    </cfRule>
    <cfRule type="cellIs" dxfId="3156" priority="343" stopIfTrue="1" operator="lessThan">
      <formula>0</formula>
    </cfRule>
    <cfRule type="cellIs" dxfId="3155" priority="344" stopIfTrue="1" operator="greaterThan">
      <formula>0</formula>
    </cfRule>
    <cfRule type="expression" dxfId="3154" priority="345" stopIfTrue="1">
      <formula>$D201&lt;&gt;0</formula>
    </cfRule>
  </conditionalFormatting>
  <conditionalFormatting sqref="F201:F375">
    <cfRule type="cellIs" dxfId="3153" priority="346" stopIfTrue="1" operator="lessThan">
      <formula>0</formula>
    </cfRule>
    <cfRule type="cellIs" dxfId="3152" priority="347" stopIfTrue="1" operator="greaterThan">
      <formula>0</formula>
    </cfRule>
    <cfRule type="expression" dxfId="3151" priority="348" stopIfTrue="1">
      <formula>$D201=0</formula>
    </cfRule>
    <cfRule type="expression" dxfId="3150" priority="349" stopIfTrue="1">
      <formula>#REF!=-1</formula>
    </cfRule>
    <cfRule type="expression" dxfId="3149" priority="350" stopIfTrue="1">
      <formula>$D201&lt;&gt;0</formula>
    </cfRule>
  </conditionalFormatting>
  <conditionalFormatting sqref="F377:F416">
    <cfRule type="expression" dxfId="3148" priority="331" stopIfTrue="1">
      <formula>$D377=0</formula>
    </cfRule>
    <cfRule type="expression" dxfId="3147" priority="332" stopIfTrue="1">
      <formula>#REF!=-1</formula>
    </cfRule>
    <cfRule type="cellIs" dxfId="3146" priority="333" stopIfTrue="1" operator="lessThan">
      <formula>0</formula>
    </cfRule>
    <cfRule type="cellIs" dxfId="3145" priority="334" stopIfTrue="1" operator="greaterThan">
      <formula>0</formula>
    </cfRule>
    <cfRule type="expression" dxfId="3144" priority="335" stopIfTrue="1">
      <formula>$D377&lt;&gt;0</formula>
    </cfRule>
  </conditionalFormatting>
  <conditionalFormatting sqref="F377:F416">
    <cfRule type="cellIs" dxfId="3143" priority="336" stopIfTrue="1" operator="lessThan">
      <formula>0</formula>
    </cfRule>
    <cfRule type="cellIs" dxfId="3142" priority="337" stopIfTrue="1" operator="greaterThan">
      <formula>0</formula>
    </cfRule>
    <cfRule type="expression" dxfId="3141" priority="338" stopIfTrue="1">
      <formula>$D377=0</formula>
    </cfRule>
    <cfRule type="expression" dxfId="3140" priority="339" stopIfTrue="1">
      <formula>#REF!=-1</formula>
    </cfRule>
    <cfRule type="expression" dxfId="3139" priority="340" stopIfTrue="1">
      <formula>$D377&lt;&gt;0</formula>
    </cfRule>
  </conditionalFormatting>
  <conditionalFormatting sqref="F377:F416">
    <cfRule type="expression" dxfId="3138" priority="321" stopIfTrue="1">
      <formula>$D377=0</formula>
    </cfRule>
    <cfRule type="expression" dxfId="3137" priority="322" stopIfTrue="1">
      <formula>#REF!=-1</formula>
    </cfRule>
    <cfRule type="cellIs" dxfId="3136" priority="323" stopIfTrue="1" operator="lessThan">
      <formula>0</formula>
    </cfRule>
    <cfRule type="cellIs" dxfId="3135" priority="324" stopIfTrue="1" operator="greaterThan">
      <formula>0</formula>
    </cfRule>
    <cfRule type="expression" dxfId="3134" priority="325" stopIfTrue="1">
      <formula>$D377&lt;&gt;0</formula>
    </cfRule>
  </conditionalFormatting>
  <conditionalFormatting sqref="F377:F416">
    <cfRule type="cellIs" dxfId="3133" priority="326" stopIfTrue="1" operator="lessThan">
      <formula>0</formula>
    </cfRule>
    <cfRule type="cellIs" dxfId="3132" priority="327" stopIfTrue="1" operator="greaterThan">
      <formula>0</formula>
    </cfRule>
    <cfRule type="expression" dxfId="3131" priority="328" stopIfTrue="1">
      <formula>$D377=0</formula>
    </cfRule>
    <cfRule type="expression" dxfId="3130" priority="329" stopIfTrue="1">
      <formula>#REF!=-1</formula>
    </cfRule>
    <cfRule type="expression" dxfId="3129" priority="330" stopIfTrue="1">
      <formula>$D377&lt;&gt;0</formula>
    </cfRule>
  </conditionalFormatting>
  <conditionalFormatting sqref="F418:F421">
    <cfRule type="expression" dxfId="3128" priority="311" stopIfTrue="1">
      <formula>$D418=0</formula>
    </cfRule>
    <cfRule type="expression" dxfId="3127" priority="312" stopIfTrue="1">
      <formula>#REF!=-1</formula>
    </cfRule>
    <cfRule type="cellIs" dxfId="3126" priority="313" stopIfTrue="1" operator="lessThan">
      <formula>0</formula>
    </cfRule>
    <cfRule type="cellIs" dxfId="3125" priority="314" stopIfTrue="1" operator="greaterThan">
      <formula>0</formula>
    </cfRule>
    <cfRule type="expression" dxfId="3124" priority="315" stopIfTrue="1">
      <formula>$D418&lt;&gt;0</formula>
    </cfRule>
  </conditionalFormatting>
  <conditionalFormatting sqref="F418:F421">
    <cfRule type="cellIs" dxfId="3123" priority="316" stopIfTrue="1" operator="lessThan">
      <formula>0</formula>
    </cfRule>
    <cfRule type="cellIs" dxfId="3122" priority="317" stopIfTrue="1" operator="greaterThan">
      <formula>0</formula>
    </cfRule>
    <cfRule type="expression" dxfId="3121" priority="318" stopIfTrue="1">
      <formula>$D418=0</formula>
    </cfRule>
    <cfRule type="expression" dxfId="3120" priority="319" stopIfTrue="1">
      <formula>#REF!=-1</formula>
    </cfRule>
    <cfRule type="expression" dxfId="3119" priority="320" stopIfTrue="1">
      <formula>$D418&lt;&gt;0</formula>
    </cfRule>
  </conditionalFormatting>
  <conditionalFormatting sqref="F418:F421">
    <cfRule type="expression" dxfId="3118" priority="301" stopIfTrue="1">
      <formula>$D418=0</formula>
    </cfRule>
    <cfRule type="expression" dxfId="3117" priority="302" stopIfTrue="1">
      <formula>#REF!=-1</formula>
    </cfRule>
    <cfRule type="cellIs" dxfId="3116" priority="303" stopIfTrue="1" operator="lessThan">
      <formula>0</formula>
    </cfRule>
    <cfRule type="cellIs" dxfId="3115" priority="304" stopIfTrue="1" operator="greaterThan">
      <formula>0</formula>
    </cfRule>
    <cfRule type="expression" dxfId="3114" priority="305" stopIfTrue="1">
      <formula>$D418&lt;&gt;0</formula>
    </cfRule>
  </conditionalFormatting>
  <conditionalFormatting sqref="F418:F421">
    <cfRule type="cellIs" dxfId="3113" priority="306" stopIfTrue="1" operator="lessThan">
      <formula>0</formula>
    </cfRule>
    <cfRule type="cellIs" dxfId="3112" priority="307" stopIfTrue="1" operator="greaterThan">
      <formula>0</formula>
    </cfRule>
    <cfRule type="expression" dxfId="3111" priority="308" stopIfTrue="1">
      <formula>$D418=0</formula>
    </cfRule>
    <cfRule type="expression" dxfId="3110" priority="309" stopIfTrue="1">
      <formula>#REF!=-1</formula>
    </cfRule>
    <cfRule type="expression" dxfId="3109" priority="310" stopIfTrue="1">
      <formula>$D418&lt;&gt;0</formula>
    </cfRule>
  </conditionalFormatting>
  <conditionalFormatting sqref="F423:F491">
    <cfRule type="expression" dxfId="3108" priority="291" stopIfTrue="1">
      <formula>$D423=0</formula>
    </cfRule>
    <cfRule type="expression" dxfId="3107" priority="292" stopIfTrue="1">
      <formula>#REF!=-1</formula>
    </cfRule>
    <cfRule type="cellIs" dxfId="3106" priority="293" stopIfTrue="1" operator="lessThan">
      <formula>0</formula>
    </cfRule>
    <cfRule type="cellIs" dxfId="3105" priority="294" stopIfTrue="1" operator="greaterThan">
      <formula>0</formula>
    </cfRule>
    <cfRule type="expression" dxfId="3104" priority="295" stopIfTrue="1">
      <formula>$D423&lt;&gt;0</formula>
    </cfRule>
  </conditionalFormatting>
  <conditionalFormatting sqref="F423:F491">
    <cfRule type="cellIs" dxfId="3103" priority="296" stopIfTrue="1" operator="lessThan">
      <formula>0</formula>
    </cfRule>
    <cfRule type="cellIs" dxfId="3102" priority="297" stopIfTrue="1" operator="greaterThan">
      <formula>0</formula>
    </cfRule>
    <cfRule type="expression" dxfId="3101" priority="298" stopIfTrue="1">
      <formula>$D423=0</formula>
    </cfRule>
    <cfRule type="expression" dxfId="3100" priority="299" stopIfTrue="1">
      <formula>#REF!=-1</formula>
    </cfRule>
    <cfRule type="expression" dxfId="3099" priority="300" stopIfTrue="1">
      <formula>$D423&lt;&gt;0</formula>
    </cfRule>
  </conditionalFormatting>
  <conditionalFormatting sqref="F423:F491">
    <cfRule type="expression" dxfId="3098" priority="281" stopIfTrue="1">
      <formula>$D423=0</formula>
    </cfRule>
    <cfRule type="expression" dxfId="3097" priority="282" stopIfTrue="1">
      <formula>#REF!=-1</formula>
    </cfRule>
    <cfRule type="cellIs" dxfId="3096" priority="283" stopIfTrue="1" operator="lessThan">
      <formula>0</formula>
    </cfRule>
    <cfRule type="cellIs" dxfId="3095" priority="284" stopIfTrue="1" operator="greaterThan">
      <formula>0</formula>
    </cfRule>
    <cfRule type="expression" dxfId="3094" priority="285" stopIfTrue="1">
      <formula>$D423&lt;&gt;0</formula>
    </cfRule>
  </conditionalFormatting>
  <conditionalFormatting sqref="F423:F491">
    <cfRule type="cellIs" dxfId="3093" priority="286" stopIfTrue="1" operator="lessThan">
      <formula>0</formula>
    </cfRule>
    <cfRule type="cellIs" dxfId="3092" priority="287" stopIfTrue="1" operator="greaterThan">
      <formula>0</formula>
    </cfRule>
    <cfRule type="expression" dxfId="3091" priority="288" stopIfTrue="1">
      <formula>$D423=0</formula>
    </cfRule>
    <cfRule type="expression" dxfId="3090" priority="289" stopIfTrue="1">
      <formula>#REF!=-1</formula>
    </cfRule>
    <cfRule type="expression" dxfId="3089" priority="290" stopIfTrue="1">
      <formula>$D423&lt;&gt;0</formula>
    </cfRule>
  </conditionalFormatting>
  <conditionalFormatting sqref="F493:F769">
    <cfRule type="expression" dxfId="3088" priority="271" stopIfTrue="1">
      <formula>$D493=0</formula>
    </cfRule>
    <cfRule type="expression" dxfId="3087" priority="272" stopIfTrue="1">
      <formula>#REF!=-1</formula>
    </cfRule>
    <cfRule type="cellIs" dxfId="3086" priority="273" stopIfTrue="1" operator="lessThan">
      <formula>0</formula>
    </cfRule>
    <cfRule type="cellIs" dxfId="3085" priority="274" stopIfTrue="1" operator="greaterThan">
      <formula>0</formula>
    </cfRule>
    <cfRule type="expression" dxfId="3084" priority="275" stopIfTrue="1">
      <formula>$D493&lt;&gt;0</formula>
    </cfRule>
  </conditionalFormatting>
  <conditionalFormatting sqref="F493:F769">
    <cfRule type="cellIs" dxfId="3083" priority="276" stopIfTrue="1" operator="lessThan">
      <formula>0</formula>
    </cfRule>
    <cfRule type="cellIs" dxfId="3082" priority="277" stopIfTrue="1" operator="greaterThan">
      <formula>0</formula>
    </cfRule>
    <cfRule type="expression" dxfId="3081" priority="278" stopIfTrue="1">
      <formula>$D493=0</formula>
    </cfRule>
    <cfRule type="expression" dxfId="3080" priority="279" stopIfTrue="1">
      <formula>#REF!=-1</formula>
    </cfRule>
    <cfRule type="expression" dxfId="3079" priority="280" stopIfTrue="1">
      <formula>$D493&lt;&gt;0</formula>
    </cfRule>
  </conditionalFormatting>
  <conditionalFormatting sqref="F493:F769">
    <cfRule type="expression" dxfId="3078" priority="261" stopIfTrue="1">
      <formula>$D493=0</formula>
    </cfRule>
    <cfRule type="expression" dxfId="3077" priority="262" stopIfTrue="1">
      <formula>#REF!=-1</formula>
    </cfRule>
    <cfRule type="cellIs" dxfId="3076" priority="263" stopIfTrue="1" operator="lessThan">
      <formula>0</formula>
    </cfRule>
    <cfRule type="cellIs" dxfId="3075" priority="264" stopIfTrue="1" operator="greaterThan">
      <formula>0</formula>
    </cfRule>
    <cfRule type="expression" dxfId="3074" priority="265" stopIfTrue="1">
      <formula>$D493&lt;&gt;0</formula>
    </cfRule>
  </conditionalFormatting>
  <conditionalFormatting sqref="F493:F769">
    <cfRule type="cellIs" dxfId="3073" priority="266" stopIfTrue="1" operator="lessThan">
      <formula>0</formula>
    </cfRule>
    <cfRule type="cellIs" dxfId="3072" priority="267" stopIfTrue="1" operator="greaterThan">
      <formula>0</formula>
    </cfRule>
    <cfRule type="expression" dxfId="3071" priority="268" stopIfTrue="1">
      <formula>$D493=0</formula>
    </cfRule>
    <cfRule type="expression" dxfId="3070" priority="269" stopIfTrue="1">
      <formula>#REF!=-1</formula>
    </cfRule>
    <cfRule type="expression" dxfId="3069" priority="270" stopIfTrue="1">
      <formula>$D493&lt;&gt;0</formula>
    </cfRule>
  </conditionalFormatting>
  <conditionalFormatting sqref="F771:F777">
    <cfRule type="expression" dxfId="3068" priority="251" stopIfTrue="1">
      <formula>$D771=0</formula>
    </cfRule>
    <cfRule type="expression" dxfId="3067" priority="252" stopIfTrue="1">
      <formula>#REF!=-1</formula>
    </cfRule>
    <cfRule type="cellIs" dxfId="3066" priority="253" stopIfTrue="1" operator="lessThan">
      <formula>0</formula>
    </cfRule>
    <cfRule type="cellIs" dxfId="3065" priority="254" stopIfTrue="1" operator="greaterThan">
      <formula>0</formula>
    </cfRule>
    <cfRule type="expression" dxfId="3064" priority="255" stopIfTrue="1">
      <formula>$D771&lt;&gt;0</formula>
    </cfRule>
  </conditionalFormatting>
  <conditionalFormatting sqref="F771:F777">
    <cfRule type="cellIs" dxfId="3063" priority="256" stopIfTrue="1" operator="lessThan">
      <formula>0</formula>
    </cfRule>
    <cfRule type="cellIs" dxfId="3062" priority="257" stopIfTrue="1" operator="greaterThan">
      <formula>0</formula>
    </cfRule>
    <cfRule type="expression" dxfId="3061" priority="258" stopIfTrue="1">
      <formula>$D771=0</formula>
    </cfRule>
    <cfRule type="expression" dxfId="3060" priority="259" stopIfTrue="1">
      <formula>#REF!=-1</formula>
    </cfRule>
    <cfRule type="expression" dxfId="3059" priority="260" stopIfTrue="1">
      <formula>$D771&lt;&gt;0</formula>
    </cfRule>
  </conditionalFormatting>
  <conditionalFormatting sqref="F771:F777">
    <cfRule type="expression" dxfId="3058" priority="241" stopIfTrue="1">
      <formula>$D771=0</formula>
    </cfRule>
    <cfRule type="expression" dxfId="3057" priority="242" stopIfTrue="1">
      <formula>#REF!=-1</formula>
    </cfRule>
    <cfRule type="cellIs" dxfId="3056" priority="243" stopIfTrue="1" operator="lessThan">
      <formula>0</formula>
    </cfRule>
    <cfRule type="cellIs" dxfId="3055" priority="244" stopIfTrue="1" operator="greaterThan">
      <formula>0</formula>
    </cfRule>
    <cfRule type="expression" dxfId="3054" priority="245" stopIfTrue="1">
      <formula>$D771&lt;&gt;0</formula>
    </cfRule>
  </conditionalFormatting>
  <conditionalFormatting sqref="F771:F777">
    <cfRule type="cellIs" dxfId="3053" priority="246" stopIfTrue="1" operator="lessThan">
      <formula>0</formula>
    </cfRule>
    <cfRule type="cellIs" dxfId="3052" priority="247" stopIfTrue="1" operator="greaterThan">
      <formula>0</formula>
    </cfRule>
    <cfRule type="expression" dxfId="3051" priority="248" stopIfTrue="1">
      <formula>$D771=0</formula>
    </cfRule>
    <cfRule type="expression" dxfId="3050" priority="249" stopIfTrue="1">
      <formula>#REF!=-1</formula>
    </cfRule>
    <cfRule type="expression" dxfId="3049" priority="250" stopIfTrue="1">
      <formula>$D771&lt;&gt;0</formula>
    </cfRule>
  </conditionalFormatting>
  <conditionalFormatting sqref="F779:F784">
    <cfRule type="expression" dxfId="3048" priority="231" stopIfTrue="1">
      <formula>$D779=0</formula>
    </cfRule>
    <cfRule type="expression" dxfId="3047" priority="232" stopIfTrue="1">
      <formula>#REF!=-1</formula>
    </cfRule>
    <cfRule type="cellIs" dxfId="3046" priority="233" stopIfTrue="1" operator="lessThan">
      <formula>0</formula>
    </cfRule>
    <cfRule type="cellIs" dxfId="3045" priority="234" stopIfTrue="1" operator="greaterThan">
      <formula>0</formula>
    </cfRule>
    <cfRule type="expression" dxfId="3044" priority="235" stopIfTrue="1">
      <formula>$D779&lt;&gt;0</formula>
    </cfRule>
  </conditionalFormatting>
  <conditionalFormatting sqref="F779:F784">
    <cfRule type="cellIs" dxfId="3043" priority="236" stopIfTrue="1" operator="lessThan">
      <formula>0</formula>
    </cfRule>
    <cfRule type="cellIs" dxfId="3042" priority="237" stopIfTrue="1" operator="greaterThan">
      <formula>0</formula>
    </cfRule>
    <cfRule type="expression" dxfId="3041" priority="238" stopIfTrue="1">
      <formula>$D779=0</formula>
    </cfRule>
    <cfRule type="expression" dxfId="3040" priority="239" stopIfTrue="1">
      <formula>#REF!=-1</formula>
    </cfRule>
    <cfRule type="expression" dxfId="3039" priority="240" stopIfTrue="1">
      <formula>$D779&lt;&gt;0</formula>
    </cfRule>
  </conditionalFormatting>
  <conditionalFormatting sqref="F779:F784">
    <cfRule type="expression" dxfId="3038" priority="221" stopIfTrue="1">
      <formula>$D779=0</formula>
    </cfRule>
    <cfRule type="expression" dxfId="3037" priority="222" stopIfTrue="1">
      <formula>#REF!=-1</formula>
    </cfRule>
    <cfRule type="cellIs" dxfId="3036" priority="223" stopIfTrue="1" operator="lessThan">
      <formula>0</formula>
    </cfRule>
    <cfRule type="cellIs" dxfId="3035" priority="224" stopIfTrue="1" operator="greaterThan">
      <formula>0</formula>
    </cfRule>
    <cfRule type="expression" dxfId="3034" priority="225" stopIfTrue="1">
      <formula>$D779&lt;&gt;0</formula>
    </cfRule>
  </conditionalFormatting>
  <conditionalFormatting sqref="F779:F784">
    <cfRule type="cellIs" dxfId="3033" priority="226" stopIfTrue="1" operator="lessThan">
      <formula>0</formula>
    </cfRule>
    <cfRule type="cellIs" dxfId="3032" priority="227" stopIfTrue="1" operator="greaterThan">
      <formula>0</formula>
    </cfRule>
    <cfRule type="expression" dxfId="3031" priority="228" stopIfTrue="1">
      <formula>$D779=0</formula>
    </cfRule>
    <cfRule type="expression" dxfId="3030" priority="229" stopIfTrue="1">
      <formula>#REF!=-1</formula>
    </cfRule>
    <cfRule type="expression" dxfId="3029" priority="230" stopIfTrue="1">
      <formula>$D779&lt;&gt;0</formula>
    </cfRule>
  </conditionalFormatting>
  <conditionalFormatting sqref="F786:F795">
    <cfRule type="expression" dxfId="3028" priority="211" stopIfTrue="1">
      <formula>$D786=0</formula>
    </cfRule>
    <cfRule type="expression" dxfId="3027" priority="212" stopIfTrue="1">
      <formula>#REF!=-1</formula>
    </cfRule>
    <cfRule type="cellIs" dxfId="3026" priority="213" stopIfTrue="1" operator="lessThan">
      <formula>0</formula>
    </cfRule>
    <cfRule type="cellIs" dxfId="3025" priority="214" stopIfTrue="1" operator="greaterThan">
      <formula>0</formula>
    </cfRule>
    <cfRule type="expression" dxfId="3024" priority="215" stopIfTrue="1">
      <formula>$D786&lt;&gt;0</formula>
    </cfRule>
  </conditionalFormatting>
  <conditionalFormatting sqref="F786:F795">
    <cfRule type="cellIs" dxfId="3023" priority="216" stopIfTrue="1" operator="lessThan">
      <formula>0</formula>
    </cfRule>
    <cfRule type="cellIs" dxfId="3022" priority="217" stopIfTrue="1" operator="greaterThan">
      <formula>0</formula>
    </cfRule>
    <cfRule type="expression" dxfId="3021" priority="218" stopIfTrue="1">
      <formula>$D786=0</formula>
    </cfRule>
    <cfRule type="expression" dxfId="3020" priority="219" stopIfTrue="1">
      <formula>#REF!=-1</formula>
    </cfRule>
    <cfRule type="expression" dxfId="3019" priority="220" stopIfTrue="1">
      <formula>$D786&lt;&gt;0</formula>
    </cfRule>
  </conditionalFormatting>
  <conditionalFormatting sqref="F786:F795">
    <cfRule type="expression" dxfId="3018" priority="201" stopIfTrue="1">
      <formula>$D786=0</formula>
    </cfRule>
    <cfRule type="expression" dxfId="3017" priority="202" stopIfTrue="1">
      <formula>#REF!=-1</formula>
    </cfRule>
    <cfRule type="cellIs" dxfId="3016" priority="203" stopIfTrue="1" operator="lessThan">
      <formula>0</formula>
    </cfRule>
    <cfRule type="cellIs" dxfId="3015" priority="204" stopIfTrue="1" operator="greaterThan">
      <formula>0</formula>
    </cfRule>
    <cfRule type="expression" dxfId="3014" priority="205" stopIfTrue="1">
      <formula>$D786&lt;&gt;0</formula>
    </cfRule>
  </conditionalFormatting>
  <conditionalFormatting sqref="F786:F795">
    <cfRule type="cellIs" dxfId="3013" priority="206" stopIfTrue="1" operator="lessThan">
      <formula>0</formula>
    </cfRule>
    <cfRule type="cellIs" dxfId="3012" priority="207" stopIfTrue="1" operator="greaterThan">
      <formula>0</formula>
    </cfRule>
    <cfRule type="expression" dxfId="3011" priority="208" stopIfTrue="1">
      <formula>$D786=0</formula>
    </cfRule>
    <cfRule type="expression" dxfId="3010" priority="209" stopIfTrue="1">
      <formula>#REF!=-1</formula>
    </cfRule>
    <cfRule type="expression" dxfId="3009" priority="210" stopIfTrue="1">
      <formula>$D786&lt;&gt;0</formula>
    </cfRule>
  </conditionalFormatting>
  <conditionalFormatting sqref="F797:F820 F823:F826">
    <cfRule type="expression" dxfId="3008" priority="191" stopIfTrue="1">
      <formula>$D797=0</formula>
    </cfRule>
    <cfRule type="expression" dxfId="3007" priority="192" stopIfTrue="1">
      <formula>#REF!=-1</formula>
    </cfRule>
    <cfRule type="cellIs" dxfId="3006" priority="193" stopIfTrue="1" operator="lessThan">
      <formula>0</formula>
    </cfRule>
    <cfRule type="cellIs" dxfId="3005" priority="194" stopIfTrue="1" operator="greaterThan">
      <formula>0</formula>
    </cfRule>
    <cfRule type="expression" dxfId="3004" priority="195" stopIfTrue="1">
      <formula>$D797&lt;&gt;0</formula>
    </cfRule>
  </conditionalFormatting>
  <conditionalFormatting sqref="F797:F820 F823:F826">
    <cfRule type="cellIs" dxfId="3003" priority="196" stopIfTrue="1" operator="lessThan">
      <formula>0</formula>
    </cfRule>
    <cfRule type="cellIs" dxfId="3002" priority="197" stopIfTrue="1" operator="greaterThan">
      <formula>0</formula>
    </cfRule>
    <cfRule type="expression" dxfId="3001" priority="198" stopIfTrue="1">
      <formula>$D797=0</formula>
    </cfRule>
    <cfRule type="expression" dxfId="3000" priority="199" stopIfTrue="1">
      <formula>#REF!=-1</formula>
    </cfRule>
    <cfRule type="expression" dxfId="2999" priority="200" stopIfTrue="1">
      <formula>$D797&lt;&gt;0</formula>
    </cfRule>
  </conditionalFormatting>
  <conditionalFormatting sqref="F797:F820 F823:F826">
    <cfRule type="expression" dxfId="2998" priority="181" stopIfTrue="1">
      <formula>$D797=0</formula>
    </cfRule>
    <cfRule type="expression" dxfId="2997" priority="182" stopIfTrue="1">
      <formula>#REF!=-1</formula>
    </cfRule>
    <cfRule type="cellIs" dxfId="2996" priority="183" stopIfTrue="1" operator="lessThan">
      <formula>0</formula>
    </cfRule>
    <cfRule type="cellIs" dxfId="2995" priority="184" stopIfTrue="1" operator="greaterThan">
      <formula>0</formula>
    </cfRule>
    <cfRule type="expression" dxfId="2994" priority="185" stopIfTrue="1">
      <formula>$D797&lt;&gt;0</formula>
    </cfRule>
  </conditionalFormatting>
  <conditionalFormatting sqref="F797:F820 F823:F826">
    <cfRule type="cellIs" dxfId="2993" priority="186" stopIfTrue="1" operator="lessThan">
      <formula>0</formula>
    </cfRule>
    <cfRule type="cellIs" dxfId="2992" priority="187" stopIfTrue="1" operator="greaterThan">
      <formula>0</formula>
    </cfRule>
    <cfRule type="expression" dxfId="2991" priority="188" stopIfTrue="1">
      <formula>$D797=0</formula>
    </cfRule>
    <cfRule type="expression" dxfId="2990" priority="189" stopIfTrue="1">
      <formula>#REF!=-1</formula>
    </cfRule>
    <cfRule type="expression" dxfId="2989" priority="190" stopIfTrue="1">
      <formula>$D797&lt;&gt;0</formula>
    </cfRule>
  </conditionalFormatting>
  <conditionalFormatting sqref="F828:F870">
    <cfRule type="expression" dxfId="2988" priority="171" stopIfTrue="1">
      <formula>$D828=0</formula>
    </cfRule>
    <cfRule type="expression" dxfId="2987" priority="172" stopIfTrue="1">
      <formula>#REF!=-1</formula>
    </cfRule>
    <cfRule type="cellIs" dxfId="2986" priority="173" stopIfTrue="1" operator="lessThan">
      <formula>0</formula>
    </cfRule>
    <cfRule type="cellIs" dxfId="2985" priority="174" stopIfTrue="1" operator="greaterThan">
      <formula>0</formula>
    </cfRule>
    <cfRule type="expression" dxfId="2984" priority="175" stopIfTrue="1">
      <formula>$D828&lt;&gt;0</formula>
    </cfRule>
  </conditionalFormatting>
  <conditionalFormatting sqref="F828:F870">
    <cfRule type="cellIs" dxfId="2983" priority="176" stopIfTrue="1" operator="lessThan">
      <formula>0</formula>
    </cfRule>
    <cfRule type="cellIs" dxfId="2982" priority="177" stopIfTrue="1" operator="greaterThan">
      <formula>0</formula>
    </cfRule>
    <cfRule type="expression" dxfId="2981" priority="178" stopIfTrue="1">
      <formula>$D828=0</formula>
    </cfRule>
    <cfRule type="expression" dxfId="2980" priority="179" stopIfTrue="1">
      <formula>#REF!=-1</formula>
    </cfRule>
    <cfRule type="expression" dxfId="2979" priority="180" stopIfTrue="1">
      <formula>$D828&lt;&gt;0</formula>
    </cfRule>
  </conditionalFormatting>
  <conditionalFormatting sqref="F828:F870">
    <cfRule type="expression" dxfId="2978" priority="161" stopIfTrue="1">
      <formula>$D828=0</formula>
    </cfRule>
    <cfRule type="expression" dxfId="2977" priority="162" stopIfTrue="1">
      <formula>#REF!=-1</formula>
    </cfRule>
    <cfRule type="cellIs" dxfId="2976" priority="163" stopIfTrue="1" operator="lessThan">
      <formula>0</formula>
    </cfRule>
    <cfRule type="cellIs" dxfId="2975" priority="164" stopIfTrue="1" operator="greaterThan">
      <formula>0</formula>
    </cfRule>
    <cfRule type="expression" dxfId="2974" priority="165" stopIfTrue="1">
      <formula>$D828&lt;&gt;0</formula>
    </cfRule>
  </conditionalFormatting>
  <conditionalFormatting sqref="F828:F870">
    <cfRule type="cellIs" dxfId="2973" priority="166" stopIfTrue="1" operator="lessThan">
      <formula>0</formula>
    </cfRule>
    <cfRule type="cellIs" dxfId="2972" priority="167" stopIfTrue="1" operator="greaterThan">
      <formula>0</formula>
    </cfRule>
    <cfRule type="expression" dxfId="2971" priority="168" stopIfTrue="1">
      <formula>$D828=0</formula>
    </cfRule>
    <cfRule type="expression" dxfId="2970" priority="169" stopIfTrue="1">
      <formula>#REF!=-1</formula>
    </cfRule>
    <cfRule type="expression" dxfId="2969" priority="170" stopIfTrue="1">
      <formula>$D828&lt;&gt;0</formula>
    </cfRule>
  </conditionalFormatting>
  <conditionalFormatting sqref="F872:F882">
    <cfRule type="expression" dxfId="2968" priority="151" stopIfTrue="1">
      <formula>$D872=0</formula>
    </cfRule>
    <cfRule type="expression" dxfId="2967" priority="152" stopIfTrue="1">
      <formula>#REF!=-1</formula>
    </cfRule>
    <cfRule type="cellIs" dxfId="2966" priority="153" stopIfTrue="1" operator="lessThan">
      <formula>0</formula>
    </cfRule>
    <cfRule type="cellIs" dxfId="2965" priority="154" stopIfTrue="1" operator="greaterThan">
      <formula>0</formula>
    </cfRule>
    <cfRule type="expression" dxfId="2964" priority="155" stopIfTrue="1">
      <formula>$D872&lt;&gt;0</formula>
    </cfRule>
  </conditionalFormatting>
  <conditionalFormatting sqref="F872:F882">
    <cfRule type="cellIs" dxfId="2963" priority="156" stopIfTrue="1" operator="lessThan">
      <formula>0</formula>
    </cfRule>
    <cfRule type="cellIs" dxfId="2962" priority="157" stopIfTrue="1" operator="greaterThan">
      <formula>0</formula>
    </cfRule>
    <cfRule type="expression" dxfId="2961" priority="158" stopIfTrue="1">
      <formula>$D872=0</formula>
    </cfRule>
    <cfRule type="expression" dxfId="2960" priority="159" stopIfTrue="1">
      <formula>#REF!=-1</formula>
    </cfRule>
    <cfRule type="expression" dxfId="2959" priority="160" stopIfTrue="1">
      <formula>$D872&lt;&gt;0</formula>
    </cfRule>
  </conditionalFormatting>
  <conditionalFormatting sqref="F872:F882">
    <cfRule type="expression" dxfId="2958" priority="141" stopIfTrue="1">
      <formula>$D872=0</formula>
    </cfRule>
    <cfRule type="expression" dxfId="2957" priority="142" stopIfTrue="1">
      <formula>#REF!=-1</formula>
    </cfRule>
    <cfRule type="cellIs" dxfId="2956" priority="143" stopIfTrue="1" operator="lessThan">
      <formula>0</formula>
    </cfRule>
    <cfRule type="cellIs" dxfId="2955" priority="144" stopIfTrue="1" operator="greaterThan">
      <formula>0</formula>
    </cfRule>
    <cfRule type="expression" dxfId="2954" priority="145" stopIfTrue="1">
      <formula>$D872&lt;&gt;0</formula>
    </cfRule>
  </conditionalFormatting>
  <conditionalFormatting sqref="F872:F882">
    <cfRule type="cellIs" dxfId="2953" priority="146" stopIfTrue="1" operator="lessThan">
      <formula>0</formula>
    </cfRule>
    <cfRule type="cellIs" dxfId="2952" priority="147" stopIfTrue="1" operator="greaterThan">
      <formula>0</formula>
    </cfRule>
    <cfRule type="expression" dxfId="2951" priority="148" stopIfTrue="1">
      <formula>$D872=0</formula>
    </cfRule>
    <cfRule type="expression" dxfId="2950" priority="149" stopIfTrue="1">
      <formula>#REF!=-1</formula>
    </cfRule>
    <cfRule type="expression" dxfId="2949" priority="150" stopIfTrue="1">
      <formula>$D872&lt;&gt;0</formula>
    </cfRule>
  </conditionalFormatting>
  <conditionalFormatting sqref="F884:F897">
    <cfRule type="expression" dxfId="2948" priority="131" stopIfTrue="1">
      <formula>$D884=0</formula>
    </cfRule>
    <cfRule type="expression" dxfId="2947" priority="132" stopIfTrue="1">
      <formula>#REF!=-1</formula>
    </cfRule>
    <cfRule type="cellIs" dxfId="2946" priority="133" stopIfTrue="1" operator="lessThan">
      <formula>0</formula>
    </cfRule>
    <cfRule type="cellIs" dxfId="2945" priority="134" stopIfTrue="1" operator="greaterThan">
      <formula>0</formula>
    </cfRule>
    <cfRule type="expression" dxfId="2944" priority="135" stopIfTrue="1">
      <formula>$D884&lt;&gt;0</formula>
    </cfRule>
  </conditionalFormatting>
  <conditionalFormatting sqref="F884:F897">
    <cfRule type="cellIs" dxfId="2943" priority="136" stopIfTrue="1" operator="lessThan">
      <formula>0</formula>
    </cfRule>
    <cfRule type="cellIs" dxfId="2942" priority="137" stopIfTrue="1" operator="greaterThan">
      <formula>0</formula>
    </cfRule>
    <cfRule type="expression" dxfId="2941" priority="138" stopIfTrue="1">
      <formula>$D884=0</formula>
    </cfRule>
    <cfRule type="expression" dxfId="2940" priority="139" stopIfTrue="1">
      <formula>#REF!=-1</formula>
    </cfRule>
    <cfRule type="expression" dxfId="2939" priority="140" stopIfTrue="1">
      <formula>$D884&lt;&gt;0</formula>
    </cfRule>
  </conditionalFormatting>
  <conditionalFormatting sqref="F884:F897">
    <cfRule type="expression" dxfId="2938" priority="121" stopIfTrue="1">
      <formula>$D884=0</formula>
    </cfRule>
    <cfRule type="expression" dxfId="2937" priority="122" stopIfTrue="1">
      <formula>#REF!=-1</formula>
    </cfRule>
    <cfRule type="cellIs" dxfId="2936" priority="123" stopIfTrue="1" operator="lessThan">
      <formula>0</formula>
    </cfRule>
    <cfRule type="cellIs" dxfId="2935" priority="124" stopIfTrue="1" operator="greaterThan">
      <formula>0</formula>
    </cfRule>
    <cfRule type="expression" dxfId="2934" priority="125" stopIfTrue="1">
      <formula>$D884&lt;&gt;0</formula>
    </cfRule>
  </conditionalFormatting>
  <conditionalFormatting sqref="F884:F897">
    <cfRule type="cellIs" dxfId="2933" priority="126" stopIfTrue="1" operator="lessThan">
      <formula>0</formula>
    </cfRule>
    <cfRule type="cellIs" dxfId="2932" priority="127" stopIfTrue="1" operator="greaterThan">
      <formula>0</formula>
    </cfRule>
    <cfRule type="expression" dxfId="2931" priority="128" stopIfTrue="1">
      <formula>$D884=0</formula>
    </cfRule>
    <cfRule type="expression" dxfId="2930" priority="129" stopIfTrue="1">
      <formula>#REF!=-1</formula>
    </cfRule>
    <cfRule type="expression" dxfId="2929" priority="130" stopIfTrue="1">
      <formula>$D884&lt;&gt;0</formula>
    </cfRule>
  </conditionalFormatting>
  <conditionalFormatting sqref="F899:F1049">
    <cfRule type="expression" dxfId="2928" priority="111" stopIfTrue="1">
      <formula>$D899=0</formula>
    </cfRule>
    <cfRule type="expression" dxfId="2927" priority="112" stopIfTrue="1">
      <formula>#REF!=-1</formula>
    </cfRule>
    <cfRule type="cellIs" dxfId="2926" priority="113" stopIfTrue="1" operator="lessThan">
      <formula>0</formula>
    </cfRule>
    <cfRule type="cellIs" dxfId="2925" priority="114" stopIfTrue="1" operator="greaterThan">
      <formula>0</formula>
    </cfRule>
    <cfRule type="expression" dxfId="2924" priority="115" stopIfTrue="1">
      <formula>$D899&lt;&gt;0</formula>
    </cfRule>
  </conditionalFormatting>
  <conditionalFormatting sqref="F899:F1049">
    <cfRule type="cellIs" dxfId="2923" priority="116" stopIfTrue="1" operator="lessThan">
      <formula>0</formula>
    </cfRule>
    <cfRule type="cellIs" dxfId="2922" priority="117" stopIfTrue="1" operator="greaterThan">
      <formula>0</formula>
    </cfRule>
    <cfRule type="expression" dxfId="2921" priority="118" stopIfTrue="1">
      <formula>$D899=0</formula>
    </cfRule>
    <cfRule type="expression" dxfId="2920" priority="119" stopIfTrue="1">
      <formula>#REF!=-1</formula>
    </cfRule>
    <cfRule type="expression" dxfId="2919" priority="120" stopIfTrue="1">
      <formula>$D899&lt;&gt;0</formula>
    </cfRule>
  </conditionalFormatting>
  <conditionalFormatting sqref="F899:F1049">
    <cfRule type="expression" dxfId="2918" priority="101" stopIfTrue="1">
      <formula>$D899=0</formula>
    </cfRule>
    <cfRule type="expression" dxfId="2917" priority="102" stopIfTrue="1">
      <formula>#REF!=-1</formula>
    </cfRule>
    <cfRule type="cellIs" dxfId="2916" priority="103" stopIfTrue="1" operator="lessThan">
      <formula>0</formula>
    </cfRule>
    <cfRule type="cellIs" dxfId="2915" priority="104" stopIfTrue="1" operator="greaterThan">
      <formula>0</formula>
    </cfRule>
    <cfRule type="expression" dxfId="2914" priority="105" stopIfTrue="1">
      <formula>$D899&lt;&gt;0</formula>
    </cfRule>
  </conditionalFormatting>
  <conditionalFormatting sqref="F899:F1049">
    <cfRule type="cellIs" dxfId="2913" priority="106" stopIfTrue="1" operator="lessThan">
      <formula>0</formula>
    </cfRule>
    <cfRule type="cellIs" dxfId="2912" priority="107" stopIfTrue="1" operator="greaterThan">
      <formula>0</formula>
    </cfRule>
    <cfRule type="expression" dxfId="2911" priority="108" stopIfTrue="1">
      <formula>$D899=0</formula>
    </cfRule>
    <cfRule type="expression" dxfId="2910" priority="109" stopIfTrue="1">
      <formula>#REF!=-1</formula>
    </cfRule>
    <cfRule type="expression" dxfId="2909" priority="110" stopIfTrue="1">
      <formula>$D899&lt;&gt;0</formula>
    </cfRule>
  </conditionalFormatting>
  <conditionalFormatting sqref="F1051:F1157">
    <cfRule type="expression" dxfId="2908" priority="91" stopIfTrue="1">
      <formula>$D1051=0</formula>
    </cfRule>
    <cfRule type="expression" dxfId="2907" priority="92" stopIfTrue="1">
      <formula>#REF!=-1</formula>
    </cfRule>
    <cfRule type="cellIs" dxfId="2906" priority="93" stopIfTrue="1" operator="lessThan">
      <formula>0</formula>
    </cfRule>
    <cfRule type="cellIs" dxfId="2905" priority="94" stopIfTrue="1" operator="greaterThan">
      <formula>0</formula>
    </cfRule>
    <cfRule type="expression" dxfId="2904" priority="95" stopIfTrue="1">
      <formula>$D1051&lt;&gt;0</formula>
    </cfRule>
  </conditionalFormatting>
  <conditionalFormatting sqref="F1051:F1157">
    <cfRule type="cellIs" dxfId="2903" priority="96" stopIfTrue="1" operator="lessThan">
      <formula>0</formula>
    </cfRule>
    <cfRule type="cellIs" dxfId="2902" priority="97" stopIfTrue="1" operator="greaterThan">
      <formula>0</formula>
    </cfRule>
    <cfRule type="expression" dxfId="2901" priority="98" stopIfTrue="1">
      <formula>$D1051=0</formula>
    </cfRule>
    <cfRule type="expression" dxfId="2900" priority="99" stopIfTrue="1">
      <formula>#REF!=-1</formula>
    </cfRule>
    <cfRule type="expression" dxfId="2899" priority="100" stopIfTrue="1">
      <formula>$D1051&lt;&gt;0</formula>
    </cfRule>
  </conditionalFormatting>
  <conditionalFormatting sqref="F1051:F1157">
    <cfRule type="expression" dxfId="2898" priority="81" stopIfTrue="1">
      <formula>$D1051=0</formula>
    </cfRule>
    <cfRule type="expression" dxfId="2897" priority="82" stopIfTrue="1">
      <formula>#REF!=-1</formula>
    </cfRule>
    <cfRule type="cellIs" dxfId="2896" priority="83" stopIfTrue="1" operator="lessThan">
      <formula>0</formula>
    </cfRule>
    <cfRule type="cellIs" dxfId="2895" priority="84" stopIfTrue="1" operator="greaterThan">
      <formula>0</formula>
    </cfRule>
    <cfRule type="expression" dxfId="2894" priority="85" stopIfTrue="1">
      <formula>$D1051&lt;&gt;0</formula>
    </cfRule>
  </conditionalFormatting>
  <conditionalFormatting sqref="F1051:F1157">
    <cfRule type="cellIs" dxfId="2893" priority="86" stopIfTrue="1" operator="lessThan">
      <formula>0</formula>
    </cfRule>
    <cfRule type="cellIs" dxfId="2892" priority="87" stopIfTrue="1" operator="greaterThan">
      <formula>0</formula>
    </cfRule>
    <cfRule type="expression" dxfId="2891" priority="88" stopIfTrue="1">
      <formula>$D1051=0</formula>
    </cfRule>
    <cfRule type="expression" dxfId="2890" priority="89" stopIfTrue="1">
      <formula>#REF!=-1</formula>
    </cfRule>
    <cfRule type="expression" dxfId="2889" priority="90" stopIfTrue="1">
      <formula>$D1051&lt;&gt;0</formula>
    </cfRule>
  </conditionalFormatting>
  <conditionalFormatting sqref="F1159:F1160">
    <cfRule type="expression" dxfId="2888" priority="71" stopIfTrue="1">
      <formula>$D1159=0</formula>
    </cfRule>
    <cfRule type="expression" dxfId="2887" priority="72" stopIfTrue="1">
      <formula>#REF!=-1</formula>
    </cfRule>
    <cfRule type="cellIs" dxfId="2886" priority="73" stopIfTrue="1" operator="lessThan">
      <formula>0</formula>
    </cfRule>
    <cfRule type="cellIs" dxfId="2885" priority="74" stopIfTrue="1" operator="greaterThan">
      <formula>0</formula>
    </cfRule>
    <cfRule type="expression" dxfId="2884" priority="75" stopIfTrue="1">
      <formula>$D1159&lt;&gt;0</formula>
    </cfRule>
  </conditionalFormatting>
  <conditionalFormatting sqref="F1159:F1160">
    <cfRule type="cellIs" dxfId="2883" priority="76" stopIfTrue="1" operator="lessThan">
      <formula>0</formula>
    </cfRule>
    <cfRule type="cellIs" dxfId="2882" priority="77" stopIfTrue="1" operator="greaterThan">
      <formula>0</formula>
    </cfRule>
    <cfRule type="expression" dxfId="2881" priority="78" stopIfTrue="1">
      <formula>$D1159=0</formula>
    </cfRule>
    <cfRule type="expression" dxfId="2880" priority="79" stopIfTrue="1">
      <formula>#REF!=-1</formula>
    </cfRule>
    <cfRule type="expression" dxfId="2879" priority="80" stopIfTrue="1">
      <formula>$D1159&lt;&gt;0</formula>
    </cfRule>
  </conditionalFormatting>
  <conditionalFormatting sqref="F1159:F1160">
    <cfRule type="expression" dxfId="2878" priority="61" stopIfTrue="1">
      <formula>$D1159=0</formula>
    </cfRule>
    <cfRule type="expression" dxfId="2877" priority="62" stopIfTrue="1">
      <formula>#REF!=-1</formula>
    </cfRule>
    <cfRule type="cellIs" dxfId="2876" priority="63" stopIfTrue="1" operator="lessThan">
      <formula>0</formula>
    </cfRule>
    <cfRule type="cellIs" dxfId="2875" priority="64" stopIfTrue="1" operator="greaterThan">
      <formula>0</formula>
    </cfRule>
    <cfRule type="expression" dxfId="2874" priority="65" stopIfTrue="1">
      <formula>$D1159&lt;&gt;0</formula>
    </cfRule>
  </conditionalFormatting>
  <conditionalFormatting sqref="F1159:F1160">
    <cfRule type="cellIs" dxfId="2873" priority="66" stopIfTrue="1" operator="lessThan">
      <formula>0</formula>
    </cfRule>
    <cfRule type="cellIs" dxfId="2872" priority="67" stopIfTrue="1" operator="greaterThan">
      <formula>0</formula>
    </cfRule>
    <cfRule type="expression" dxfId="2871" priority="68" stopIfTrue="1">
      <formula>$D1159=0</formula>
    </cfRule>
    <cfRule type="expression" dxfId="2870" priority="69" stopIfTrue="1">
      <formula>#REF!=-1</formula>
    </cfRule>
    <cfRule type="expression" dxfId="2869" priority="70" stopIfTrue="1">
      <formula>$D1159&lt;&gt;0</formula>
    </cfRule>
  </conditionalFormatting>
  <conditionalFormatting sqref="F1173:F1209">
    <cfRule type="expression" dxfId="2868" priority="31" stopIfTrue="1">
      <formula>$D1173=0</formula>
    </cfRule>
    <cfRule type="expression" dxfId="2867" priority="32" stopIfTrue="1">
      <formula>#REF!=-1</formula>
    </cfRule>
    <cfRule type="cellIs" dxfId="2866" priority="33" stopIfTrue="1" operator="lessThan">
      <formula>0</formula>
    </cfRule>
    <cfRule type="cellIs" dxfId="2865" priority="34" stopIfTrue="1" operator="greaterThan">
      <formula>0</formula>
    </cfRule>
    <cfRule type="expression" dxfId="2864" priority="35" stopIfTrue="1">
      <formula>$D1173&lt;&gt;0</formula>
    </cfRule>
  </conditionalFormatting>
  <conditionalFormatting sqref="F1173:F1209">
    <cfRule type="cellIs" dxfId="2863" priority="36" stopIfTrue="1" operator="lessThan">
      <formula>0</formula>
    </cfRule>
    <cfRule type="cellIs" dxfId="2862" priority="37" stopIfTrue="1" operator="greaterThan">
      <formula>0</formula>
    </cfRule>
    <cfRule type="expression" dxfId="2861" priority="38" stopIfTrue="1">
      <formula>$D1173=0</formula>
    </cfRule>
    <cfRule type="expression" dxfId="2860" priority="39" stopIfTrue="1">
      <formula>#REF!=-1</formula>
    </cfRule>
    <cfRule type="expression" dxfId="2859" priority="40" stopIfTrue="1">
      <formula>$D1173&lt;&gt;0</formula>
    </cfRule>
  </conditionalFormatting>
  <conditionalFormatting sqref="F1173:F1209">
    <cfRule type="expression" dxfId="2858" priority="21" stopIfTrue="1">
      <formula>$D1173=0</formula>
    </cfRule>
    <cfRule type="expression" dxfId="2857" priority="22" stopIfTrue="1">
      <formula>#REF!=-1</formula>
    </cfRule>
    <cfRule type="cellIs" dxfId="2856" priority="23" stopIfTrue="1" operator="lessThan">
      <formula>0</formula>
    </cfRule>
    <cfRule type="cellIs" dxfId="2855" priority="24" stopIfTrue="1" operator="greaterThan">
      <formula>0</formula>
    </cfRule>
    <cfRule type="expression" dxfId="2854" priority="25" stopIfTrue="1">
      <formula>$D1173&lt;&gt;0</formula>
    </cfRule>
  </conditionalFormatting>
  <conditionalFormatting sqref="F1173:F1209">
    <cfRule type="cellIs" dxfId="2853" priority="26" stopIfTrue="1" operator="lessThan">
      <formula>0</formula>
    </cfRule>
    <cfRule type="cellIs" dxfId="2852" priority="27" stopIfTrue="1" operator="greaterThan">
      <formula>0</formula>
    </cfRule>
    <cfRule type="expression" dxfId="2851" priority="28" stopIfTrue="1">
      <formula>$D1173=0</formula>
    </cfRule>
    <cfRule type="expression" dxfId="2850" priority="29" stopIfTrue="1">
      <formula>#REF!=-1</formula>
    </cfRule>
    <cfRule type="expression" dxfId="2849" priority="30" stopIfTrue="1">
      <formula>$D1173&lt;&gt;0</formula>
    </cfRule>
  </conditionalFormatting>
  <conditionalFormatting sqref="F821:F822">
    <cfRule type="expression" dxfId="2848" priority="11" stopIfTrue="1">
      <formula>$D821=0</formula>
    </cfRule>
    <cfRule type="expression" dxfId="2847" priority="12" stopIfTrue="1">
      <formula>#REF!=-1</formula>
    </cfRule>
    <cfRule type="cellIs" dxfId="2846" priority="13" stopIfTrue="1" operator="lessThan">
      <formula>0</formula>
    </cfRule>
    <cfRule type="cellIs" dxfId="2845" priority="14" stopIfTrue="1" operator="greaterThan">
      <formula>0</formula>
    </cfRule>
    <cfRule type="expression" dxfId="2844" priority="15" stopIfTrue="1">
      <formula>$D821&lt;&gt;0</formula>
    </cfRule>
  </conditionalFormatting>
  <conditionalFormatting sqref="F821:F822">
    <cfRule type="cellIs" dxfId="2843" priority="16" stopIfTrue="1" operator="lessThan">
      <formula>0</formula>
    </cfRule>
    <cfRule type="cellIs" dxfId="2842" priority="17" stopIfTrue="1" operator="greaterThan">
      <formula>0</formula>
    </cfRule>
    <cfRule type="expression" dxfId="2841" priority="18" stopIfTrue="1">
      <formula>$D821=0</formula>
    </cfRule>
    <cfRule type="expression" dxfId="2840" priority="19" stopIfTrue="1">
      <formula>#REF!=-1</formula>
    </cfRule>
    <cfRule type="expression" dxfId="2839" priority="20" stopIfTrue="1">
      <formula>$D821&lt;&gt;0</formula>
    </cfRule>
  </conditionalFormatting>
  <conditionalFormatting sqref="F821:F822">
    <cfRule type="expression" dxfId="2838" priority="1" stopIfTrue="1">
      <formula>$D821=0</formula>
    </cfRule>
    <cfRule type="expression" dxfId="2837" priority="2" stopIfTrue="1">
      <formula>#REF!=-1</formula>
    </cfRule>
    <cfRule type="cellIs" dxfId="2836" priority="3" stopIfTrue="1" operator="lessThan">
      <formula>0</formula>
    </cfRule>
    <cfRule type="cellIs" dxfId="2835" priority="4" stopIfTrue="1" operator="greaterThan">
      <formula>0</formula>
    </cfRule>
    <cfRule type="expression" dxfId="2834" priority="5" stopIfTrue="1">
      <formula>$D821&lt;&gt;0</formula>
    </cfRule>
  </conditionalFormatting>
  <conditionalFormatting sqref="F821:F822">
    <cfRule type="cellIs" dxfId="2833" priority="6" stopIfTrue="1" operator="lessThan">
      <formula>0</formula>
    </cfRule>
    <cfRule type="cellIs" dxfId="2832" priority="7" stopIfTrue="1" operator="greaterThan">
      <formula>0</formula>
    </cfRule>
    <cfRule type="expression" dxfId="2831" priority="8" stopIfTrue="1">
      <formula>$D821=0</formula>
    </cfRule>
    <cfRule type="expression" dxfId="2830" priority="9" stopIfTrue="1">
      <formula>#REF!=-1</formula>
    </cfRule>
    <cfRule type="expression" dxfId="2829" priority="10" stopIfTrue="1">
      <formula>$D821&lt;&gt;0</formula>
    </cfRule>
  </conditionalFormatting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1"/>
  <sheetViews>
    <sheetView showZeros="0" view="pageBreakPreview" zoomScale="85" zoomScaleNormal="100" zoomScaleSheetLayoutView="85" workbookViewId="0">
      <selection activeCell="F38" sqref="F38:G38"/>
    </sheetView>
  </sheetViews>
  <sheetFormatPr defaultColWidth="9.140625" defaultRowHeight="12.75"/>
  <cols>
    <col min="1" max="1" width="6.42578125" style="268" customWidth="1"/>
    <col min="2" max="2" width="12.85546875" style="268" customWidth="1"/>
    <col min="3" max="3" width="53.140625" style="268" customWidth="1"/>
    <col min="4" max="4" width="8" style="269" customWidth="1"/>
    <col min="5" max="5" width="8.42578125" style="270" customWidth="1"/>
    <col min="6" max="6" width="10.42578125" style="269" customWidth="1"/>
    <col min="7" max="7" width="10.140625" style="270" customWidth="1"/>
    <col min="8" max="8" width="16" style="254" bestFit="1" customWidth="1"/>
    <col min="9" max="256" width="9.140625" style="254"/>
    <col min="257" max="257" width="6.42578125" style="254" customWidth="1"/>
    <col min="258" max="258" width="12.85546875" style="254" customWidth="1"/>
    <col min="259" max="259" width="53.140625" style="254" customWidth="1"/>
    <col min="260" max="260" width="8" style="254" customWidth="1"/>
    <col min="261" max="261" width="8.42578125" style="254" customWidth="1"/>
    <col min="262" max="262" width="10.42578125" style="254" customWidth="1"/>
    <col min="263" max="263" width="10.140625" style="254" customWidth="1"/>
    <col min="264" max="512" width="9.140625" style="254"/>
    <col min="513" max="513" width="6.42578125" style="254" customWidth="1"/>
    <col min="514" max="514" width="12.85546875" style="254" customWidth="1"/>
    <col min="515" max="515" width="53.140625" style="254" customWidth="1"/>
    <col min="516" max="516" width="8" style="254" customWidth="1"/>
    <col min="517" max="517" width="8.42578125" style="254" customWidth="1"/>
    <col min="518" max="518" width="10.42578125" style="254" customWidth="1"/>
    <col min="519" max="519" width="10.140625" style="254" customWidth="1"/>
    <col min="520" max="768" width="9.140625" style="254"/>
    <col min="769" max="769" width="6.42578125" style="254" customWidth="1"/>
    <col min="770" max="770" width="12.85546875" style="254" customWidth="1"/>
    <col min="771" max="771" width="53.140625" style="254" customWidth="1"/>
    <col min="772" max="772" width="8" style="254" customWidth="1"/>
    <col min="773" max="773" width="8.42578125" style="254" customWidth="1"/>
    <col min="774" max="774" width="10.42578125" style="254" customWidth="1"/>
    <col min="775" max="775" width="10.140625" style="254" customWidth="1"/>
    <col min="776" max="1024" width="9.140625" style="254"/>
    <col min="1025" max="1025" width="6.42578125" style="254" customWidth="1"/>
    <col min="1026" max="1026" width="12.85546875" style="254" customWidth="1"/>
    <col min="1027" max="1027" width="53.140625" style="254" customWidth="1"/>
    <col min="1028" max="1028" width="8" style="254" customWidth="1"/>
    <col min="1029" max="1029" width="8.42578125" style="254" customWidth="1"/>
    <col min="1030" max="1030" width="10.42578125" style="254" customWidth="1"/>
    <col min="1031" max="1031" width="10.140625" style="254" customWidth="1"/>
    <col min="1032" max="1280" width="9.140625" style="254"/>
    <col min="1281" max="1281" width="6.42578125" style="254" customWidth="1"/>
    <col min="1282" max="1282" width="12.85546875" style="254" customWidth="1"/>
    <col min="1283" max="1283" width="53.140625" style="254" customWidth="1"/>
    <col min="1284" max="1284" width="8" style="254" customWidth="1"/>
    <col min="1285" max="1285" width="8.42578125" style="254" customWidth="1"/>
    <col min="1286" max="1286" width="10.42578125" style="254" customWidth="1"/>
    <col min="1287" max="1287" width="10.140625" style="254" customWidth="1"/>
    <col min="1288" max="1536" width="9.140625" style="254"/>
    <col min="1537" max="1537" width="6.42578125" style="254" customWidth="1"/>
    <col min="1538" max="1538" width="12.85546875" style="254" customWidth="1"/>
    <col min="1539" max="1539" width="53.140625" style="254" customWidth="1"/>
    <col min="1540" max="1540" width="8" style="254" customWidth="1"/>
    <col min="1541" max="1541" width="8.42578125" style="254" customWidth="1"/>
    <col min="1542" max="1542" width="10.42578125" style="254" customWidth="1"/>
    <col min="1543" max="1543" width="10.140625" style="254" customWidth="1"/>
    <col min="1544" max="1792" width="9.140625" style="254"/>
    <col min="1793" max="1793" width="6.42578125" style="254" customWidth="1"/>
    <col min="1794" max="1794" width="12.85546875" style="254" customWidth="1"/>
    <col min="1795" max="1795" width="53.140625" style="254" customWidth="1"/>
    <col min="1796" max="1796" width="8" style="254" customWidth="1"/>
    <col min="1797" max="1797" width="8.42578125" style="254" customWidth="1"/>
    <col min="1798" max="1798" width="10.42578125" style="254" customWidth="1"/>
    <col min="1799" max="1799" width="10.140625" style="254" customWidth="1"/>
    <col min="1800" max="2048" width="9.140625" style="254"/>
    <col min="2049" max="2049" width="6.42578125" style="254" customWidth="1"/>
    <col min="2050" max="2050" width="12.85546875" style="254" customWidth="1"/>
    <col min="2051" max="2051" width="53.140625" style="254" customWidth="1"/>
    <col min="2052" max="2052" width="8" style="254" customWidth="1"/>
    <col min="2053" max="2053" width="8.42578125" style="254" customWidth="1"/>
    <col min="2054" max="2054" width="10.42578125" style="254" customWidth="1"/>
    <col min="2055" max="2055" width="10.140625" style="254" customWidth="1"/>
    <col min="2056" max="2304" width="9.140625" style="254"/>
    <col min="2305" max="2305" width="6.42578125" style="254" customWidth="1"/>
    <col min="2306" max="2306" width="12.85546875" style="254" customWidth="1"/>
    <col min="2307" max="2307" width="53.140625" style="254" customWidth="1"/>
    <col min="2308" max="2308" width="8" style="254" customWidth="1"/>
    <col min="2309" max="2309" width="8.42578125" style="254" customWidth="1"/>
    <col min="2310" max="2310" width="10.42578125" style="254" customWidth="1"/>
    <col min="2311" max="2311" width="10.140625" style="254" customWidth="1"/>
    <col min="2312" max="2560" width="9.140625" style="254"/>
    <col min="2561" max="2561" width="6.42578125" style="254" customWidth="1"/>
    <col min="2562" max="2562" width="12.85546875" style="254" customWidth="1"/>
    <col min="2563" max="2563" width="53.140625" style="254" customWidth="1"/>
    <col min="2564" max="2564" width="8" style="254" customWidth="1"/>
    <col min="2565" max="2565" width="8.42578125" style="254" customWidth="1"/>
    <col min="2566" max="2566" width="10.42578125" style="254" customWidth="1"/>
    <col min="2567" max="2567" width="10.140625" style="254" customWidth="1"/>
    <col min="2568" max="2816" width="9.140625" style="254"/>
    <col min="2817" max="2817" width="6.42578125" style="254" customWidth="1"/>
    <col min="2818" max="2818" width="12.85546875" style="254" customWidth="1"/>
    <col min="2819" max="2819" width="53.140625" style="254" customWidth="1"/>
    <col min="2820" max="2820" width="8" style="254" customWidth="1"/>
    <col min="2821" max="2821" width="8.42578125" style="254" customWidth="1"/>
    <col min="2822" max="2822" width="10.42578125" style="254" customWidth="1"/>
    <col min="2823" max="2823" width="10.140625" style="254" customWidth="1"/>
    <col min="2824" max="3072" width="9.140625" style="254"/>
    <col min="3073" max="3073" width="6.42578125" style="254" customWidth="1"/>
    <col min="3074" max="3074" width="12.85546875" style="254" customWidth="1"/>
    <col min="3075" max="3075" width="53.140625" style="254" customWidth="1"/>
    <col min="3076" max="3076" width="8" style="254" customWidth="1"/>
    <col min="3077" max="3077" width="8.42578125" style="254" customWidth="1"/>
    <col min="3078" max="3078" width="10.42578125" style="254" customWidth="1"/>
    <col min="3079" max="3079" width="10.140625" style="254" customWidth="1"/>
    <col min="3080" max="3328" width="9.140625" style="254"/>
    <col min="3329" max="3329" width="6.42578125" style="254" customWidth="1"/>
    <col min="3330" max="3330" width="12.85546875" style="254" customWidth="1"/>
    <col min="3331" max="3331" width="53.140625" style="254" customWidth="1"/>
    <col min="3332" max="3332" width="8" style="254" customWidth="1"/>
    <col min="3333" max="3333" width="8.42578125" style="254" customWidth="1"/>
    <col min="3334" max="3334" width="10.42578125" style="254" customWidth="1"/>
    <col min="3335" max="3335" width="10.140625" style="254" customWidth="1"/>
    <col min="3336" max="3584" width="9.140625" style="254"/>
    <col min="3585" max="3585" width="6.42578125" style="254" customWidth="1"/>
    <col min="3586" max="3586" width="12.85546875" style="254" customWidth="1"/>
    <col min="3587" max="3587" width="53.140625" style="254" customWidth="1"/>
    <col min="3588" max="3588" width="8" style="254" customWidth="1"/>
    <col min="3589" max="3589" width="8.42578125" style="254" customWidth="1"/>
    <col min="3590" max="3590" width="10.42578125" style="254" customWidth="1"/>
    <col min="3591" max="3591" width="10.140625" style="254" customWidth="1"/>
    <col min="3592" max="3840" width="9.140625" style="254"/>
    <col min="3841" max="3841" width="6.42578125" style="254" customWidth="1"/>
    <col min="3842" max="3842" width="12.85546875" style="254" customWidth="1"/>
    <col min="3843" max="3843" width="53.140625" style="254" customWidth="1"/>
    <col min="3844" max="3844" width="8" style="254" customWidth="1"/>
    <col min="3845" max="3845" width="8.42578125" style="254" customWidth="1"/>
    <col min="3846" max="3846" width="10.42578125" style="254" customWidth="1"/>
    <col min="3847" max="3847" width="10.140625" style="254" customWidth="1"/>
    <col min="3848" max="4096" width="9.140625" style="254"/>
    <col min="4097" max="4097" width="6.42578125" style="254" customWidth="1"/>
    <col min="4098" max="4098" width="12.85546875" style="254" customWidth="1"/>
    <col min="4099" max="4099" width="53.140625" style="254" customWidth="1"/>
    <col min="4100" max="4100" width="8" style="254" customWidth="1"/>
    <col min="4101" max="4101" width="8.42578125" style="254" customWidth="1"/>
    <col min="4102" max="4102" width="10.42578125" style="254" customWidth="1"/>
    <col min="4103" max="4103" width="10.140625" style="254" customWidth="1"/>
    <col min="4104" max="4352" width="9.140625" style="254"/>
    <col min="4353" max="4353" width="6.42578125" style="254" customWidth="1"/>
    <col min="4354" max="4354" width="12.85546875" style="254" customWidth="1"/>
    <col min="4355" max="4355" width="53.140625" style="254" customWidth="1"/>
    <col min="4356" max="4356" width="8" style="254" customWidth="1"/>
    <col min="4357" max="4357" width="8.42578125" style="254" customWidth="1"/>
    <col min="4358" max="4358" width="10.42578125" style="254" customWidth="1"/>
    <col min="4359" max="4359" width="10.140625" style="254" customWidth="1"/>
    <col min="4360" max="4608" width="9.140625" style="254"/>
    <col min="4609" max="4609" width="6.42578125" style="254" customWidth="1"/>
    <col min="4610" max="4610" width="12.85546875" style="254" customWidth="1"/>
    <col min="4611" max="4611" width="53.140625" style="254" customWidth="1"/>
    <col min="4612" max="4612" width="8" style="254" customWidth="1"/>
    <col min="4613" max="4613" width="8.42578125" style="254" customWidth="1"/>
    <col min="4614" max="4614" width="10.42578125" style="254" customWidth="1"/>
    <col min="4615" max="4615" width="10.140625" style="254" customWidth="1"/>
    <col min="4616" max="4864" width="9.140625" style="254"/>
    <col min="4865" max="4865" width="6.42578125" style="254" customWidth="1"/>
    <col min="4866" max="4866" width="12.85546875" style="254" customWidth="1"/>
    <col min="4867" max="4867" width="53.140625" style="254" customWidth="1"/>
    <col min="4868" max="4868" width="8" style="254" customWidth="1"/>
    <col min="4869" max="4869" width="8.42578125" style="254" customWidth="1"/>
    <col min="4870" max="4870" width="10.42578125" style="254" customWidth="1"/>
    <col min="4871" max="4871" width="10.140625" style="254" customWidth="1"/>
    <col min="4872" max="5120" width="9.140625" style="254"/>
    <col min="5121" max="5121" width="6.42578125" style="254" customWidth="1"/>
    <col min="5122" max="5122" width="12.85546875" style="254" customWidth="1"/>
    <col min="5123" max="5123" width="53.140625" style="254" customWidth="1"/>
    <col min="5124" max="5124" width="8" style="254" customWidth="1"/>
    <col min="5125" max="5125" width="8.42578125" style="254" customWidth="1"/>
    <col min="5126" max="5126" width="10.42578125" style="254" customWidth="1"/>
    <col min="5127" max="5127" width="10.140625" style="254" customWidth="1"/>
    <col min="5128" max="5376" width="9.140625" style="254"/>
    <col min="5377" max="5377" width="6.42578125" style="254" customWidth="1"/>
    <col min="5378" max="5378" width="12.85546875" style="254" customWidth="1"/>
    <col min="5379" max="5379" width="53.140625" style="254" customWidth="1"/>
    <col min="5380" max="5380" width="8" style="254" customWidth="1"/>
    <col min="5381" max="5381" width="8.42578125" style="254" customWidth="1"/>
    <col min="5382" max="5382" width="10.42578125" style="254" customWidth="1"/>
    <col min="5383" max="5383" width="10.140625" style="254" customWidth="1"/>
    <col min="5384" max="5632" width="9.140625" style="254"/>
    <col min="5633" max="5633" width="6.42578125" style="254" customWidth="1"/>
    <col min="5634" max="5634" width="12.85546875" style="254" customWidth="1"/>
    <col min="5635" max="5635" width="53.140625" style="254" customWidth="1"/>
    <col min="5636" max="5636" width="8" style="254" customWidth="1"/>
    <col min="5637" max="5637" width="8.42578125" style="254" customWidth="1"/>
    <col min="5638" max="5638" width="10.42578125" style="254" customWidth="1"/>
    <col min="5639" max="5639" width="10.140625" style="254" customWidth="1"/>
    <col min="5640" max="5888" width="9.140625" style="254"/>
    <col min="5889" max="5889" width="6.42578125" style="254" customWidth="1"/>
    <col min="5890" max="5890" width="12.85546875" style="254" customWidth="1"/>
    <col min="5891" max="5891" width="53.140625" style="254" customWidth="1"/>
    <col min="5892" max="5892" width="8" style="254" customWidth="1"/>
    <col min="5893" max="5893" width="8.42578125" style="254" customWidth="1"/>
    <col min="5894" max="5894" width="10.42578125" style="254" customWidth="1"/>
    <col min="5895" max="5895" width="10.140625" style="254" customWidth="1"/>
    <col min="5896" max="6144" width="9.140625" style="254"/>
    <col min="6145" max="6145" width="6.42578125" style="254" customWidth="1"/>
    <col min="6146" max="6146" width="12.85546875" style="254" customWidth="1"/>
    <col min="6147" max="6147" width="53.140625" style="254" customWidth="1"/>
    <col min="6148" max="6148" width="8" style="254" customWidth="1"/>
    <col min="6149" max="6149" width="8.42578125" style="254" customWidth="1"/>
    <col min="6150" max="6150" width="10.42578125" style="254" customWidth="1"/>
    <col min="6151" max="6151" width="10.140625" style="254" customWidth="1"/>
    <col min="6152" max="6400" width="9.140625" style="254"/>
    <col min="6401" max="6401" width="6.42578125" style="254" customWidth="1"/>
    <col min="6402" max="6402" width="12.85546875" style="254" customWidth="1"/>
    <col min="6403" max="6403" width="53.140625" style="254" customWidth="1"/>
    <col min="6404" max="6404" width="8" style="254" customWidth="1"/>
    <col min="6405" max="6405" width="8.42578125" style="254" customWidth="1"/>
    <col min="6406" max="6406" width="10.42578125" style="254" customWidth="1"/>
    <col min="6407" max="6407" width="10.140625" style="254" customWidth="1"/>
    <col min="6408" max="6656" width="9.140625" style="254"/>
    <col min="6657" max="6657" width="6.42578125" style="254" customWidth="1"/>
    <col min="6658" max="6658" width="12.85546875" style="254" customWidth="1"/>
    <col min="6659" max="6659" width="53.140625" style="254" customWidth="1"/>
    <col min="6660" max="6660" width="8" style="254" customWidth="1"/>
    <col min="6661" max="6661" width="8.42578125" style="254" customWidth="1"/>
    <col min="6662" max="6662" width="10.42578125" style="254" customWidth="1"/>
    <col min="6663" max="6663" width="10.140625" style="254" customWidth="1"/>
    <col min="6664" max="6912" width="9.140625" style="254"/>
    <col min="6913" max="6913" width="6.42578125" style="254" customWidth="1"/>
    <col min="6914" max="6914" width="12.85546875" style="254" customWidth="1"/>
    <col min="6915" max="6915" width="53.140625" style="254" customWidth="1"/>
    <col min="6916" max="6916" width="8" style="254" customWidth="1"/>
    <col min="6917" max="6917" width="8.42578125" style="254" customWidth="1"/>
    <col min="6918" max="6918" width="10.42578125" style="254" customWidth="1"/>
    <col min="6919" max="6919" width="10.140625" style="254" customWidth="1"/>
    <col min="6920" max="7168" width="9.140625" style="254"/>
    <col min="7169" max="7169" width="6.42578125" style="254" customWidth="1"/>
    <col min="7170" max="7170" width="12.85546875" style="254" customWidth="1"/>
    <col min="7171" max="7171" width="53.140625" style="254" customWidth="1"/>
    <col min="7172" max="7172" width="8" style="254" customWidth="1"/>
    <col min="7173" max="7173" width="8.42578125" style="254" customWidth="1"/>
    <col min="7174" max="7174" width="10.42578125" style="254" customWidth="1"/>
    <col min="7175" max="7175" width="10.140625" style="254" customWidth="1"/>
    <col min="7176" max="7424" width="9.140625" style="254"/>
    <col min="7425" max="7425" width="6.42578125" style="254" customWidth="1"/>
    <col min="7426" max="7426" width="12.85546875" style="254" customWidth="1"/>
    <col min="7427" max="7427" width="53.140625" style="254" customWidth="1"/>
    <col min="7428" max="7428" width="8" style="254" customWidth="1"/>
    <col min="7429" max="7429" width="8.42578125" style="254" customWidth="1"/>
    <col min="7430" max="7430" width="10.42578125" style="254" customWidth="1"/>
    <col min="7431" max="7431" width="10.140625" style="254" customWidth="1"/>
    <col min="7432" max="7680" width="9.140625" style="254"/>
    <col min="7681" max="7681" width="6.42578125" style="254" customWidth="1"/>
    <col min="7682" max="7682" width="12.85546875" style="254" customWidth="1"/>
    <col min="7683" max="7683" width="53.140625" style="254" customWidth="1"/>
    <col min="7684" max="7684" width="8" style="254" customWidth="1"/>
    <col min="7685" max="7685" width="8.42578125" style="254" customWidth="1"/>
    <col min="7686" max="7686" width="10.42578125" style="254" customWidth="1"/>
    <col min="7687" max="7687" width="10.140625" style="254" customWidth="1"/>
    <col min="7688" max="7936" width="9.140625" style="254"/>
    <col min="7937" max="7937" width="6.42578125" style="254" customWidth="1"/>
    <col min="7938" max="7938" width="12.85546875" style="254" customWidth="1"/>
    <col min="7939" max="7939" width="53.140625" style="254" customWidth="1"/>
    <col min="7940" max="7940" width="8" style="254" customWidth="1"/>
    <col min="7941" max="7941" width="8.42578125" style="254" customWidth="1"/>
    <col min="7942" max="7942" width="10.42578125" style="254" customWidth="1"/>
    <col min="7943" max="7943" width="10.140625" style="254" customWidth="1"/>
    <col min="7944" max="8192" width="9.140625" style="254"/>
    <col min="8193" max="8193" width="6.42578125" style="254" customWidth="1"/>
    <col min="8194" max="8194" width="12.85546875" style="254" customWidth="1"/>
    <col min="8195" max="8195" width="53.140625" style="254" customWidth="1"/>
    <col min="8196" max="8196" width="8" style="254" customWidth="1"/>
    <col min="8197" max="8197" width="8.42578125" style="254" customWidth="1"/>
    <col min="8198" max="8198" width="10.42578125" style="254" customWidth="1"/>
    <col min="8199" max="8199" width="10.140625" style="254" customWidth="1"/>
    <col min="8200" max="8448" width="9.140625" style="254"/>
    <col min="8449" max="8449" width="6.42578125" style="254" customWidth="1"/>
    <col min="8450" max="8450" width="12.85546875" style="254" customWidth="1"/>
    <col min="8451" max="8451" width="53.140625" style="254" customWidth="1"/>
    <col min="8452" max="8452" width="8" style="254" customWidth="1"/>
    <col min="8453" max="8453" width="8.42578125" style="254" customWidth="1"/>
    <col min="8454" max="8454" width="10.42578125" style="254" customWidth="1"/>
    <col min="8455" max="8455" width="10.140625" style="254" customWidth="1"/>
    <col min="8456" max="8704" width="9.140625" style="254"/>
    <col min="8705" max="8705" width="6.42578125" style="254" customWidth="1"/>
    <col min="8706" max="8706" width="12.85546875" style="254" customWidth="1"/>
    <col min="8707" max="8707" width="53.140625" style="254" customWidth="1"/>
    <col min="8708" max="8708" width="8" style="254" customWidth="1"/>
    <col min="8709" max="8709" width="8.42578125" style="254" customWidth="1"/>
    <col min="8710" max="8710" width="10.42578125" style="254" customWidth="1"/>
    <col min="8711" max="8711" width="10.140625" style="254" customWidth="1"/>
    <col min="8712" max="8960" width="9.140625" style="254"/>
    <col min="8961" max="8961" width="6.42578125" style="254" customWidth="1"/>
    <col min="8962" max="8962" width="12.85546875" style="254" customWidth="1"/>
    <col min="8963" max="8963" width="53.140625" style="254" customWidth="1"/>
    <col min="8964" max="8964" width="8" style="254" customWidth="1"/>
    <col min="8965" max="8965" width="8.42578125" style="254" customWidth="1"/>
    <col min="8966" max="8966" width="10.42578125" style="254" customWidth="1"/>
    <col min="8967" max="8967" width="10.140625" style="254" customWidth="1"/>
    <col min="8968" max="9216" width="9.140625" style="254"/>
    <col min="9217" max="9217" width="6.42578125" style="254" customWidth="1"/>
    <col min="9218" max="9218" width="12.85546875" style="254" customWidth="1"/>
    <col min="9219" max="9219" width="53.140625" style="254" customWidth="1"/>
    <col min="9220" max="9220" width="8" style="254" customWidth="1"/>
    <col min="9221" max="9221" width="8.42578125" style="254" customWidth="1"/>
    <col min="9222" max="9222" width="10.42578125" style="254" customWidth="1"/>
    <col min="9223" max="9223" width="10.140625" style="254" customWidth="1"/>
    <col min="9224" max="9472" width="9.140625" style="254"/>
    <col min="9473" max="9473" width="6.42578125" style="254" customWidth="1"/>
    <col min="9474" max="9474" width="12.85546875" style="254" customWidth="1"/>
    <col min="9475" max="9475" width="53.140625" style="254" customWidth="1"/>
    <col min="9476" max="9476" width="8" style="254" customWidth="1"/>
    <col min="9477" max="9477" width="8.42578125" style="254" customWidth="1"/>
    <col min="9478" max="9478" width="10.42578125" style="254" customWidth="1"/>
    <col min="9479" max="9479" width="10.140625" style="254" customWidth="1"/>
    <col min="9480" max="9728" width="9.140625" style="254"/>
    <col min="9729" max="9729" width="6.42578125" style="254" customWidth="1"/>
    <col min="9730" max="9730" width="12.85546875" style="254" customWidth="1"/>
    <col min="9731" max="9731" width="53.140625" style="254" customWidth="1"/>
    <col min="9732" max="9732" width="8" style="254" customWidth="1"/>
    <col min="9733" max="9733" width="8.42578125" style="254" customWidth="1"/>
    <col min="9734" max="9734" width="10.42578125" style="254" customWidth="1"/>
    <col min="9735" max="9735" width="10.140625" style="254" customWidth="1"/>
    <col min="9736" max="9984" width="9.140625" style="254"/>
    <col min="9985" max="9985" width="6.42578125" style="254" customWidth="1"/>
    <col min="9986" max="9986" width="12.85546875" style="254" customWidth="1"/>
    <col min="9987" max="9987" width="53.140625" style="254" customWidth="1"/>
    <col min="9988" max="9988" width="8" style="254" customWidth="1"/>
    <col min="9989" max="9989" width="8.42578125" style="254" customWidth="1"/>
    <col min="9990" max="9990" width="10.42578125" style="254" customWidth="1"/>
    <col min="9991" max="9991" width="10.140625" style="254" customWidth="1"/>
    <col min="9992" max="10240" width="9.140625" style="254"/>
    <col min="10241" max="10241" width="6.42578125" style="254" customWidth="1"/>
    <col min="10242" max="10242" width="12.85546875" style="254" customWidth="1"/>
    <col min="10243" max="10243" width="53.140625" style="254" customWidth="1"/>
    <col min="10244" max="10244" width="8" style="254" customWidth="1"/>
    <col min="10245" max="10245" width="8.42578125" style="254" customWidth="1"/>
    <col min="10246" max="10246" width="10.42578125" style="254" customWidth="1"/>
    <col min="10247" max="10247" width="10.140625" style="254" customWidth="1"/>
    <col min="10248" max="10496" width="9.140625" style="254"/>
    <col min="10497" max="10497" width="6.42578125" style="254" customWidth="1"/>
    <col min="10498" max="10498" width="12.85546875" style="254" customWidth="1"/>
    <col min="10499" max="10499" width="53.140625" style="254" customWidth="1"/>
    <col min="10500" max="10500" width="8" style="254" customWidth="1"/>
    <col min="10501" max="10501" width="8.42578125" style="254" customWidth="1"/>
    <col min="10502" max="10502" width="10.42578125" style="254" customWidth="1"/>
    <col min="10503" max="10503" width="10.140625" style="254" customWidth="1"/>
    <col min="10504" max="10752" width="9.140625" style="254"/>
    <col min="10753" max="10753" width="6.42578125" style="254" customWidth="1"/>
    <col min="10754" max="10754" width="12.85546875" style="254" customWidth="1"/>
    <col min="10755" max="10755" width="53.140625" style="254" customWidth="1"/>
    <col min="10756" max="10756" width="8" style="254" customWidth="1"/>
    <col min="10757" max="10757" width="8.42578125" style="254" customWidth="1"/>
    <col min="10758" max="10758" width="10.42578125" style="254" customWidth="1"/>
    <col min="10759" max="10759" width="10.140625" style="254" customWidth="1"/>
    <col min="10760" max="11008" width="9.140625" style="254"/>
    <col min="11009" max="11009" width="6.42578125" style="254" customWidth="1"/>
    <col min="11010" max="11010" width="12.85546875" style="254" customWidth="1"/>
    <col min="11011" max="11011" width="53.140625" style="254" customWidth="1"/>
    <col min="11012" max="11012" width="8" style="254" customWidth="1"/>
    <col min="11013" max="11013" width="8.42578125" style="254" customWidth="1"/>
    <col min="11014" max="11014" width="10.42578125" style="254" customWidth="1"/>
    <col min="11015" max="11015" width="10.140625" style="254" customWidth="1"/>
    <col min="11016" max="11264" width="9.140625" style="254"/>
    <col min="11265" max="11265" width="6.42578125" style="254" customWidth="1"/>
    <col min="11266" max="11266" width="12.85546875" style="254" customWidth="1"/>
    <col min="11267" max="11267" width="53.140625" style="254" customWidth="1"/>
    <col min="11268" max="11268" width="8" style="254" customWidth="1"/>
    <col min="11269" max="11269" width="8.42578125" style="254" customWidth="1"/>
    <col min="11270" max="11270" width="10.42578125" style="254" customWidth="1"/>
    <col min="11271" max="11271" width="10.140625" style="254" customWidth="1"/>
    <col min="11272" max="11520" width="9.140625" style="254"/>
    <col min="11521" max="11521" width="6.42578125" style="254" customWidth="1"/>
    <col min="11522" max="11522" width="12.85546875" style="254" customWidth="1"/>
    <col min="11523" max="11523" width="53.140625" style="254" customWidth="1"/>
    <col min="11524" max="11524" width="8" style="254" customWidth="1"/>
    <col min="11525" max="11525" width="8.42578125" style="254" customWidth="1"/>
    <col min="11526" max="11526" width="10.42578125" style="254" customWidth="1"/>
    <col min="11527" max="11527" width="10.140625" style="254" customWidth="1"/>
    <col min="11528" max="11776" width="9.140625" style="254"/>
    <col min="11777" max="11777" width="6.42578125" style="254" customWidth="1"/>
    <col min="11778" max="11778" width="12.85546875" style="254" customWidth="1"/>
    <col min="11779" max="11779" width="53.140625" style="254" customWidth="1"/>
    <col min="11780" max="11780" width="8" style="254" customWidth="1"/>
    <col min="11781" max="11781" width="8.42578125" style="254" customWidth="1"/>
    <col min="11782" max="11782" width="10.42578125" style="254" customWidth="1"/>
    <col min="11783" max="11783" width="10.140625" style="254" customWidth="1"/>
    <col min="11784" max="12032" width="9.140625" style="254"/>
    <col min="12033" max="12033" width="6.42578125" style="254" customWidth="1"/>
    <col min="12034" max="12034" width="12.85546875" style="254" customWidth="1"/>
    <col min="12035" max="12035" width="53.140625" style="254" customWidth="1"/>
    <col min="12036" max="12036" width="8" style="254" customWidth="1"/>
    <col min="12037" max="12037" width="8.42578125" style="254" customWidth="1"/>
    <col min="12038" max="12038" width="10.42578125" style="254" customWidth="1"/>
    <col min="12039" max="12039" width="10.140625" style="254" customWidth="1"/>
    <col min="12040" max="12288" width="9.140625" style="254"/>
    <col min="12289" max="12289" width="6.42578125" style="254" customWidth="1"/>
    <col min="12290" max="12290" width="12.85546875" style="254" customWidth="1"/>
    <col min="12291" max="12291" width="53.140625" style="254" customWidth="1"/>
    <col min="12292" max="12292" width="8" style="254" customWidth="1"/>
    <col min="12293" max="12293" width="8.42578125" style="254" customWidth="1"/>
    <col min="12294" max="12294" width="10.42578125" style="254" customWidth="1"/>
    <col min="12295" max="12295" width="10.140625" style="254" customWidth="1"/>
    <col min="12296" max="12544" width="9.140625" style="254"/>
    <col min="12545" max="12545" width="6.42578125" style="254" customWidth="1"/>
    <col min="12546" max="12546" width="12.85546875" style="254" customWidth="1"/>
    <col min="12547" max="12547" width="53.140625" style="254" customWidth="1"/>
    <col min="12548" max="12548" width="8" style="254" customWidth="1"/>
    <col min="12549" max="12549" width="8.42578125" style="254" customWidth="1"/>
    <col min="12550" max="12550" width="10.42578125" style="254" customWidth="1"/>
    <col min="12551" max="12551" width="10.140625" style="254" customWidth="1"/>
    <col min="12552" max="12800" width="9.140625" style="254"/>
    <col min="12801" max="12801" width="6.42578125" style="254" customWidth="1"/>
    <col min="12802" max="12802" width="12.85546875" style="254" customWidth="1"/>
    <col min="12803" max="12803" width="53.140625" style="254" customWidth="1"/>
    <col min="12804" max="12804" width="8" style="254" customWidth="1"/>
    <col min="12805" max="12805" width="8.42578125" style="254" customWidth="1"/>
    <col min="12806" max="12806" width="10.42578125" style="254" customWidth="1"/>
    <col min="12807" max="12807" width="10.140625" style="254" customWidth="1"/>
    <col min="12808" max="13056" width="9.140625" style="254"/>
    <col min="13057" max="13057" width="6.42578125" style="254" customWidth="1"/>
    <col min="13058" max="13058" width="12.85546875" style="254" customWidth="1"/>
    <col min="13059" max="13059" width="53.140625" style="254" customWidth="1"/>
    <col min="13060" max="13060" width="8" style="254" customWidth="1"/>
    <col min="13061" max="13061" width="8.42578125" style="254" customWidth="1"/>
    <col min="13062" max="13062" width="10.42578125" style="254" customWidth="1"/>
    <col min="13063" max="13063" width="10.140625" style="254" customWidth="1"/>
    <col min="13064" max="13312" width="9.140625" style="254"/>
    <col min="13313" max="13313" width="6.42578125" style="254" customWidth="1"/>
    <col min="13314" max="13314" width="12.85546875" style="254" customWidth="1"/>
    <col min="13315" max="13315" width="53.140625" style="254" customWidth="1"/>
    <col min="13316" max="13316" width="8" style="254" customWidth="1"/>
    <col min="13317" max="13317" width="8.42578125" style="254" customWidth="1"/>
    <col min="13318" max="13318" width="10.42578125" style="254" customWidth="1"/>
    <col min="13319" max="13319" width="10.140625" style="254" customWidth="1"/>
    <col min="13320" max="13568" width="9.140625" style="254"/>
    <col min="13569" max="13569" width="6.42578125" style="254" customWidth="1"/>
    <col min="13570" max="13570" width="12.85546875" style="254" customWidth="1"/>
    <col min="13571" max="13571" width="53.140625" style="254" customWidth="1"/>
    <col min="13572" max="13572" width="8" style="254" customWidth="1"/>
    <col min="13573" max="13573" width="8.42578125" style="254" customWidth="1"/>
    <col min="13574" max="13574" width="10.42578125" style="254" customWidth="1"/>
    <col min="13575" max="13575" width="10.140625" style="254" customWidth="1"/>
    <col min="13576" max="13824" width="9.140625" style="254"/>
    <col min="13825" max="13825" width="6.42578125" style="254" customWidth="1"/>
    <col min="13826" max="13826" width="12.85546875" style="254" customWidth="1"/>
    <col min="13827" max="13827" width="53.140625" style="254" customWidth="1"/>
    <col min="13828" max="13828" width="8" style="254" customWidth="1"/>
    <col min="13829" max="13829" width="8.42578125" style="254" customWidth="1"/>
    <col min="13830" max="13830" width="10.42578125" style="254" customWidth="1"/>
    <col min="13831" max="13831" width="10.140625" style="254" customWidth="1"/>
    <col min="13832" max="14080" width="9.140625" style="254"/>
    <col min="14081" max="14081" width="6.42578125" style="254" customWidth="1"/>
    <col min="14082" max="14082" width="12.85546875" style="254" customWidth="1"/>
    <col min="14083" max="14083" width="53.140625" style="254" customWidth="1"/>
    <col min="14084" max="14084" width="8" style="254" customWidth="1"/>
    <col min="14085" max="14085" width="8.42578125" style="254" customWidth="1"/>
    <col min="14086" max="14086" width="10.42578125" style="254" customWidth="1"/>
    <col min="14087" max="14087" width="10.140625" style="254" customWidth="1"/>
    <col min="14088" max="14336" width="9.140625" style="254"/>
    <col min="14337" max="14337" width="6.42578125" style="254" customWidth="1"/>
    <col min="14338" max="14338" width="12.85546875" style="254" customWidth="1"/>
    <col min="14339" max="14339" width="53.140625" style="254" customWidth="1"/>
    <col min="14340" max="14340" width="8" style="254" customWidth="1"/>
    <col min="14341" max="14341" width="8.42578125" style="254" customWidth="1"/>
    <col min="14342" max="14342" width="10.42578125" style="254" customWidth="1"/>
    <col min="14343" max="14343" width="10.140625" style="254" customWidth="1"/>
    <col min="14344" max="14592" width="9.140625" style="254"/>
    <col min="14593" max="14593" width="6.42578125" style="254" customWidth="1"/>
    <col min="14594" max="14594" width="12.85546875" style="254" customWidth="1"/>
    <col min="14595" max="14595" width="53.140625" style="254" customWidth="1"/>
    <col min="14596" max="14596" width="8" style="254" customWidth="1"/>
    <col min="14597" max="14597" width="8.42578125" style="254" customWidth="1"/>
    <col min="14598" max="14598" width="10.42578125" style="254" customWidth="1"/>
    <col min="14599" max="14599" width="10.140625" style="254" customWidth="1"/>
    <col min="14600" max="14848" width="9.140625" style="254"/>
    <col min="14849" max="14849" width="6.42578125" style="254" customWidth="1"/>
    <col min="14850" max="14850" width="12.85546875" style="254" customWidth="1"/>
    <col min="14851" max="14851" width="53.140625" style="254" customWidth="1"/>
    <col min="14852" max="14852" width="8" style="254" customWidth="1"/>
    <col min="14853" max="14853" width="8.42578125" style="254" customWidth="1"/>
    <col min="14854" max="14854" width="10.42578125" style="254" customWidth="1"/>
    <col min="14855" max="14855" width="10.140625" style="254" customWidth="1"/>
    <col min="14856" max="15104" width="9.140625" style="254"/>
    <col min="15105" max="15105" width="6.42578125" style="254" customWidth="1"/>
    <col min="15106" max="15106" width="12.85546875" style="254" customWidth="1"/>
    <col min="15107" max="15107" width="53.140625" style="254" customWidth="1"/>
    <col min="15108" max="15108" width="8" style="254" customWidth="1"/>
    <col min="15109" max="15109" width="8.42578125" style="254" customWidth="1"/>
    <col min="15110" max="15110" width="10.42578125" style="254" customWidth="1"/>
    <col min="15111" max="15111" width="10.140625" style="254" customWidth="1"/>
    <col min="15112" max="15360" width="9.140625" style="254"/>
    <col min="15361" max="15361" width="6.42578125" style="254" customWidth="1"/>
    <col min="15362" max="15362" width="12.85546875" style="254" customWidth="1"/>
    <col min="15363" max="15363" width="53.140625" style="254" customWidth="1"/>
    <col min="15364" max="15364" width="8" style="254" customWidth="1"/>
    <col min="15365" max="15365" width="8.42578125" style="254" customWidth="1"/>
    <col min="15366" max="15366" width="10.42578125" style="254" customWidth="1"/>
    <col min="15367" max="15367" width="10.140625" style="254" customWidth="1"/>
    <col min="15368" max="15616" width="9.140625" style="254"/>
    <col min="15617" max="15617" width="6.42578125" style="254" customWidth="1"/>
    <col min="15618" max="15618" width="12.85546875" style="254" customWidth="1"/>
    <col min="15619" max="15619" width="53.140625" style="254" customWidth="1"/>
    <col min="15620" max="15620" width="8" style="254" customWidth="1"/>
    <col min="15621" max="15621" width="8.42578125" style="254" customWidth="1"/>
    <col min="15622" max="15622" width="10.42578125" style="254" customWidth="1"/>
    <col min="15623" max="15623" width="10.140625" style="254" customWidth="1"/>
    <col min="15624" max="15872" width="9.140625" style="254"/>
    <col min="15873" max="15873" width="6.42578125" style="254" customWidth="1"/>
    <col min="15874" max="15874" width="12.85546875" style="254" customWidth="1"/>
    <col min="15875" max="15875" width="53.140625" style="254" customWidth="1"/>
    <col min="15876" max="15876" width="8" style="254" customWidth="1"/>
    <col min="15877" max="15877" width="8.42578125" style="254" customWidth="1"/>
    <col min="15878" max="15878" width="10.42578125" style="254" customWidth="1"/>
    <col min="15879" max="15879" width="10.140625" style="254" customWidth="1"/>
    <col min="15880" max="16128" width="9.140625" style="254"/>
    <col min="16129" max="16129" width="6.42578125" style="254" customWidth="1"/>
    <col min="16130" max="16130" width="12.85546875" style="254" customWidth="1"/>
    <col min="16131" max="16131" width="53.140625" style="254" customWidth="1"/>
    <col min="16132" max="16132" width="8" style="254" customWidth="1"/>
    <col min="16133" max="16133" width="8.42578125" style="254" customWidth="1"/>
    <col min="16134" max="16134" width="10.42578125" style="254" customWidth="1"/>
    <col min="16135" max="16135" width="10.140625" style="254" customWidth="1"/>
    <col min="16136" max="16384" width="9.140625" style="254"/>
  </cols>
  <sheetData>
    <row r="1" spans="1:9" s="250" customFormat="1" ht="41.25" customHeight="1">
      <c r="A1" s="430" t="s">
        <v>1068</v>
      </c>
      <c r="B1" s="431"/>
      <c r="C1" s="431"/>
      <c r="D1" s="431"/>
      <c r="E1" s="431"/>
      <c r="F1" s="431"/>
      <c r="G1" s="431"/>
      <c r="H1" s="431"/>
      <c r="I1" s="431"/>
    </row>
    <row r="2" spans="1:9" ht="31.5" customHeight="1">
      <c r="A2" s="251" t="s">
        <v>17</v>
      </c>
      <c r="B2" s="251" t="s">
        <v>864</v>
      </c>
      <c r="C2" s="252" t="s">
        <v>865</v>
      </c>
      <c r="D2" s="251" t="s">
        <v>866</v>
      </c>
      <c r="E2" s="253" t="s">
        <v>812</v>
      </c>
      <c r="F2" s="8" t="s">
        <v>867</v>
      </c>
      <c r="G2" s="8" t="s">
        <v>868</v>
      </c>
      <c r="H2" s="8" t="s">
        <v>1067</v>
      </c>
    </row>
    <row r="3" spans="1:9" ht="15.75" customHeight="1">
      <c r="A3" s="251" t="s">
        <v>869</v>
      </c>
      <c r="B3" s="251" t="s">
        <v>870</v>
      </c>
      <c r="C3" s="252" t="s">
        <v>871</v>
      </c>
      <c r="D3" s="251" t="s">
        <v>872</v>
      </c>
      <c r="E3" s="253" t="s">
        <v>873</v>
      </c>
      <c r="F3" s="255" t="s">
        <v>874</v>
      </c>
      <c r="G3" s="255" t="s">
        <v>874</v>
      </c>
      <c r="H3" s="255" t="s">
        <v>874</v>
      </c>
    </row>
    <row r="4" spans="1:9" ht="12" customHeight="1">
      <c r="A4" s="256"/>
      <c r="B4" s="256"/>
      <c r="C4" s="257"/>
      <c r="D4" s="256"/>
      <c r="E4" s="258"/>
      <c r="F4" s="259"/>
      <c r="G4" s="259"/>
      <c r="H4" s="259"/>
    </row>
    <row r="5" spans="1:9" ht="12" customHeight="1">
      <c r="A5" s="256"/>
      <c r="B5" s="256"/>
      <c r="C5" s="260" t="s">
        <v>875</v>
      </c>
      <c r="D5" s="256"/>
      <c r="E5" s="258"/>
      <c r="F5" s="259"/>
      <c r="G5" s="259"/>
      <c r="H5" s="259"/>
    </row>
    <row r="6" spans="1:9" ht="17.45" customHeight="1">
      <c r="A6" s="256" t="s">
        <v>876</v>
      </c>
      <c r="B6" s="256"/>
      <c r="C6" s="261" t="s">
        <v>877</v>
      </c>
      <c r="D6" s="256" t="s">
        <v>650</v>
      </c>
      <c r="E6" s="258">
        <v>1</v>
      </c>
      <c r="F6" s="271"/>
      <c r="G6" s="271"/>
      <c r="H6" s="262">
        <f>E6*(F6+G6)</f>
        <v>0</v>
      </c>
    </row>
    <row r="7" spans="1:9" ht="13.35" customHeight="1">
      <c r="A7" s="256" t="s">
        <v>878</v>
      </c>
      <c r="B7" s="256"/>
      <c r="C7" s="261" t="s">
        <v>879</v>
      </c>
      <c r="D7" s="256" t="s">
        <v>650</v>
      </c>
      <c r="E7" s="258">
        <v>6</v>
      </c>
      <c r="F7" s="271"/>
      <c r="G7" s="271"/>
      <c r="H7" s="262">
        <f t="shared" ref="H7:H69" si="0">E7*(F7+G7)</f>
        <v>0</v>
      </c>
    </row>
    <row r="8" spans="1:9" ht="13.35" customHeight="1">
      <c r="A8" s="256" t="s">
        <v>880</v>
      </c>
      <c r="B8" s="256"/>
      <c r="C8" s="261" t="s">
        <v>881</v>
      </c>
      <c r="D8" s="256" t="s">
        <v>650</v>
      </c>
      <c r="E8" s="258">
        <v>1</v>
      </c>
      <c r="F8" s="271"/>
      <c r="G8" s="271"/>
      <c r="H8" s="262">
        <f t="shared" si="0"/>
        <v>0</v>
      </c>
    </row>
    <row r="9" spans="1:9" ht="13.35" customHeight="1">
      <c r="A9" s="256" t="s">
        <v>882</v>
      </c>
      <c r="B9" s="256"/>
      <c r="C9" s="261" t="s">
        <v>1399</v>
      </c>
      <c r="D9" s="256" t="s">
        <v>650</v>
      </c>
      <c r="E9" s="258">
        <v>1</v>
      </c>
      <c r="F9" s="271"/>
      <c r="G9" s="271"/>
      <c r="H9" s="262">
        <f t="shared" si="0"/>
        <v>0</v>
      </c>
    </row>
    <row r="10" spans="1:9" ht="13.35" customHeight="1">
      <c r="A10" s="256"/>
      <c r="B10" s="256"/>
      <c r="C10" s="261"/>
      <c r="D10" s="256"/>
      <c r="E10" s="258"/>
      <c r="F10" s="271"/>
      <c r="G10" s="271"/>
      <c r="H10" s="262"/>
    </row>
    <row r="11" spans="1:9" ht="13.35" customHeight="1">
      <c r="A11" s="256"/>
      <c r="B11" s="256"/>
      <c r="C11" s="261" t="s">
        <v>883</v>
      </c>
      <c r="D11" s="256"/>
      <c r="E11" s="258"/>
      <c r="F11" s="271"/>
      <c r="G11" s="271"/>
      <c r="H11" s="262"/>
    </row>
    <row r="12" spans="1:9" ht="13.35" customHeight="1">
      <c r="A12" s="256"/>
      <c r="B12" s="256"/>
      <c r="C12" s="261" t="s">
        <v>884</v>
      </c>
      <c r="D12" s="256" t="s">
        <v>650</v>
      </c>
      <c r="E12" s="258">
        <v>2</v>
      </c>
      <c r="F12" s="271"/>
      <c r="G12" s="271"/>
      <c r="H12" s="262">
        <f t="shared" si="0"/>
        <v>0</v>
      </c>
    </row>
    <row r="13" spans="1:9" ht="13.35" customHeight="1">
      <c r="A13" s="256"/>
      <c r="B13" s="256"/>
      <c r="C13" s="261" t="s">
        <v>885</v>
      </c>
      <c r="D13" s="256" t="s">
        <v>650</v>
      </c>
      <c r="E13" s="258">
        <v>1</v>
      </c>
      <c r="F13" s="271"/>
      <c r="G13" s="271"/>
      <c r="H13" s="262">
        <f t="shared" si="0"/>
        <v>0</v>
      </c>
    </row>
    <row r="14" spans="1:9" ht="13.35" customHeight="1">
      <c r="A14" s="256"/>
      <c r="B14" s="256"/>
      <c r="C14" s="261" t="s">
        <v>886</v>
      </c>
      <c r="D14" s="256" t="s">
        <v>650</v>
      </c>
      <c r="E14" s="258">
        <v>1</v>
      </c>
      <c r="F14" s="271"/>
      <c r="G14" s="271"/>
      <c r="H14" s="262">
        <f t="shared" si="0"/>
        <v>0</v>
      </c>
    </row>
    <row r="15" spans="1:9" ht="13.35" customHeight="1">
      <c r="A15" s="256"/>
      <c r="B15" s="256"/>
      <c r="C15" s="261" t="s">
        <v>887</v>
      </c>
      <c r="D15" s="256" t="s">
        <v>650</v>
      </c>
      <c r="E15" s="258">
        <v>1</v>
      </c>
      <c r="F15" s="271"/>
      <c r="G15" s="271"/>
      <c r="H15" s="262">
        <f t="shared" si="0"/>
        <v>0</v>
      </c>
    </row>
    <row r="16" spans="1:9" ht="13.35" customHeight="1">
      <c r="A16" s="256"/>
      <c r="B16" s="256"/>
      <c r="C16" s="261" t="s">
        <v>888</v>
      </c>
      <c r="D16" s="256" t="s">
        <v>650</v>
      </c>
      <c r="E16" s="258">
        <v>2</v>
      </c>
      <c r="F16" s="271"/>
      <c r="G16" s="271"/>
      <c r="H16" s="262">
        <f t="shared" si="0"/>
        <v>0</v>
      </c>
    </row>
    <row r="17" spans="1:8" ht="13.35" customHeight="1">
      <c r="A17" s="256"/>
      <c r="B17" s="256"/>
      <c r="C17" s="261" t="s">
        <v>889</v>
      </c>
      <c r="D17" s="256" t="s">
        <v>650</v>
      </c>
      <c r="E17" s="258">
        <v>1</v>
      </c>
      <c r="F17" s="271"/>
      <c r="G17" s="271"/>
      <c r="H17" s="262">
        <f t="shared" si="0"/>
        <v>0</v>
      </c>
    </row>
    <row r="18" spans="1:8" ht="13.35" customHeight="1">
      <c r="A18" s="256"/>
      <c r="B18" s="256"/>
      <c r="C18" s="261" t="s">
        <v>890</v>
      </c>
      <c r="D18" s="256" t="s">
        <v>650</v>
      </c>
      <c r="E18" s="258">
        <v>1</v>
      </c>
      <c r="F18" s="271"/>
      <c r="G18" s="271"/>
      <c r="H18" s="262">
        <f t="shared" si="0"/>
        <v>0</v>
      </c>
    </row>
    <row r="19" spans="1:8" ht="13.35" customHeight="1">
      <c r="A19" s="256"/>
      <c r="B19" s="256"/>
      <c r="C19" s="261" t="s">
        <v>891</v>
      </c>
      <c r="D19" s="256" t="s">
        <v>650</v>
      </c>
      <c r="E19" s="258">
        <v>1</v>
      </c>
      <c r="F19" s="271"/>
      <c r="G19" s="271"/>
      <c r="H19" s="262">
        <f t="shared" si="0"/>
        <v>0</v>
      </c>
    </row>
    <row r="20" spans="1:8" ht="13.35" customHeight="1">
      <c r="A20" s="256"/>
      <c r="B20" s="256"/>
      <c r="C20" s="261"/>
      <c r="D20" s="256"/>
      <c r="E20" s="258"/>
      <c r="F20" s="271"/>
      <c r="G20" s="271"/>
      <c r="H20" s="262"/>
    </row>
    <row r="21" spans="1:8" ht="25.5">
      <c r="A21" s="256"/>
      <c r="B21" s="256"/>
      <c r="C21" s="261" t="s">
        <v>892</v>
      </c>
      <c r="D21" s="256"/>
      <c r="E21" s="258"/>
      <c r="F21" s="271"/>
      <c r="G21" s="271"/>
      <c r="H21" s="262"/>
    </row>
    <row r="22" spans="1:8" ht="13.35" customHeight="1">
      <c r="A22" s="256"/>
      <c r="B22" s="256"/>
      <c r="C22" s="261" t="s">
        <v>893</v>
      </c>
      <c r="D22" s="256" t="s">
        <v>894</v>
      </c>
      <c r="E22" s="258">
        <v>1</v>
      </c>
      <c r="F22" s="271"/>
      <c r="G22" s="271"/>
      <c r="H22" s="262">
        <f t="shared" si="0"/>
        <v>0</v>
      </c>
    </row>
    <row r="23" spans="1:8" ht="13.35" customHeight="1">
      <c r="A23" s="256"/>
      <c r="B23" s="256"/>
      <c r="C23" s="261" t="s">
        <v>895</v>
      </c>
      <c r="D23" s="256" t="s">
        <v>894</v>
      </c>
      <c r="E23" s="258">
        <v>1</v>
      </c>
      <c r="F23" s="271"/>
      <c r="G23" s="271"/>
      <c r="H23" s="262">
        <f t="shared" si="0"/>
        <v>0</v>
      </c>
    </row>
    <row r="24" spans="1:8" ht="13.35" customHeight="1">
      <c r="A24" s="256"/>
      <c r="B24" s="256"/>
      <c r="C24" s="261" t="s">
        <v>896</v>
      </c>
      <c r="D24" s="256" t="s">
        <v>894</v>
      </c>
      <c r="E24" s="258">
        <v>6</v>
      </c>
      <c r="F24" s="271"/>
      <c r="G24" s="271"/>
      <c r="H24" s="262">
        <f t="shared" si="0"/>
        <v>0</v>
      </c>
    </row>
    <row r="25" spans="1:8" ht="13.35" customHeight="1">
      <c r="A25" s="256"/>
      <c r="B25" s="256"/>
      <c r="C25" s="261"/>
      <c r="D25" s="256"/>
      <c r="E25" s="258"/>
      <c r="F25" s="271"/>
      <c r="G25" s="271"/>
      <c r="H25" s="262"/>
    </row>
    <row r="26" spans="1:8" ht="13.35" customHeight="1">
      <c r="A26" s="256"/>
      <c r="B26" s="256"/>
      <c r="C26" s="261" t="s">
        <v>897</v>
      </c>
      <c r="D26" s="256" t="s">
        <v>894</v>
      </c>
      <c r="E26" s="258">
        <v>10</v>
      </c>
      <c r="F26" s="271"/>
      <c r="G26" s="271"/>
      <c r="H26" s="262">
        <f t="shared" si="0"/>
        <v>0</v>
      </c>
    </row>
    <row r="27" spans="1:8" ht="13.35" customHeight="1">
      <c r="A27" s="256"/>
      <c r="B27" s="256"/>
      <c r="C27" s="261" t="s">
        <v>898</v>
      </c>
      <c r="D27" s="256" t="s">
        <v>894</v>
      </c>
      <c r="E27" s="258">
        <v>5</v>
      </c>
      <c r="F27" s="271"/>
      <c r="G27" s="271"/>
      <c r="H27" s="262">
        <f t="shared" si="0"/>
        <v>0</v>
      </c>
    </row>
    <row r="28" spans="1:8" ht="13.35" customHeight="1">
      <c r="A28" s="256"/>
      <c r="B28" s="256"/>
      <c r="C28" s="261"/>
      <c r="D28" s="256"/>
      <c r="E28" s="258"/>
      <c r="F28" s="271"/>
      <c r="G28" s="271"/>
      <c r="H28" s="262"/>
    </row>
    <row r="29" spans="1:8" ht="13.35" customHeight="1">
      <c r="A29" s="256"/>
      <c r="B29" s="256"/>
      <c r="C29" s="260" t="s">
        <v>899</v>
      </c>
      <c r="D29" s="256"/>
      <c r="E29" s="258"/>
      <c r="F29" s="271"/>
      <c r="G29" s="271"/>
      <c r="H29" s="262"/>
    </row>
    <row r="30" spans="1:8" ht="13.35" customHeight="1">
      <c r="A30" s="256" t="s">
        <v>900</v>
      </c>
      <c r="B30" s="256"/>
      <c r="C30" s="261" t="s">
        <v>877</v>
      </c>
      <c r="D30" s="256" t="s">
        <v>650</v>
      </c>
      <c r="E30" s="258">
        <v>1</v>
      </c>
      <c r="F30" s="271"/>
      <c r="G30" s="271"/>
      <c r="H30" s="262">
        <f t="shared" si="0"/>
        <v>0</v>
      </c>
    </row>
    <row r="31" spans="1:8" ht="13.35" customHeight="1">
      <c r="A31" s="256" t="s">
        <v>901</v>
      </c>
      <c r="B31" s="256"/>
      <c r="C31" s="261" t="s">
        <v>902</v>
      </c>
      <c r="D31" s="256" t="s">
        <v>650</v>
      </c>
      <c r="E31" s="258">
        <v>3</v>
      </c>
      <c r="F31" s="271"/>
      <c r="G31" s="271"/>
      <c r="H31" s="262">
        <f t="shared" si="0"/>
        <v>0</v>
      </c>
    </row>
    <row r="32" spans="1:8" ht="13.35" customHeight="1">
      <c r="A32" s="256" t="s">
        <v>903</v>
      </c>
      <c r="B32" s="256"/>
      <c r="C32" s="261" t="s">
        <v>881</v>
      </c>
      <c r="D32" s="256" t="s">
        <v>650</v>
      </c>
      <c r="E32" s="258">
        <v>1</v>
      </c>
      <c r="F32" s="271"/>
      <c r="G32" s="271"/>
      <c r="H32" s="262">
        <f t="shared" si="0"/>
        <v>0</v>
      </c>
    </row>
    <row r="33" spans="1:8" ht="13.35" customHeight="1">
      <c r="A33" s="256" t="s">
        <v>904</v>
      </c>
      <c r="B33" s="256"/>
      <c r="C33" s="261" t="s">
        <v>1399</v>
      </c>
      <c r="D33" s="256" t="s">
        <v>650</v>
      </c>
      <c r="E33" s="258">
        <v>1</v>
      </c>
      <c r="F33" s="271"/>
      <c r="G33" s="271"/>
      <c r="H33" s="262">
        <f t="shared" si="0"/>
        <v>0</v>
      </c>
    </row>
    <row r="34" spans="1:8" ht="13.35" customHeight="1">
      <c r="A34" s="256"/>
      <c r="B34" s="256"/>
      <c r="C34" s="261"/>
      <c r="D34" s="256"/>
      <c r="E34" s="258"/>
      <c r="F34" s="271"/>
      <c r="G34" s="271"/>
      <c r="H34" s="262"/>
    </row>
    <row r="35" spans="1:8" ht="13.35" customHeight="1">
      <c r="A35" s="256"/>
      <c r="B35" s="256"/>
      <c r="C35" s="261" t="s">
        <v>883</v>
      </c>
      <c r="D35" s="256"/>
      <c r="E35" s="258"/>
      <c r="F35" s="271"/>
      <c r="G35" s="271"/>
      <c r="H35" s="262"/>
    </row>
    <row r="36" spans="1:8" ht="13.35" customHeight="1">
      <c r="A36" s="256"/>
      <c r="B36" s="256"/>
      <c r="C36" s="261" t="s">
        <v>905</v>
      </c>
      <c r="D36" s="256" t="s">
        <v>650</v>
      </c>
      <c r="E36" s="258">
        <v>2</v>
      </c>
      <c r="F36" s="271"/>
      <c r="G36" s="271"/>
      <c r="H36" s="262">
        <f t="shared" si="0"/>
        <v>0</v>
      </c>
    </row>
    <row r="37" spans="1:8" ht="13.35" customHeight="1">
      <c r="A37" s="256"/>
      <c r="B37" s="256"/>
      <c r="C37" s="261" t="s">
        <v>885</v>
      </c>
      <c r="D37" s="256" t="s">
        <v>650</v>
      </c>
      <c r="E37" s="258">
        <v>1</v>
      </c>
      <c r="F37" s="271"/>
      <c r="G37" s="271"/>
      <c r="H37" s="262">
        <f t="shared" si="0"/>
        <v>0</v>
      </c>
    </row>
    <row r="38" spans="1:8" ht="13.35" customHeight="1">
      <c r="A38" s="256"/>
      <c r="B38" s="256"/>
      <c r="C38" s="261" t="s">
        <v>906</v>
      </c>
      <c r="D38" s="256" t="s">
        <v>650</v>
      </c>
      <c r="E38" s="258">
        <v>1</v>
      </c>
      <c r="F38" s="271"/>
      <c r="G38" s="271"/>
      <c r="H38" s="262">
        <f t="shared" si="0"/>
        <v>0</v>
      </c>
    </row>
    <row r="39" spans="1:8" ht="13.35" customHeight="1">
      <c r="A39" s="256"/>
      <c r="B39" s="256"/>
      <c r="C39" s="261" t="s">
        <v>890</v>
      </c>
      <c r="D39" s="256" t="s">
        <v>650</v>
      </c>
      <c r="E39" s="258">
        <v>1</v>
      </c>
      <c r="F39" s="271"/>
      <c r="G39" s="271"/>
      <c r="H39" s="262">
        <f t="shared" si="0"/>
        <v>0</v>
      </c>
    </row>
    <row r="40" spans="1:8" ht="13.35" customHeight="1">
      <c r="A40" s="256"/>
      <c r="B40" s="256"/>
      <c r="C40" s="261"/>
      <c r="D40" s="256"/>
      <c r="E40" s="258"/>
      <c r="F40" s="271"/>
      <c r="G40" s="271"/>
      <c r="H40" s="262"/>
    </row>
    <row r="41" spans="1:8" ht="25.5">
      <c r="A41" s="256"/>
      <c r="B41" s="256"/>
      <c r="C41" s="261" t="s">
        <v>892</v>
      </c>
      <c r="D41" s="256"/>
      <c r="E41" s="258"/>
      <c r="F41" s="271"/>
      <c r="G41" s="271"/>
      <c r="H41" s="262"/>
    </row>
    <row r="42" spans="1:8" ht="13.35" customHeight="1">
      <c r="A42" s="256"/>
      <c r="B42" s="256"/>
      <c r="C42" s="261" t="s">
        <v>895</v>
      </c>
      <c r="D42" s="256" t="s">
        <v>894</v>
      </c>
      <c r="E42" s="258">
        <v>2</v>
      </c>
      <c r="F42" s="271"/>
      <c r="G42" s="271"/>
      <c r="H42" s="262">
        <f t="shared" si="0"/>
        <v>0</v>
      </c>
    </row>
    <row r="43" spans="1:8" ht="13.35" customHeight="1">
      <c r="A43" s="256"/>
      <c r="B43" s="256"/>
      <c r="C43" s="261" t="s">
        <v>896</v>
      </c>
      <c r="D43" s="256" t="s">
        <v>894</v>
      </c>
      <c r="E43" s="258">
        <v>3</v>
      </c>
      <c r="F43" s="271"/>
      <c r="G43" s="271"/>
      <c r="H43" s="262">
        <f t="shared" si="0"/>
        <v>0</v>
      </c>
    </row>
    <row r="44" spans="1:8" ht="13.35" customHeight="1">
      <c r="A44" s="256"/>
      <c r="B44" s="256"/>
      <c r="C44" s="261"/>
      <c r="D44" s="256"/>
      <c r="E44" s="258"/>
      <c r="F44" s="271"/>
      <c r="G44" s="271"/>
      <c r="H44" s="262"/>
    </row>
    <row r="45" spans="1:8" ht="13.35" customHeight="1">
      <c r="A45" s="256"/>
      <c r="B45" s="256"/>
      <c r="C45" s="261" t="s">
        <v>907</v>
      </c>
      <c r="D45" s="256" t="s">
        <v>894</v>
      </c>
      <c r="E45" s="258">
        <v>6</v>
      </c>
      <c r="F45" s="271"/>
      <c r="G45" s="271"/>
      <c r="H45" s="262">
        <f t="shared" si="0"/>
        <v>0</v>
      </c>
    </row>
    <row r="46" spans="1:8" ht="13.35" customHeight="1">
      <c r="A46" s="256"/>
      <c r="B46" s="256"/>
      <c r="C46" s="261" t="s">
        <v>898</v>
      </c>
      <c r="D46" s="256" t="s">
        <v>894</v>
      </c>
      <c r="E46" s="258">
        <v>5</v>
      </c>
      <c r="F46" s="271"/>
      <c r="G46" s="271"/>
      <c r="H46" s="262">
        <f t="shared" si="0"/>
        <v>0</v>
      </c>
    </row>
    <row r="47" spans="1:8" ht="13.35" customHeight="1">
      <c r="A47" s="256"/>
      <c r="B47" s="256"/>
      <c r="C47" s="261"/>
      <c r="D47" s="256"/>
      <c r="E47" s="258"/>
      <c r="F47" s="271"/>
      <c r="G47" s="271"/>
      <c r="H47" s="262"/>
    </row>
    <row r="48" spans="1:8" ht="13.35" customHeight="1">
      <c r="A48" s="256"/>
      <c r="B48" s="256"/>
      <c r="C48" s="260" t="s">
        <v>908</v>
      </c>
      <c r="D48" s="256"/>
      <c r="E48" s="258"/>
      <c r="F48" s="271"/>
      <c r="G48" s="271"/>
      <c r="H48" s="262"/>
    </row>
    <row r="49" spans="1:8" ht="13.35" customHeight="1">
      <c r="A49" s="256" t="s">
        <v>909</v>
      </c>
      <c r="B49" s="256"/>
      <c r="C49" s="261" t="s">
        <v>877</v>
      </c>
      <c r="D49" s="256" t="s">
        <v>650</v>
      </c>
      <c r="E49" s="258">
        <v>1</v>
      </c>
      <c r="F49" s="271"/>
      <c r="G49" s="271"/>
      <c r="H49" s="262">
        <f t="shared" si="0"/>
        <v>0</v>
      </c>
    </row>
    <row r="50" spans="1:8" ht="13.35" customHeight="1">
      <c r="A50" s="256" t="s">
        <v>910</v>
      </c>
      <c r="B50" s="256"/>
      <c r="C50" s="261" t="s">
        <v>902</v>
      </c>
      <c r="D50" s="256" t="s">
        <v>650</v>
      </c>
      <c r="E50" s="258">
        <v>3</v>
      </c>
      <c r="F50" s="271"/>
      <c r="G50" s="271"/>
      <c r="H50" s="262">
        <f t="shared" si="0"/>
        <v>0</v>
      </c>
    </row>
    <row r="51" spans="1:8" ht="13.35" customHeight="1">
      <c r="A51" s="256" t="s">
        <v>911</v>
      </c>
      <c r="B51" s="256"/>
      <c r="C51" s="261" t="s">
        <v>879</v>
      </c>
      <c r="D51" s="256" t="s">
        <v>650</v>
      </c>
      <c r="E51" s="258">
        <v>1</v>
      </c>
      <c r="F51" s="271"/>
      <c r="G51" s="271"/>
      <c r="H51" s="262">
        <f t="shared" si="0"/>
        <v>0</v>
      </c>
    </row>
    <row r="52" spans="1:8" ht="13.35" customHeight="1">
      <c r="A52" s="256" t="s">
        <v>912</v>
      </c>
      <c r="B52" s="256"/>
      <c r="C52" s="261" t="s">
        <v>881</v>
      </c>
      <c r="D52" s="256" t="s">
        <v>650</v>
      </c>
      <c r="E52" s="258">
        <v>1</v>
      </c>
      <c r="F52" s="271"/>
      <c r="G52" s="271"/>
      <c r="H52" s="262">
        <f t="shared" si="0"/>
        <v>0</v>
      </c>
    </row>
    <row r="53" spans="1:8" ht="13.35" customHeight="1">
      <c r="A53" s="256" t="s">
        <v>913</v>
      </c>
      <c r="B53" s="256"/>
      <c r="C53" s="261" t="s">
        <v>914</v>
      </c>
      <c r="D53" s="256" t="s">
        <v>650</v>
      </c>
      <c r="E53" s="258">
        <v>1</v>
      </c>
      <c r="F53" s="271"/>
      <c r="G53" s="271"/>
      <c r="H53" s="262">
        <f t="shared" si="0"/>
        <v>0</v>
      </c>
    </row>
    <row r="54" spans="1:8" ht="13.35" customHeight="1">
      <c r="A54" s="256" t="s">
        <v>915</v>
      </c>
      <c r="B54" s="256"/>
      <c r="C54" s="261" t="s">
        <v>1399</v>
      </c>
      <c r="D54" s="256" t="s">
        <v>650</v>
      </c>
      <c r="E54" s="258">
        <v>1</v>
      </c>
      <c r="F54" s="271"/>
      <c r="G54" s="271"/>
      <c r="H54" s="262">
        <f t="shared" si="0"/>
        <v>0</v>
      </c>
    </row>
    <row r="55" spans="1:8" ht="13.35" customHeight="1">
      <c r="A55" s="256"/>
      <c r="B55" s="256"/>
      <c r="C55" s="261"/>
      <c r="D55" s="256"/>
      <c r="E55" s="258"/>
      <c r="F55" s="271"/>
      <c r="G55" s="271"/>
      <c r="H55" s="262"/>
    </row>
    <row r="56" spans="1:8" ht="13.35" customHeight="1">
      <c r="A56" s="256"/>
      <c r="B56" s="256"/>
      <c r="C56" s="261" t="s">
        <v>883</v>
      </c>
      <c r="D56" s="256"/>
      <c r="E56" s="258"/>
      <c r="F56" s="271"/>
      <c r="G56" s="271"/>
      <c r="H56" s="262"/>
    </row>
    <row r="57" spans="1:8" ht="13.35" customHeight="1">
      <c r="A57" s="256"/>
      <c r="B57" s="256"/>
      <c r="C57" s="261" t="s">
        <v>885</v>
      </c>
      <c r="D57" s="256" t="s">
        <v>650</v>
      </c>
      <c r="E57" s="258">
        <v>3</v>
      </c>
      <c r="F57" s="271"/>
      <c r="G57" s="271"/>
      <c r="H57" s="262">
        <f t="shared" si="0"/>
        <v>0</v>
      </c>
    </row>
    <row r="58" spans="1:8" ht="13.35" customHeight="1">
      <c r="A58" s="256"/>
      <c r="B58" s="256"/>
      <c r="C58" s="261" t="s">
        <v>906</v>
      </c>
      <c r="D58" s="256" t="s">
        <v>650</v>
      </c>
      <c r="E58" s="258">
        <v>1</v>
      </c>
      <c r="F58" s="271"/>
      <c r="G58" s="271"/>
      <c r="H58" s="262">
        <f t="shared" si="0"/>
        <v>0</v>
      </c>
    </row>
    <row r="59" spans="1:8" ht="13.35" customHeight="1">
      <c r="A59" s="256"/>
      <c r="B59" s="256"/>
      <c r="C59" s="261" t="s">
        <v>889</v>
      </c>
      <c r="D59" s="256" t="s">
        <v>650</v>
      </c>
      <c r="E59" s="258">
        <v>1</v>
      </c>
      <c r="F59" s="271"/>
      <c r="G59" s="271"/>
      <c r="H59" s="262">
        <f t="shared" si="0"/>
        <v>0</v>
      </c>
    </row>
    <row r="60" spans="1:8" ht="13.35" customHeight="1">
      <c r="A60" s="256"/>
      <c r="B60" s="256"/>
      <c r="C60" s="261" t="s">
        <v>890</v>
      </c>
      <c r="D60" s="256" t="s">
        <v>650</v>
      </c>
      <c r="E60" s="258">
        <v>2</v>
      </c>
      <c r="F60" s="271"/>
      <c r="G60" s="271"/>
      <c r="H60" s="262">
        <f t="shared" si="0"/>
        <v>0</v>
      </c>
    </row>
    <row r="61" spans="1:8" ht="13.35" customHeight="1">
      <c r="A61" s="256"/>
      <c r="B61" s="256"/>
      <c r="C61" s="261"/>
      <c r="D61" s="256"/>
      <c r="E61" s="258"/>
      <c r="F61" s="271"/>
      <c r="G61" s="271"/>
      <c r="H61" s="262"/>
    </row>
    <row r="62" spans="1:8" ht="25.5">
      <c r="A62" s="256"/>
      <c r="B62" s="256"/>
      <c r="C62" s="261" t="s">
        <v>892</v>
      </c>
      <c r="D62" s="256"/>
      <c r="E62" s="258"/>
      <c r="F62" s="271"/>
      <c r="G62" s="271"/>
      <c r="H62" s="262"/>
    </row>
    <row r="63" spans="1:8" ht="13.35" customHeight="1">
      <c r="A63" s="256"/>
      <c r="B63" s="256"/>
      <c r="C63" s="261" t="s">
        <v>893</v>
      </c>
      <c r="D63" s="256" t="s">
        <v>894</v>
      </c>
      <c r="E63" s="258">
        <v>1</v>
      </c>
      <c r="F63" s="271"/>
      <c r="G63" s="271"/>
      <c r="H63" s="262">
        <f t="shared" si="0"/>
        <v>0</v>
      </c>
    </row>
    <row r="64" spans="1:8" ht="13.35" customHeight="1">
      <c r="A64" s="256"/>
      <c r="B64" s="256"/>
      <c r="C64" s="261" t="s">
        <v>895</v>
      </c>
      <c r="D64" s="256" t="s">
        <v>894</v>
      </c>
      <c r="E64" s="258">
        <v>2</v>
      </c>
      <c r="F64" s="271"/>
      <c r="G64" s="271"/>
      <c r="H64" s="262">
        <f t="shared" si="0"/>
        <v>0</v>
      </c>
    </row>
    <row r="65" spans="1:8" ht="13.35" customHeight="1">
      <c r="A65" s="256"/>
      <c r="B65" s="256"/>
      <c r="C65" s="261" t="s">
        <v>896</v>
      </c>
      <c r="D65" s="256" t="s">
        <v>894</v>
      </c>
      <c r="E65" s="258">
        <v>13</v>
      </c>
      <c r="F65" s="271"/>
      <c r="G65" s="271"/>
      <c r="H65" s="262">
        <f t="shared" si="0"/>
        <v>0</v>
      </c>
    </row>
    <row r="66" spans="1:8" ht="13.35" customHeight="1">
      <c r="A66" s="256"/>
      <c r="B66" s="256"/>
      <c r="C66" s="261"/>
      <c r="D66" s="256"/>
      <c r="E66" s="258"/>
      <c r="F66" s="271"/>
      <c r="G66" s="271"/>
      <c r="H66" s="262"/>
    </row>
    <row r="67" spans="1:8" ht="13.35" customHeight="1">
      <c r="A67" s="256"/>
      <c r="B67" s="256"/>
      <c r="C67" s="261" t="s">
        <v>897</v>
      </c>
      <c r="D67" s="256" t="s">
        <v>894</v>
      </c>
      <c r="E67" s="258">
        <v>2</v>
      </c>
      <c r="F67" s="271"/>
      <c r="G67" s="271"/>
      <c r="H67" s="262">
        <f t="shared" si="0"/>
        <v>0</v>
      </c>
    </row>
    <row r="68" spans="1:8" ht="13.35" customHeight="1">
      <c r="A68" s="256"/>
      <c r="B68" s="256"/>
      <c r="C68" s="261" t="s">
        <v>907</v>
      </c>
      <c r="D68" s="256" t="s">
        <v>894</v>
      </c>
      <c r="E68" s="258">
        <v>4</v>
      </c>
      <c r="F68" s="271"/>
      <c r="G68" s="271"/>
      <c r="H68" s="262">
        <f t="shared" si="0"/>
        <v>0</v>
      </c>
    </row>
    <row r="69" spans="1:8" ht="13.35" customHeight="1">
      <c r="A69" s="256"/>
      <c r="B69" s="256"/>
      <c r="C69" s="261" t="s">
        <v>898</v>
      </c>
      <c r="D69" s="256" t="s">
        <v>894</v>
      </c>
      <c r="E69" s="258">
        <v>5</v>
      </c>
      <c r="F69" s="271"/>
      <c r="G69" s="271"/>
      <c r="H69" s="262">
        <f t="shared" si="0"/>
        <v>0</v>
      </c>
    </row>
    <row r="70" spans="1:8" ht="13.35" customHeight="1">
      <c r="A70" s="256"/>
      <c r="B70" s="256"/>
      <c r="C70" s="261"/>
      <c r="D70" s="256"/>
      <c r="E70" s="258"/>
      <c r="F70" s="271"/>
      <c r="G70" s="271"/>
      <c r="H70" s="262"/>
    </row>
    <row r="71" spans="1:8" ht="13.35" customHeight="1">
      <c r="A71" s="256"/>
      <c r="B71" s="256"/>
      <c r="C71" s="260" t="s">
        <v>916</v>
      </c>
      <c r="D71" s="256"/>
      <c r="E71" s="258"/>
      <c r="F71" s="271"/>
      <c r="G71" s="271"/>
      <c r="H71" s="262"/>
    </row>
    <row r="72" spans="1:8" ht="13.35" customHeight="1">
      <c r="A72" s="256" t="s">
        <v>917</v>
      </c>
      <c r="B72" s="256"/>
      <c r="C72" s="261" t="s">
        <v>877</v>
      </c>
      <c r="D72" s="256" t="s">
        <v>650</v>
      </c>
      <c r="E72" s="258">
        <v>1</v>
      </c>
      <c r="F72" s="271"/>
      <c r="G72" s="271"/>
      <c r="H72" s="262">
        <f t="shared" ref="H72:H133" si="1">E72*(F72+G72)</f>
        <v>0</v>
      </c>
    </row>
    <row r="73" spans="1:8" ht="13.35" customHeight="1">
      <c r="A73" s="256" t="s">
        <v>918</v>
      </c>
      <c r="B73" s="256"/>
      <c r="C73" s="261" t="s">
        <v>879</v>
      </c>
      <c r="D73" s="256" t="s">
        <v>650</v>
      </c>
      <c r="E73" s="258">
        <v>3</v>
      </c>
      <c r="F73" s="271"/>
      <c r="G73" s="271"/>
      <c r="H73" s="262">
        <f t="shared" si="1"/>
        <v>0</v>
      </c>
    </row>
    <row r="74" spans="1:8" ht="13.35" customHeight="1">
      <c r="A74" s="256" t="s">
        <v>919</v>
      </c>
      <c r="B74" s="256"/>
      <c r="C74" s="261" t="s">
        <v>881</v>
      </c>
      <c r="D74" s="256" t="s">
        <v>650</v>
      </c>
      <c r="E74" s="258">
        <v>1</v>
      </c>
      <c r="F74" s="271"/>
      <c r="G74" s="271"/>
      <c r="H74" s="262">
        <f t="shared" si="1"/>
        <v>0</v>
      </c>
    </row>
    <row r="75" spans="1:8" ht="13.35" customHeight="1">
      <c r="A75" s="256" t="s">
        <v>920</v>
      </c>
      <c r="B75" s="256"/>
      <c r="C75" s="261" t="s">
        <v>1399</v>
      </c>
      <c r="D75" s="256" t="s">
        <v>650</v>
      </c>
      <c r="E75" s="258">
        <v>1</v>
      </c>
      <c r="F75" s="271"/>
      <c r="G75" s="271"/>
      <c r="H75" s="262">
        <f t="shared" si="1"/>
        <v>0</v>
      </c>
    </row>
    <row r="76" spans="1:8" ht="13.35" customHeight="1">
      <c r="A76" s="256"/>
      <c r="B76" s="256"/>
      <c r="C76" s="261"/>
      <c r="D76" s="256"/>
      <c r="E76" s="258"/>
      <c r="F76" s="271"/>
      <c r="G76" s="271"/>
      <c r="H76" s="262"/>
    </row>
    <row r="77" spans="1:8" ht="13.35" customHeight="1">
      <c r="A77" s="256"/>
      <c r="B77" s="256"/>
      <c r="C77" s="261" t="s">
        <v>883</v>
      </c>
      <c r="D77" s="256"/>
      <c r="E77" s="258"/>
      <c r="F77" s="271"/>
      <c r="G77" s="271"/>
      <c r="H77" s="262"/>
    </row>
    <row r="78" spans="1:8" ht="13.35" customHeight="1">
      <c r="A78" s="256"/>
      <c r="B78" s="256"/>
      <c r="C78" s="261" t="s">
        <v>884</v>
      </c>
      <c r="D78" s="256" t="s">
        <v>650</v>
      </c>
      <c r="E78" s="258">
        <v>2</v>
      </c>
      <c r="F78" s="271"/>
      <c r="G78" s="271"/>
      <c r="H78" s="262">
        <f t="shared" si="1"/>
        <v>0</v>
      </c>
    </row>
    <row r="79" spans="1:8" ht="13.35" customHeight="1">
      <c r="A79" s="256"/>
      <c r="B79" s="256"/>
      <c r="C79" s="261" t="s">
        <v>885</v>
      </c>
      <c r="D79" s="256" t="s">
        <v>650</v>
      </c>
      <c r="E79" s="258">
        <v>1</v>
      </c>
      <c r="F79" s="271"/>
      <c r="G79" s="271"/>
      <c r="H79" s="262">
        <f t="shared" si="1"/>
        <v>0</v>
      </c>
    </row>
    <row r="80" spans="1:8" ht="13.35" customHeight="1">
      <c r="A80" s="256"/>
      <c r="B80" s="256"/>
      <c r="C80" s="261" t="s">
        <v>887</v>
      </c>
      <c r="D80" s="256" t="s">
        <v>650</v>
      </c>
      <c r="E80" s="258">
        <v>1</v>
      </c>
      <c r="F80" s="271"/>
      <c r="G80" s="271"/>
      <c r="H80" s="262">
        <f t="shared" si="1"/>
        <v>0</v>
      </c>
    </row>
    <row r="81" spans="1:8" ht="13.35" customHeight="1">
      <c r="A81" s="256"/>
      <c r="B81" s="256"/>
      <c r="C81" s="261" t="s">
        <v>890</v>
      </c>
      <c r="D81" s="256" t="s">
        <v>650</v>
      </c>
      <c r="E81" s="258">
        <v>1</v>
      </c>
      <c r="F81" s="271"/>
      <c r="G81" s="271"/>
      <c r="H81" s="262">
        <f t="shared" si="1"/>
        <v>0</v>
      </c>
    </row>
    <row r="82" spans="1:8" ht="13.35" customHeight="1">
      <c r="A82" s="256"/>
      <c r="B82" s="256"/>
      <c r="C82" s="261" t="s">
        <v>889</v>
      </c>
      <c r="D82" s="256" t="s">
        <v>650</v>
      </c>
      <c r="E82" s="258">
        <v>1</v>
      </c>
      <c r="F82" s="271"/>
      <c r="G82" s="271"/>
      <c r="H82" s="262">
        <f t="shared" si="1"/>
        <v>0</v>
      </c>
    </row>
    <row r="83" spans="1:8" ht="13.35" customHeight="1">
      <c r="A83" s="256"/>
      <c r="B83" s="256"/>
      <c r="C83" s="261" t="s">
        <v>891</v>
      </c>
      <c r="D83" s="256" t="s">
        <v>650</v>
      </c>
      <c r="E83" s="258">
        <v>1</v>
      </c>
      <c r="F83" s="271"/>
      <c r="G83" s="271"/>
      <c r="H83" s="262">
        <f t="shared" si="1"/>
        <v>0</v>
      </c>
    </row>
    <row r="84" spans="1:8" ht="13.35" customHeight="1">
      <c r="A84" s="256"/>
      <c r="B84" s="256"/>
      <c r="C84" s="261"/>
      <c r="D84" s="256"/>
      <c r="E84" s="258"/>
      <c r="F84" s="271"/>
      <c r="G84" s="271"/>
      <c r="H84" s="262"/>
    </row>
    <row r="85" spans="1:8" ht="25.5">
      <c r="A85" s="256"/>
      <c r="B85" s="256"/>
      <c r="C85" s="261" t="s">
        <v>892</v>
      </c>
      <c r="D85" s="256"/>
      <c r="E85" s="258"/>
      <c r="F85" s="271"/>
      <c r="G85" s="271"/>
      <c r="H85" s="262"/>
    </row>
    <row r="86" spans="1:8" ht="13.35" customHeight="1">
      <c r="A86" s="256"/>
      <c r="B86" s="256"/>
      <c r="C86" s="261" t="s">
        <v>893</v>
      </c>
      <c r="D86" s="256" t="s">
        <v>894</v>
      </c>
      <c r="E86" s="258">
        <v>3</v>
      </c>
      <c r="F86" s="271"/>
      <c r="G86" s="271"/>
      <c r="H86" s="262">
        <f t="shared" si="1"/>
        <v>0</v>
      </c>
    </row>
    <row r="87" spans="1:8" ht="13.35" customHeight="1">
      <c r="A87" s="256"/>
      <c r="B87" s="256"/>
      <c r="C87" s="261" t="s">
        <v>895</v>
      </c>
      <c r="D87" s="256" t="s">
        <v>894</v>
      </c>
      <c r="E87" s="258">
        <v>1</v>
      </c>
      <c r="F87" s="271"/>
      <c r="G87" s="271"/>
      <c r="H87" s="262">
        <f t="shared" si="1"/>
        <v>0</v>
      </c>
    </row>
    <row r="88" spans="1:8" ht="13.35" customHeight="1">
      <c r="A88" s="256"/>
      <c r="B88" s="256"/>
      <c r="C88" s="261" t="s">
        <v>896</v>
      </c>
      <c r="D88" s="256" t="s">
        <v>894</v>
      </c>
      <c r="E88" s="258">
        <v>3</v>
      </c>
      <c r="F88" s="271"/>
      <c r="G88" s="271"/>
      <c r="H88" s="262">
        <f t="shared" si="1"/>
        <v>0</v>
      </c>
    </row>
    <row r="89" spans="1:8" ht="13.35" customHeight="1">
      <c r="A89" s="256"/>
      <c r="B89" s="256"/>
      <c r="C89" s="261"/>
      <c r="D89" s="256"/>
      <c r="E89" s="258"/>
      <c r="F89" s="271"/>
      <c r="G89" s="271"/>
      <c r="H89" s="262"/>
    </row>
    <row r="90" spans="1:8" ht="13.35" customHeight="1">
      <c r="A90" s="256"/>
      <c r="B90" s="256"/>
      <c r="C90" s="261" t="s">
        <v>897</v>
      </c>
      <c r="D90" s="256" t="s">
        <v>894</v>
      </c>
      <c r="E90" s="258">
        <v>6</v>
      </c>
      <c r="F90" s="271"/>
      <c r="G90" s="271"/>
      <c r="H90" s="262">
        <f t="shared" si="1"/>
        <v>0</v>
      </c>
    </row>
    <row r="91" spans="1:8" ht="13.35" customHeight="1">
      <c r="A91" s="256"/>
      <c r="B91" s="256"/>
      <c r="C91" s="261" t="s">
        <v>898</v>
      </c>
      <c r="D91" s="256" t="s">
        <v>894</v>
      </c>
      <c r="E91" s="258">
        <v>5</v>
      </c>
      <c r="F91" s="271"/>
      <c r="G91" s="271"/>
      <c r="H91" s="262">
        <f t="shared" si="1"/>
        <v>0</v>
      </c>
    </row>
    <row r="92" spans="1:8" ht="13.35" customHeight="1">
      <c r="A92" s="256"/>
      <c r="B92" s="256"/>
      <c r="C92" s="261"/>
      <c r="D92" s="256"/>
      <c r="E92" s="258"/>
      <c r="F92" s="271"/>
      <c r="G92" s="271"/>
      <c r="H92" s="262"/>
    </row>
    <row r="93" spans="1:8" ht="13.35" customHeight="1">
      <c r="A93" s="256"/>
      <c r="B93" s="256"/>
      <c r="C93" s="260" t="s">
        <v>921</v>
      </c>
      <c r="D93" s="256"/>
      <c r="E93" s="258"/>
      <c r="F93" s="271"/>
      <c r="G93" s="271"/>
      <c r="H93" s="262"/>
    </row>
    <row r="94" spans="1:8" ht="13.35" customHeight="1">
      <c r="A94" s="256" t="s">
        <v>922</v>
      </c>
      <c r="B94" s="256"/>
      <c r="C94" s="261" t="s">
        <v>923</v>
      </c>
      <c r="D94" s="256" t="s">
        <v>650</v>
      </c>
      <c r="E94" s="258">
        <v>1</v>
      </c>
      <c r="F94" s="271"/>
      <c r="G94" s="271"/>
      <c r="H94" s="262">
        <f t="shared" si="1"/>
        <v>0</v>
      </c>
    </row>
    <row r="95" spans="1:8" ht="13.35" customHeight="1">
      <c r="A95" s="256" t="s">
        <v>924</v>
      </c>
      <c r="B95" s="256"/>
      <c r="C95" s="261" t="s">
        <v>902</v>
      </c>
      <c r="D95" s="256" t="s">
        <v>650</v>
      </c>
      <c r="E95" s="258">
        <v>1</v>
      </c>
      <c r="F95" s="271"/>
      <c r="G95" s="271"/>
      <c r="H95" s="262">
        <f t="shared" si="1"/>
        <v>0</v>
      </c>
    </row>
    <row r="96" spans="1:8" ht="13.35" customHeight="1">
      <c r="A96" s="256" t="s">
        <v>925</v>
      </c>
      <c r="B96" s="256"/>
      <c r="C96" s="261" t="s">
        <v>926</v>
      </c>
      <c r="D96" s="256" t="s">
        <v>650</v>
      </c>
      <c r="E96" s="258">
        <v>1</v>
      </c>
      <c r="F96" s="271"/>
      <c r="G96" s="271"/>
      <c r="H96" s="262">
        <f t="shared" si="1"/>
        <v>0</v>
      </c>
    </row>
    <row r="97" spans="1:8" ht="13.35" customHeight="1">
      <c r="A97" s="256" t="s">
        <v>927</v>
      </c>
      <c r="B97" s="256"/>
      <c r="C97" s="261" t="s">
        <v>1398</v>
      </c>
      <c r="D97" s="256" t="s">
        <v>650</v>
      </c>
      <c r="E97" s="258">
        <v>1</v>
      </c>
      <c r="F97" s="271"/>
      <c r="G97" s="271"/>
      <c r="H97" s="262">
        <f t="shared" si="1"/>
        <v>0</v>
      </c>
    </row>
    <row r="98" spans="1:8" ht="13.35" customHeight="1">
      <c r="A98" s="256"/>
      <c r="B98" s="256"/>
      <c r="C98" s="261"/>
      <c r="D98" s="256"/>
      <c r="E98" s="258"/>
      <c r="F98" s="271"/>
      <c r="G98" s="271"/>
      <c r="H98" s="262"/>
    </row>
    <row r="99" spans="1:8" ht="13.35" customHeight="1">
      <c r="A99" s="256"/>
      <c r="B99" s="256"/>
      <c r="C99" s="261" t="s">
        <v>928</v>
      </c>
      <c r="D99" s="256" t="s">
        <v>650</v>
      </c>
      <c r="E99" s="258">
        <v>1</v>
      </c>
      <c r="F99" s="271"/>
      <c r="G99" s="271"/>
      <c r="H99" s="262">
        <f t="shared" si="1"/>
        <v>0</v>
      </c>
    </row>
    <row r="100" spans="1:8" ht="13.35" customHeight="1">
      <c r="A100" s="256"/>
      <c r="B100" s="256"/>
      <c r="C100" s="261"/>
      <c r="D100" s="256"/>
      <c r="E100" s="258"/>
      <c r="F100" s="271"/>
      <c r="G100" s="271"/>
      <c r="H100" s="262"/>
    </row>
    <row r="101" spans="1:8" ht="13.35" customHeight="1">
      <c r="A101" s="256"/>
      <c r="B101" s="256"/>
      <c r="C101" s="261" t="s">
        <v>907</v>
      </c>
      <c r="D101" s="256" t="s">
        <v>894</v>
      </c>
      <c r="E101" s="258">
        <v>3</v>
      </c>
      <c r="F101" s="271"/>
      <c r="G101" s="271"/>
      <c r="H101" s="262">
        <f t="shared" si="1"/>
        <v>0</v>
      </c>
    </row>
    <row r="102" spans="1:8" ht="13.35" customHeight="1">
      <c r="A102" s="256"/>
      <c r="B102" s="256"/>
      <c r="C102" s="261" t="s">
        <v>929</v>
      </c>
      <c r="D102" s="256" t="s">
        <v>894</v>
      </c>
      <c r="E102" s="258">
        <v>5</v>
      </c>
      <c r="F102" s="271"/>
      <c r="G102" s="271"/>
      <c r="H102" s="262">
        <f t="shared" si="1"/>
        <v>0</v>
      </c>
    </row>
    <row r="103" spans="1:8" ht="13.35" customHeight="1">
      <c r="A103" s="256"/>
      <c r="B103" s="256"/>
      <c r="C103" s="261"/>
      <c r="D103" s="256"/>
      <c r="E103" s="258"/>
      <c r="F103" s="271"/>
      <c r="G103" s="271"/>
      <c r="H103" s="262"/>
    </row>
    <row r="104" spans="1:8" ht="25.5">
      <c r="A104" s="256"/>
      <c r="B104" s="256"/>
      <c r="C104" s="261" t="s">
        <v>892</v>
      </c>
      <c r="D104" s="256"/>
      <c r="E104" s="258"/>
      <c r="F104" s="271"/>
      <c r="G104" s="271"/>
      <c r="H104" s="262"/>
    </row>
    <row r="105" spans="1:8" ht="13.35" customHeight="1">
      <c r="A105" s="256"/>
      <c r="B105" s="256"/>
      <c r="C105" s="261" t="s">
        <v>895</v>
      </c>
      <c r="D105" s="256" t="s">
        <v>894</v>
      </c>
      <c r="E105" s="258">
        <v>6</v>
      </c>
      <c r="F105" s="271"/>
      <c r="G105" s="271"/>
      <c r="H105" s="262">
        <f t="shared" si="1"/>
        <v>0</v>
      </c>
    </row>
    <row r="106" spans="1:8" ht="13.35" customHeight="1">
      <c r="A106" s="256"/>
      <c r="B106" s="256"/>
      <c r="C106" s="261"/>
      <c r="D106" s="256"/>
      <c r="E106" s="258"/>
      <c r="F106" s="271"/>
      <c r="G106" s="271"/>
      <c r="H106" s="262"/>
    </row>
    <row r="107" spans="1:8" ht="13.35" customHeight="1">
      <c r="A107" s="256"/>
      <c r="B107" s="256"/>
      <c r="C107" s="260" t="s">
        <v>930</v>
      </c>
      <c r="D107" s="256"/>
      <c r="E107" s="258"/>
      <c r="F107" s="271"/>
      <c r="G107" s="271"/>
      <c r="H107" s="262"/>
    </row>
    <row r="108" spans="1:8" ht="13.35" customHeight="1">
      <c r="A108" s="256" t="s">
        <v>931</v>
      </c>
      <c r="B108" s="256"/>
      <c r="C108" s="261" t="s">
        <v>923</v>
      </c>
      <c r="D108" s="256" t="s">
        <v>650</v>
      </c>
      <c r="E108" s="258">
        <v>1</v>
      </c>
      <c r="F108" s="271"/>
      <c r="G108" s="271"/>
      <c r="H108" s="262">
        <f t="shared" si="1"/>
        <v>0</v>
      </c>
    </row>
    <row r="109" spans="1:8" ht="13.35" customHeight="1">
      <c r="A109" s="256" t="s">
        <v>932</v>
      </c>
      <c r="B109" s="256"/>
      <c r="C109" s="261" t="s">
        <v>902</v>
      </c>
      <c r="D109" s="256" t="s">
        <v>650</v>
      </c>
      <c r="E109" s="258">
        <v>1</v>
      </c>
      <c r="F109" s="271"/>
      <c r="G109" s="271"/>
      <c r="H109" s="262">
        <f t="shared" si="1"/>
        <v>0</v>
      </c>
    </row>
    <row r="110" spans="1:8" ht="13.35" customHeight="1">
      <c r="A110" s="256" t="s">
        <v>933</v>
      </c>
      <c r="B110" s="256"/>
      <c r="C110" s="261" t="s">
        <v>926</v>
      </c>
      <c r="D110" s="256" t="s">
        <v>650</v>
      </c>
      <c r="E110" s="258">
        <v>1</v>
      </c>
      <c r="F110" s="271"/>
      <c r="G110" s="271"/>
      <c r="H110" s="262">
        <f t="shared" si="1"/>
        <v>0</v>
      </c>
    </row>
    <row r="111" spans="1:8" ht="13.35" customHeight="1">
      <c r="A111" s="256" t="s">
        <v>934</v>
      </c>
      <c r="B111" s="256"/>
      <c r="C111" s="261" t="s">
        <v>1398</v>
      </c>
      <c r="D111" s="256" t="s">
        <v>650</v>
      </c>
      <c r="E111" s="258">
        <v>1</v>
      </c>
      <c r="F111" s="271"/>
      <c r="G111" s="271"/>
      <c r="H111" s="262">
        <f t="shared" si="1"/>
        <v>0</v>
      </c>
    </row>
    <row r="112" spans="1:8" ht="13.35" customHeight="1">
      <c r="A112" s="256"/>
      <c r="B112" s="256"/>
      <c r="C112" s="261"/>
      <c r="D112" s="256"/>
      <c r="E112" s="258"/>
      <c r="F112" s="271"/>
      <c r="G112" s="271"/>
      <c r="H112" s="262"/>
    </row>
    <row r="113" spans="1:8" ht="13.35" customHeight="1">
      <c r="A113" s="256"/>
      <c r="B113" s="256"/>
      <c r="C113" s="261" t="s">
        <v>928</v>
      </c>
      <c r="D113" s="256" t="s">
        <v>650</v>
      </c>
      <c r="E113" s="258">
        <v>1</v>
      </c>
      <c r="F113" s="271"/>
      <c r="G113" s="271"/>
      <c r="H113" s="262">
        <f t="shared" si="1"/>
        <v>0</v>
      </c>
    </row>
    <row r="114" spans="1:8" ht="13.35" customHeight="1">
      <c r="A114" s="256"/>
      <c r="B114" s="256"/>
      <c r="C114" s="261"/>
      <c r="D114" s="256"/>
      <c r="E114" s="258"/>
      <c r="F114" s="271"/>
      <c r="G114" s="271"/>
      <c r="H114" s="262"/>
    </row>
    <row r="115" spans="1:8" ht="13.35" customHeight="1">
      <c r="A115" s="256"/>
      <c r="B115" s="256"/>
      <c r="C115" s="261" t="s">
        <v>907</v>
      </c>
      <c r="D115" s="256" t="s">
        <v>894</v>
      </c>
      <c r="E115" s="258">
        <v>3</v>
      </c>
      <c r="F115" s="271"/>
      <c r="G115" s="271"/>
      <c r="H115" s="262">
        <f t="shared" si="1"/>
        <v>0</v>
      </c>
    </row>
    <row r="116" spans="1:8" ht="13.35" customHeight="1">
      <c r="A116" s="256"/>
      <c r="B116" s="256"/>
      <c r="C116" s="261" t="s">
        <v>929</v>
      </c>
      <c r="D116" s="256" t="s">
        <v>894</v>
      </c>
      <c r="E116" s="258">
        <v>5</v>
      </c>
      <c r="F116" s="271"/>
      <c r="G116" s="271"/>
      <c r="H116" s="262">
        <f t="shared" si="1"/>
        <v>0</v>
      </c>
    </row>
    <row r="117" spans="1:8" ht="13.35" customHeight="1">
      <c r="A117" s="256"/>
      <c r="B117" s="256"/>
      <c r="C117" s="261"/>
      <c r="D117" s="256"/>
      <c r="E117" s="258"/>
      <c r="F117" s="271"/>
      <c r="G117" s="271"/>
      <c r="H117" s="262"/>
    </row>
    <row r="118" spans="1:8" ht="25.5">
      <c r="A118" s="256"/>
      <c r="B118" s="256"/>
      <c r="C118" s="261" t="s">
        <v>892</v>
      </c>
      <c r="D118" s="256"/>
      <c r="E118" s="258"/>
      <c r="F118" s="271"/>
      <c r="G118" s="271"/>
      <c r="H118" s="262"/>
    </row>
    <row r="119" spans="1:8" ht="13.35" customHeight="1">
      <c r="A119" s="256"/>
      <c r="B119" s="256"/>
      <c r="C119" s="261" t="s">
        <v>895</v>
      </c>
      <c r="D119" s="256" t="s">
        <v>894</v>
      </c>
      <c r="E119" s="258">
        <v>6</v>
      </c>
      <c r="F119" s="271"/>
      <c r="G119" s="271"/>
      <c r="H119" s="262">
        <f t="shared" si="1"/>
        <v>0</v>
      </c>
    </row>
    <row r="120" spans="1:8" ht="13.35" customHeight="1">
      <c r="A120" s="256"/>
      <c r="B120" s="256"/>
      <c r="C120" s="261"/>
      <c r="D120" s="256"/>
      <c r="E120" s="258"/>
      <c r="F120" s="271"/>
      <c r="G120" s="271"/>
      <c r="H120" s="262"/>
    </row>
    <row r="121" spans="1:8" ht="13.35" customHeight="1">
      <c r="A121" s="256"/>
      <c r="B121" s="256"/>
      <c r="C121" s="260" t="s">
        <v>935</v>
      </c>
      <c r="D121" s="256"/>
      <c r="E121" s="258"/>
      <c r="F121" s="271"/>
      <c r="G121" s="271"/>
      <c r="H121" s="262"/>
    </row>
    <row r="122" spans="1:8" ht="13.35" customHeight="1">
      <c r="A122" s="256" t="s">
        <v>936</v>
      </c>
      <c r="B122" s="256"/>
      <c r="C122" s="261" t="s">
        <v>923</v>
      </c>
      <c r="D122" s="256" t="s">
        <v>650</v>
      </c>
      <c r="E122" s="258">
        <v>1</v>
      </c>
      <c r="F122" s="271"/>
      <c r="G122" s="271"/>
      <c r="H122" s="262">
        <f t="shared" si="1"/>
        <v>0</v>
      </c>
    </row>
    <row r="123" spans="1:8" ht="13.35" customHeight="1">
      <c r="A123" s="256" t="s">
        <v>937</v>
      </c>
      <c r="B123" s="256"/>
      <c r="C123" s="261" t="s">
        <v>902</v>
      </c>
      <c r="D123" s="256" t="s">
        <v>650</v>
      </c>
      <c r="E123" s="258">
        <v>1</v>
      </c>
      <c r="F123" s="271"/>
      <c r="G123" s="271"/>
      <c r="H123" s="262">
        <f t="shared" si="1"/>
        <v>0</v>
      </c>
    </row>
    <row r="124" spans="1:8" ht="13.35" customHeight="1">
      <c r="A124" s="256" t="s">
        <v>938</v>
      </c>
      <c r="B124" s="256"/>
      <c r="C124" s="261" t="s">
        <v>926</v>
      </c>
      <c r="D124" s="256" t="s">
        <v>650</v>
      </c>
      <c r="E124" s="258">
        <v>1</v>
      </c>
      <c r="F124" s="271"/>
      <c r="G124" s="271"/>
      <c r="H124" s="262">
        <f t="shared" si="1"/>
        <v>0</v>
      </c>
    </row>
    <row r="125" spans="1:8" ht="13.35" customHeight="1">
      <c r="A125" s="256" t="s">
        <v>939</v>
      </c>
      <c r="B125" s="256"/>
      <c r="C125" s="261" t="s">
        <v>1398</v>
      </c>
      <c r="D125" s="256" t="s">
        <v>650</v>
      </c>
      <c r="E125" s="258">
        <v>1</v>
      </c>
      <c r="F125" s="271"/>
      <c r="G125" s="271"/>
      <c r="H125" s="262">
        <f t="shared" si="1"/>
        <v>0</v>
      </c>
    </row>
    <row r="126" spans="1:8" ht="13.35" customHeight="1">
      <c r="A126" s="256"/>
      <c r="B126" s="256"/>
      <c r="C126" s="261"/>
      <c r="D126" s="256"/>
      <c r="E126" s="258"/>
      <c r="F126" s="271"/>
      <c r="G126" s="271"/>
      <c r="H126" s="262"/>
    </row>
    <row r="127" spans="1:8" ht="13.35" customHeight="1">
      <c r="A127" s="256"/>
      <c r="B127" s="256"/>
      <c r="C127" s="261" t="s">
        <v>928</v>
      </c>
      <c r="D127" s="256" t="s">
        <v>650</v>
      </c>
      <c r="E127" s="258">
        <v>1</v>
      </c>
      <c r="F127" s="271"/>
      <c r="G127" s="271"/>
      <c r="H127" s="262">
        <f t="shared" si="1"/>
        <v>0</v>
      </c>
    </row>
    <row r="128" spans="1:8" ht="13.35" customHeight="1">
      <c r="A128" s="256"/>
      <c r="B128" s="256"/>
      <c r="C128" s="261"/>
      <c r="D128" s="256"/>
      <c r="E128" s="258"/>
      <c r="F128" s="271"/>
      <c r="G128" s="271"/>
      <c r="H128" s="262"/>
    </row>
    <row r="129" spans="1:8" ht="13.35" customHeight="1">
      <c r="A129" s="256"/>
      <c r="B129" s="256"/>
      <c r="C129" s="261" t="s">
        <v>907</v>
      </c>
      <c r="D129" s="256" t="s">
        <v>894</v>
      </c>
      <c r="E129" s="258">
        <v>3</v>
      </c>
      <c r="F129" s="271"/>
      <c r="G129" s="271"/>
      <c r="H129" s="262">
        <f t="shared" si="1"/>
        <v>0</v>
      </c>
    </row>
    <row r="130" spans="1:8" ht="13.35" customHeight="1">
      <c r="A130" s="256"/>
      <c r="B130" s="256"/>
      <c r="C130" s="261" t="s">
        <v>929</v>
      </c>
      <c r="D130" s="256" t="s">
        <v>894</v>
      </c>
      <c r="E130" s="258">
        <v>5</v>
      </c>
      <c r="F130" s="271"/>
      <c r="G130" s="271"/>
      <c r="H130" s="262">
        <f t="shared" si="1"/>
        <v>0</v>
      </c>
    </row>
    <row r="131" spans="1:8" ht="13.35" customHeight="1">
      <c r="A131" s="256"/>
      <c r="B131" s="256"/>
      <c r="C131" s="261"/>
      <c r="D131" s="256"/>
      <c r="E131" s="258"/>
      <c r="F131" s="271"/>
      <c r="G131" s="271"/>
      <c r="H131" s="262"/>
    </row>
    <row r="132" spans="1:8" ht="25.5">
      <c r="A132" s="256"/>
      <c r="B132" s="256"/>
      <c r="C132" s="261" t="s">
        <v>892</v>
      </c>
      <c r="D132" s="256"/>
      <c r="E132" s="258"/>
      <c r="F132" s="271"/>
      <c r="G132" s="271"/>
      <c r="H132" s="262"/>
    </row>
    <row r="133" spans="1:8" ht="13.35" customHeight="1">
      <c r="A133" s="256"/>
      <c r="B133" s="256"/>
      <c r="C133" s="261" t="s">
        <v>895</v>
      </c>
      <c r="D133" s="256" t="s">
        <v>894</v>
      </c>
      <c r="E133" s="258">
        <v>6</v>
      </c>
      <c r="F133" s="271"/>
      <c r="G133" s="271"/>
      <c r="H133" s="262">
        <f t="shared" si="1"/>
        <v>0</v>
      </c>
    </row>
    <row r="134" spans="1:8" ht="13.35" customHeight="1">
      <c r="A134" s="256"/>
      <c r="B134" s="256"/>
      <c r="C134" s="261"/>
      <c r="D134" s="256"/>
      <c r="E134" s="258"/>
      <c r="F134" s="271"/>
      <c r="G134" s="271"/>
      <c r="H134" s="262"/>
    </row>
    <row r="135" spans="1:8" ht="13.35" customHeight="1">
      <c r="A135" s="256"/>
      <c r="B135" s="256"/>
      <c r="C135" s="260" t="s">
        <v>940</v>
      </c>
      <c r="D135" s="256"/>
      <c r="E135" s="258"/>
      <c r="F135" s="271"/>
      <c r="G135" s="271"/>
      <c r="H135" s="262"/>
    </row>
    <row r="136" spans="1:8" ht="13.35" customHeight="1">
      <c r="A136" s="256" t="s">
        <v>941</v>
      </c>
      <c r="B136" s="256"/>
      <c r="C136" s="261" t="s">
        <v>923</v>
      </c>
      <c r="D136" s="256" t="s">
        <v>650</v>
      </c>
      <c r="E136" s="258">
        <v>1</v>
      </c>
      <c r="F136" s="271"/>
      <c r="G136" s="271"/>
      <c r="H136" s="262">
        <f t="shared" ref="H136:H154" si="2">E136*(F136+G136)</f>
        <v>0</v>
      </c>
    </row>
    <row r="137" spans="1:8" ht="13.35" customHeight="1">
      <c r="A137" s="256" t="s">
        <v>942</v>
      </c>
      <c r="B137" s="256"/>
      <c r="C137" s="261" t="s">
        <v>902</v>
      </c>
      <c r="D137" s="256" t="s">
        <v>650</v>
      </c>
      <c r="E137" s="258">
        <v>1</v>
      </c>
      <c r="F137" s="271"/>
      <c r="G137" s="271"/>
      <c r="H137" s="262">
        <f t="shared" si="2"/>
        <v>0</v>
      </c>
    </row>
    <row r="138" spans="1:8" ht="13.35" customHeight="1">
      <c r="A138" s="256" t="s">
        <v>943</v>
      </c>
      <c r="B138" s="256"/>
      <c r="C138" s="261" t="s">
        <v>926</v>
      </c>
      <c r="D138" s="256" t="s">
        <v>650</v>
      </c>
      <c r="E138" s="258">
        <v>1</v>
      </c>
      <c r="F138" s="271"/>
      <c r="G138" s="271"/>
      <c r="H138" s="262">
        <f t="shared" si="2"/>
        <v>0</v>
      </c>
    </row>
    <row r="139" spans="1:8" ht="13.35" customHeight="1">
      <c r="A139" s="256" t="s">
        <v>944</v>
      </c>
      <c r="B139" s="256"/>
      <c r="C139" s="261" t="s">
        <v>1398</v>
      </c>
      <c r="D139" s="256" t="s">
        <v>650</v>
      </c>
      <c r="E139" s="258">
        <v>1</v>
      </c>
      <c r="F139" s="271"/>
      <c r="G139" s="271"/>
      <c r="H139" s="262">
        <f t="shared" si="2"/>
        <v>0</v>
      </c>
    </row>
    <row r="140" spans="1:8" ht="13.35" customHeight="1">
      <c r="A140" s="256"/>
      <c r="B140" s="256"/>
      <c r="C140" s="261"/>
      <c r="D140" s="256"/>
      <c r="E140" s="258"/>
      <c r="F140" s="271"/>
      <c r="G140" s="271"/>
      <c r="H140" s="262"/>
    </row>
    <row r="141" spans="1:8" ht="13.35" customHeight="1">
      <c r="A141" s="256"/>
      <c r="B141" s="256"/>
      <c r="C141" s="261" t="s">
        <v>928</v>
      </c>
      <c r="D141" s="256" t="s">
        <v>650</v>
      </c>
      <c r="E141" s="258">
        <v>1</v>
      </c>
      <c r="F141" s="271"/>
      <c r="G141" s="271"/>
      <c r="H141" s="262">
        <f t="shared" si="2"/>
        <v>0</v>
      </c>
    </row>
    <row r="142" spans="1:8" ht="13.35" customHeight="1">
      <c r="A142" s="256"/>
      <c r="B142" s="256"/>
      <c r="C142" s="261"/>
      <c r="D142" s="256"/>
      <c r="E142" s="258"/>
      <c r="F142" s="271"/>
      <c r="G142" s="271"/>
      <c r="H142" s="262"/>
    </row>
    <row r="143" spans="1:8" ht="13.35" customHeight="1">
      <c r="A143" s="256"/>
      <c r="B143" s="256"/>
      <c r="C143" s="261" t="s">
        <v>907</v>
      </c>
      <c r="D143" s="256" t="s">
        <v>894</v>
      </c>
      <c r="E143" s="258">
        <v>3</v>
      </c>
      <c r="F143" s="271"/>
      <c r="G143" s="271"/>
      <c r="H143" s="262">
        <f t="shared" si="2"/>
        <v>0</v>
      </c>
    </row>
    <row r="144" spans="1:8" ht="13.35" customHeight="1">
      <c r="A144" s="256"/>
      <c r="B144" s="256"/>
      <c r="C144" s="261" t="s">
        <v>929</v>
      </c>
      <c r="D144" s="256" t="s">
        <v>894</v>
      </c>
      <c r="E144" s="258">
        <v>5</v>
      </c>
      <c r="F144" s="271"/>
      <c r="G144" s="271"/>
      <c r="H144" s="262">
        <f t="shared" si="2"/>
        <v>0</v>
      </c>
    </row>
    <row r="145" spans="1:8" ht="13.35" customHeight="1">
      <c r="A145" s="256"/>
      <c r="B145" s="256"/>
      <c r="C145" s="261"/>
      <c r="D145" s="256"/>
      <c r="E145" s="258"/>
      <c r="F145" s="271"/>
      <c r="G145" s="271"/>
      <c r="H145" s="262"/>
    </row>
    <row r="146" spans="1:8" ht="25.5">
      <c r="A146" s="256"/>
      <c r="B146" s="256"/>
      <c r="C146" s="261" t="s">
        <v>892</v>
      </c>
      <c r="D146" s="256"/>
      <c r="E146" s="258"/>
      <c r="F146" s="271"/>
      <c r="G146" s="271"/>
      <c r="H146" s="262"/>
    </row>
    <row r="147" spans="1:8" ht="13.35" customHeight="1">
      <c r="A147" s="256"/>
      <c r="B147" s="256"/>
      <c r="C147" s="261" t="s">
        <v>895</v>
      </c>
      <c r="D147" s="256" t="s">
        <v>894</v>
      </c>
      <c r="E147" s="258">
        <v>6</v>
      </c>
      <c r="F147" s="271"/>
      <c r="G147" s="271"/>
      <c r="H147" s="262">
        <f t="shared" si="2"/>
        <v>0</v>
      </c>
    </row>
    <row r="148" spans="1:8" ht="13.35" customHeight="1">
      <c r="A148" s="256"/>
      <c r="B148" s="256"/>
      <c r="C148" s="261"/>
      <c r="D148" s="256"/>
      <c r="E148" s="258"/>
      <c r="F148" s="271"/>
      <c r="G148" s="271"/>
      <c r="H148" s="262"/>
    </row>
    <row r="149" spans="1:8" ht="13.35" customHeight="1">
      <c r="A149" s="256"/>
      <c r="B149" s="256"/>
      <c r="C149" s="261" t="s">
        <v>945</v>
      </c>
      <c r="D149" s="256"/>
      <c r="E149" s="258"/>
      <c r="F149" s="271"/>
      <c r="G149" s="271"/>
      <c r="H149" s="262"/>
    </row>
    <row r="150" spans="1:8" ht="13.35" customHeight="1">
      <c r="A150" s="256"/>
      <c r="B150" s="256"/>
      <c r="C150" s="261" t="s">
        <v>946</v>
      </c>
      <c r="D150" s="256" t="s">
        <v>849</v>
      </c>
      <c r="E150" s="258">
        <v>1</v>
      </c>
      <c r="F150" s="271"/>
      <c r="G150" s="271"/>
      <c r="H150" s="262">
        <f t="shared" si="2"/>
        <v>0</v>
      </c>
    </row>
    <row r="151" spans="1:8" ht="13.35" customHeight="1">
      <c r="A151" s="256"/>
      <c r="B151" s="256"/>
      <c r="C151" s="261"/>
      <c r="D151" s="256"/>
      <c r="E151" s="258"/>
      <c r="F151" s="271"/>
      <c r="G151" s="271"/>
      <c r="H151" s="262"/>
    </row>
    <row r="152" spans="1:8" ht="13.35" customHeight="1">
      <c r="A152" s="256"/>
      <c r="B152" s="256"/>
      <c r="C152" s="261" t="s">
        <v>1385</v>
      </c>
      <c r="D152" s="256" t="s">
        <v>824</v>
      </c>
      <c r="E152" s="258">
        <v>1</v>
      </c>
      <c r="F152" s="271"/>
      <c r="G152" s="271"/>
      <c r="H152" s="262">
        <f t="shared" ref="H152" si="3">E152*(F152+G152)</f>
        <v>0</v>
      </c>
    </row>
    <row r="153" spans="1:8" ht="13.35" customHeight="1">
      <c r="A153" s="256"/>
      <c r="B153" s="256"/>
      <c r="C153" s="261" t="s">
        <v>947</v>
      </c>
      <c r="D153" s="256" t="s">
        <v>824</v>
      </c>
      <c r="E153" s="258">
        <v>1</v>
      </c>
      <c r="F153" s="271"/>
      <c r="G153" s="271"/>
      <c r="H153" s="262">
        <f t="shared" si="2"/>
        <v>0</v>
      </c>
    </row>
    <row r="154" spans="1:8" ht="25.5">
      <c r="A154" s="256"/>
      <c r="B154" s="256"/>
      <c r="C154" s="261" t="s">
        <v>948</v>
      </c>
      <c r="D154" s="256" t="s">
        <v>824</v>
      </c>
      <c r="E154" s="258">
        <v>1</v>
      </c>
      <c r="F154" s="271"/>
      <c r="G154" s="271"/>
      <c r="H154" s="262">
        <f t="shared" si="2"/>
        <v>0</v>
      </c>
    </row>
    <row r="155" spans="1:8" ht="13.35" customHeight="1">
      <c r="A155" s="256"/>
      <c r="B155" s="256"/>
      <c r="C155" s="263" t="s">
        <v>949</v>
      </c>
      <c r="D155" s="264"/>
      <c r="E155" s="265"/>
      <c r="F155" s="266"/>
      <c r="G155" s="266"/>
      <c r="H155" s="267">
        <f>SUM(H6:H154)</f>
        <v>0</v>
      </c>
    </row>
    <row r="156" spans="1:8" ht="13.35" customHeight="1">
      <c r="A156" s="256"/>
      <c r="B156" s="256"/>
      <c r="C156" s="261"/>
      <c r="D156" s="256"/>
      <c r="E156" s="258"/>
      <c r="F156" s="259"/>
      <c r="G156" s="259"/>
    </row>
    <row r="157" spans="1:8" ht="13.35" customHeight="1">
      <c r="A157" s="256"/>
      <c r="B157" s="256"/>
      <c r="C157" s="261"/>
      <c r="D157" s="256"/>
      <c r="E157" s="258"/>
      <c r="F157" s="259"/>
      <c r="G157" s="259"/>
    </row>
    <row r="158" spans="1:8" ht="13.35" customHeight="1">
      <c r="A158" s="256"/>
      <c r="B158" s="256"/>
      <c r="C158" s="261"/>
      <c r="D158" s="256"/>
      <c r="E158" s="258"/>
      <c r="F158" s="259"/>
      <c r="G158" s="259"/>
    </row>
    <row r="159" spans="1:8" ht="13.35" customHeight="1">
      <c r="A159" s="256"/>
      <c r="B159" s="256"/>
      <c r="C159" s="261"/>
      <c r="D159" s="256"/>
      <c r="E159" s="258"/>
      <c r="F159" s="259"/>
      <c r="G159" s="259"/>
    </row>
    <row r="160" spans="1:8" ht="13.35" customHeight="1">
      <c r="A160" s="256"/>
      <c r="B160" s="256"/>
      <c r="C160" s="261"/>
      <c r="D160" s="256"/>
      <c r="E160" s="258"/>
      <c r="F160" s="259"/>
      <c r="G160" s="259"/>
    </row>
    <row r="161" spans="1:7" ht="13.35" customHeight="1">
      <c r="A161" s="256"/>
      <c r="B161" s="256"/>
      <c r="C161" s="261"/>
      <c r="D161" s="256"/>
      <c r="E161" s="258"/>
      <c r="F161" s="259"/>
      <c r="G161" s="259"/>
    </row>
  </sheetData>
  <sheetProtection algorithmName="SHA-512" hashValue="m5bkkb3HmEcsmOU6aDEmIyc9rFaEGm0wJtI8+sS/mOek6GQXBaoQetJ7k3R6kDJiJOrT3HZbQQchLAmQfWaLgQ==" saltValue="1kHYGTsG1QUl9ejCnvQvhg==" spinCount="100000" sheet="1" objects="1" scenarios="1"/>
  <mergeCells count="1">
    <mergeCell ref="A1:I1"/>
  </mergeCells>
  <conditionalFormatting sqref="F6:G151 F153:G154">
    <cfRule type="expression" dxfId="2828" priority="682" stopIfTrue="1">
      <formula>$D6=0</formula>
    </cfRule>
    <cfRule type="expression" dxfId="2827" priority="683" stopIfTrue="1">
      <formula>#REF!=-1</formula>
    </cfRule>
    <cfRule type="cellIs" dxfId="2826" priority="684" stopIfTrue="1" operator="lessThan">
      <formula>0</formula>
    </cfRule>
    <cfRule type="cellIs" dxfId="2825" priority="685" stopIfTrue="1" operator="greaterThan">
      <formula>0</formula>
    </cfRule>
    <cfRule type="expression" dxfId="2824" priority="686" stopIfTrue="1">
      <formula>$D6&lt;&gt;0</formula>
    </cfRule>
  </conditionalFormatting>
  <conditionalFormatting sqref="F6:G151 F153:G154">
    <cfRule type="cellIs" dxfId="2823" priority="687" stopIfTrue="1" operator="lessThan">
      <formula>0</formula>
    </cfRule>
    <cfRule type="cellIs" dxfId="2822" priority="688" stopIfTrue="1" operator="greaterThan">
      <formula>0</formula>
    </cfRule>
    <cfRule type="expression" dxfId="2821" priority="689" stopIfTrue="1">
      <formula>$D6=0</formula>
    </cfRule>
    <cfRule type="expression" dxfId="2820" priority="690" stopIfTrue="1">
      <formula>#REF!=-1</formula>
    </cfRule>
    <cfRule type="expression" dxfId="2819" priority="691" stopIfTrue="1">
      <formula>$D6&lt;&gt;0</formula>
    </cfRule>
  </conditionalFormatting>
  <conditionalFormatting sqref="F152:G152">
    <cfRule type="expression" dxfId="2818" priority="1" stopIfTrue="1">
      <formula>$D152=0</formula>
    </cfRule>
    <cfRule type="expression" dxfId="2817" priority="2" stopIfTrue="1">
      <formula>#REF!=-1</formula>
    </cfRule>
    <cfRule type="cellIs" dxfId="2816" priority="3" stopIfTrue="1" operator="lessThan">
      <formula>0</formula>
    </cfRule>
    <cfRule type="cellIs" dxfId="2815" priority="4" stopIfTrue="1" operator="greaterThan">
      <formula>0</formula>
    </cfRule>
    <cfRule type="expression" dxfId="2814" priority="5" stopIfTrue="1">
      <formula>$D152&lt;&gt;0</formula>
    </cfRule>
  </conditionalFormatting>
  <conditionalFormatting sqref="F152:G152">
    <cfRule type="cellIs" dxfId="2813" priority="6" stopIfTrue="1" operator="lessThan">
      <formula>0</formula>
    </cfRule>
    <cfRule type="cellIs" dxfId="2812" priority="7" stopIfTrue="1" operator="greaterThan">
      <formula>0</formula>
    </cfRule>
    <cfRule type="expression" dxfId="2811" priority="8" stopIfTrue="1">
      <formula>$D152=0</formula>
    </cfRule>
    <cfRule type="expression" dxfId="2810" priority="9" stopIfTrue="1">
      <formula>#REF!=-1</formula>
    </cfRule>
    <cfRule type="expression" dxfId="2809" priority="10" stopIfTrue="1">
      <formula>$D152&lt;&gt;0</formula>
    </cfRule>
  </conditionalFormatting>
  <pageMargins left="0.78740157480314965" right="0.78740157480314965" top="0.98425196850393704" bottom="0.98425196850393704" header="0.51181102362204722" footer="0.51181102362204722"/>
  <pageSetup paperSize="9" scale="69" fitToHeight="0" orientation="portrait" verticalDpi="200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0"/>
  <sheetViews>
    <sheetView topLeftCell="A182" zoomScale="85" zoomScaleNormal="85" workbookViewId="0">
      <selection activeCell="E219" sqref="E219"/>
    </sheetView>
  </sheetViews>
  <sheetFormatPr defaultRowHeight="15"/>
  <cols>
    <col min="1" max="1" width="124.5703125" style="295" bestFit="1" customWidth="1"/>
    <col min="2" max="2" width="4" style="295" bestFit="1" customWidth="1"/>
    <col min="3" max="3" width="5.7109375" style="296" bestFit="1" customWidth="1"/>
    <col min="4" max="4" width="9" style="296" bestFit="1" customWidth="1"/>
    <col min="5" max="5" width="13.140625" style="296" bestFit="1" customWidth="1"/>
    <col min="6" max="6" width="8" style="296" bestFit="1" customWidth="1"/>
    <col min="7" max="7" width="12.7109375" style="296" bestFit="1" customWidth="1"/>
    <col min="8" max="8" width="9" style="296" bestFit="1" customWidth="1"/>
    <col min="9" max="9" width="12.7109375" style="296" bestFit="1" customWidth="1"/>
    <col min="10" max="10" width="12" style="273" bestFit="1" customWidth="1"/>
    <col min="11" max="255" width="8.7109375" style="273"/>
    <col min="256" max="256" width="124.5703125" style="273" bestFit="1" customWidth="1"/>
    <col min="257" max="257" width="4" style="273" bestFit="1" customWidth="1"/>
    <col min="258" max="258" width="5.7109375" style="273" bestFit="1" customWidth="1"/>
    <col min="259" max="259" width="7.85546875" style="273" bestFit="1" customWidth="1"/>
    <col min="260" max="260" width="13.140625" style="273" bestFit="1" customWidth="1"/>
    <col min="261" max="261" width="14.5703125" style="273" bestFit="1" customWidth="1"/>
    <col min="262" max="262" width="7" style="273" bestFit="1" customWidth="1"/>
    <col min="263" max="263" width="12.7109375" style="273" bestFit="1" customWidth="1"/>
    <col min="264" max="264" width="7.85546875" style="273" bestFit="1" customWidth="1"/>
    <col min="265" max="265" width="12.7109375" style="273" bestFit="1" customWidth="1"/>
    <col min="266" max="511" width="8.7109375" style="273"/>
    <col min="512" max="512" width="124.5703125" style="273" bestFit="1" customWidth="1"/>
    <col min="513" max="513" width="4" style="273" bestFit="1" customWidth="1"/>
    <col min="514" max="514" width="5.7109375" style="273" bestFit="1" customWidth="1"/>
    <col min="515" max="515" width="7.85546875" style="273" bestFit="1" customWidth="1"/>
    <col min="516" max="516" width="13.140625" style="273" bestFit="1" customWidth="1"/>
    <col min="517" max="517" width="14.5703125" style="273" bestFit="1" customWidth="1"/>
    <col min="518" max="518" width="7" style="273" bestFit="1" customWidth="1"/>
    <col min="519" max="519" width="12.7109375" style="273" bestFit="1" customWidth="1"/>
    <col min="520" max="520" width="7.85546875" style="273" bestFit="1" customWidth="1"/>
    <col min="521" max="521" width="12.7109375" style="273" bestFit="1" customWidth="1"/>
    <col min="522" max="767" width="8.7109375" style="273"/>
    <col min="768" max="768" width="124.5703125" style="273" bestFit="1" customWidth="1"/>
    <col min="769" max="769" width="4" style="273" bestFit="1" customWidth="1"/>
    <col min="770" max="770" width="5.7109375" style="273" bestFit="1" customWidth="1"/>
    <col min="771" max="771" width="7.85546875" style="273" bestFit="1" customWidth="1"/>
    <col min="772" max="772" width="13.140625" style="273" bestFit="1" customWidth="1"/>
    <col min="773" max="773" width="14.5703125" style="273" bestFit="1" customWidth="1"/>
    <col min="774" max="774" width="7" style="273" bestFit="1" customWidth="1"/>
    <col min="775" max="775" width="12.7109375" style="273" bestFit="1" customWidth="1"/>
    <col min="776" max="776" width="7.85546875" style="273" bestFit="1" customWidth="1"/>
    <col min="777" max="777" width="12.7109375" style="273" bestFit="1" customWidth="1"/>
    <col min="778" max="1023" width="8.7109375" style="273"/>
    <col min="1024" max="1024" width="124.5703125" style="273" bestFit="1" customWidth="1"/>
    <col min="1025" max="1025" width="4" style="273" bestFit="1" customWidth="1"/>
    <col min="1026" max="1026" width="5.7109375" style="273" bestFit="1" customWidth="1"/>
    <col min="1027" max="1027" width="7.85546875" style="273" bestFit="1" customWidth="1"/>
    <col min="1028" max="1028" width="13.140625" style="273" bestFit="1" customWidth="1"/>
    <col min="1029" max="1029" width="14.5703125" style="273" bestFit="1" customWidth="1"/>
    <col min="1030" max="1030" width="7" style="273" bestFit="1" customWidth="1"/>
    <col min="1031" max="1031" width="12.7109375" style="273" bestFit="1" customWidth="1"/>
    <col min="1032" max="1032" width="7.85546875" style="273" bestFit="1" customWidth="1"/>
    <col min="1033" max="1033" width="12.7109375" style="273" bestFit="1" customWidth="1"/>
    <col min="1034" max="1279" width="8.7109375" style="273"/>
    <col min="1280" max="1280" width="124.5703125" style="273" bestFit="1" customWidth="1"/>
    <col min="1281" max="1281" width="4" style="273" bestFit="1" customWidth="1"/>
    <col min="1282" max="1282" width="5.7109375" style="273" bestFit="1" customWidth="1"/>
    <col min="1283" max="1283" width="7.85546875" style="273" bestFit="1" customWidth="1"/>
    <col min="1284" max="1284" width="13.140625" style="273" bestFit="1" customWidth="1"/>
    <col min="1285" max="1285" width="14.5703125" style="273" bestFit="1" customWidth="1"/>
    <col min="1286" max="1286" width="7" style="273" bestFit="1" customWidth="1"/>
    <col min="1287" max="1287" width="12.7109375" style="273" bestFit="1" customWidth="1"/>
    <col min="1288" max="1288" width="7.85546875" style="273" bestFit="1" customWidth="1"/>
    <col min="1289" max="1289" width="12.7109375" style="273" bestFit="1" customWidth="1"/>
    <col min="1290" max="1535" width="8.7109375" style="273"/>
    <col min="1536" max="1536" width="124.5703125" style="273" bestFit="1" customWidth="1"/>
    <col min="1537" max="1537" width="4" style="273" bestFit="1" customWidth="1"/>
    <col min="1538" max="1538" width="5.7109375" style="273" bestFit="1" customWidth="1"/>
    <col min="1539" max="1539" width="7.85546875" style="273" bestFit="1" customWidth="1"/>
    <col min="1540" max="1540" width="13.140625" style="273" bestFit="1" customWidth="1"/>
    <col min="1541" max="1541" width="14.5703125" style="273" bestFit="1" customWidth="1"/>
    <col min="1542" max="1542" width="7" style="273" bestFit="1" customWidth="1"/>
    <col min="1543" max="1543" width="12.7109375" style="273" bestFit="1" customWidth="1"/>
    <col min="1544" max="1544" width="7.85546875" style="273" bestFit="1" customWidth="1"/>
    <col min="1545" max="1545" width="12.7109375" style="273" bestFit="1" customWidth="1"/>
    <col min="1546" max="1791" width="8.7109375" style="273"/>
    <col min="1792" max="1792" width="124.5703125" style="273" bestFit="1" customWidth="1"/>
    <col min="1793" max="1793" width="4" style="273" bestFit="1" customWidth="1"/>
    <col min="1794" max="1794" width="5.7109375" style="273" bestFit="1" customWidth="1"/>
    <col min="1795" max="1795" width="7.85546875" style="273" bestFit="1" customWidth="1"/>
    <col min="1796" max="1796" width="13.140625" style="273" bestFit="1" customWidth="1"/>
    <col min="1797" max="1797" width="14.5703125" style="273" bestFit="1" customWidth="1"/>
    <col min="1798" max="1798" width="7" style="273" bestFit="1" customWidth="1"/>
    <col min="1799" max="1799" width="12.7109375" style="273" bestFit="1" customWidth="1"/>
    <col min="1800" max="1800" width="7.85546875" style="273" bestFit="1" customWidth="1"/>
    <col min="1801" max="1801" width="12.7109375" style="273" bestFit="1" customWidth="1"/>
    <col min="1802" max="2047" width="8.7109375" style="273"/>
    <col min="2048" max="2048" width="124.5703125" style="273" bestFit="1" customWidth="1"/>
    <col min="2049" max="2049" width="4" style="273" bestFit="1" customWidth="1"/>
    <col min="2050" max="2050" width="5.7109375" style="273" bestFit="1" customWidth="1"/>
    <col min="2051" max="2051" width="7.85546875" style="273" bestFit="1" customWidth="1"/>
    <col min="2052" max="2052" width="13.140625" style="273" bestFit="1" customWidth="1"/>
    <col min="2053" max="2053" width="14.5703125" style="273" bestFit="1" customWidth="1"/>
    <col min="2054" max="2054" width="7" style="273" bestFit="1" customWidth="1"/>
    <col min="2055" max="2055" width="12.7109375" style="273" bestFit="1" customWidth="1"/>
    <col min="2056" max="2056" width="7.85546875" style="273" bestFit="1" customWidth="1"/>
    <col min="2057" max="2057" width="12.7109375" style="273" bestFit="1" customWidth="1"/>
    <col min="2058" max="2303" width="8.7109375" style="273"/>
    <col min="2304" max="2304" width="124.5703125" style="273" bestFit="1" customWidth="1"/>
    <col min="2305" max="2305" width="4" style="273" bestFit="1" customWidth="1"/>
    <col min="2306" max="2306" width="5.7109375" style="273" bestFit="1" customWidth="1"/>
    <col min="2307" max="2307" width="7.85546875" style="273" bestFit="1" customWidth="1"/>
    <col min="2308" max="2308" width="13.140625" style="273" bestFit="1" customWidth="1"/>
    <col min="2309" max="2309" width="14.5703125" style="273" bestFit="1" customWidth="1"/>
    <col min="2310" max="2310" width="7" style="273" bestFit="1" customWidth="1"/>
    <col min="2311" max="2311" width="12.7109375" style="273" bestFit="1" customWidth="1"/>
    <col min="2312" max="2312" width="7.85546875" style="273" bestFit="1" customWidth="1"/>
    <col min="2313" max="2313" width="12.7109375" style="273" bestFit="1" customWidth="1"/>
    <col min="2314" max="2559" width="8.7109375" style="273"/>
    <col min="2560" max="2560" width="124.5703125" style="273" bestFit="1" customWidth="1"/>
    <col min="2561" max="2561" width="4" style="273" bestFit="1" customWidth="1"/>
    <col min="2562" max="2562" width="5.7109375" style="273" bestFit="1" customWidth="1"/>
    <col min="2563" max="2563" width="7.85546875" style="273" bestFit="1" customWidth="1"/>
    <col min="2564" max="2564" width="13.140625" style="273" bestFit="1" customWidth="1"/>
    <col min="2565" max="2565" width="14.5703125" style="273" bestFit="1" customWidth="1"/>
    <col min="2566" max="2566" width="7" style="273" bestFit="1" customWidth="1"/>
    <col min="2567" max="2567" width="12.7109375" style="273" bestFit="1" customWidth="1"/>
    <col min="2568" max="2568" width="7.85546875" style="273" bestFit="1" customWidth="1"/>
    <col min="2569" max="2569" width="12.7109375" style="273" bestFit="1" customWidth="1"/>
    <col min="2570" max="2815" width="8.7109375" style="273"/>
    <col min="2816" max="2816" width="124.5703125" style="273" bestFit="1" customWidth="1"/>
    <col min="2817" max="2817" width="4" style="273" bestFit="1" customWidth="1"/>
    <col min="2818" max="2818" width="5.7109375" style="273" bestFit="1" customWidth="1"/>
    <col min="2819" max="2819" width="7.85546875" style="273" bestFit="1" customWidth="1"/>
    <col min="2820" max="2820" width="13.140625" style="273" bestFit="1" customWidth="1"/>
    <col min="2821" max="2821" width="14.5703125" style="273" bestFit="1" customWidth="1"/>
    <col min="2822" max="2822" width="7" style="273" bestFit="1" customWidth="1"/>
    <col min="2823" max="2823" width="12.7109375" style="273" bestFit="1" customWidth="1"/>
    <col min="2824" max="2824" width="7.85546875" style="273" bestFit="1" customWidth="1"/>
    <col min="2825" max="2825" width="12.7109375" style="273" bestFit="1" customWidth="1"/>
    <col min="2826" max="3071" width="8.7109375" style="273"/>
    <col min="3072" max="3072" width="124.5703125" style="273" bestFit="1" customWidth="1"/>
    <col min="3073" max="3073" width="4" style="273" bestFit="1" customWidth="1"/>
    <col min="3074" max="3074" width="5.7109375" style="273" bestFit="1" customWidth="1"/>
    <col min="3075" max="3075" width="7.85546875" style="273" bestFit="1" customWidth="1"/>
    <col min="3076" max="3076" width="13.140625" style="273" bestFit="1" customWidth="1"/>
    <col min="3077" max="3077" width="14.5703125" style="273" bestFit="1" customWidth="1"/>
    <col min="3078" max="3078" width="7" style="273" bestFit="1" customWidth="1"/>
    <col min="3079" max="3079" width="12.7109375" style="273" bestFit="1" customWidth="1"/>
    <col min="3080" max="3080" width="7.85546875" style="273" bestFit="1" customWidth="1"/>
    <col min="3081" max="3081" width="12.7109375" style="273" bestFit="1" customWidth="1"/>
    <col min="3082" max="3327" width="8.7109375" style="273"/>
    <col min="3328" max="3328" width="124.5703125" style="273" bestFit="1" customWidth="1"/>
    <col min="3329" max="3329" width="4" style="273" bestFit="1" customWidth="1"/>
    <col min="3330" max="3330" width="5.7109375" style="273" bestFit="1" customWidth="1"/>
    <col min="3331" max="3331" width="7.85546875" style="273" bestFit="1" customWidth="1"/>
    <col min="3332" max="3332" width="13.140625" style="273" bestFit="1" customWidth="1"/>
    <col min="3333" max="3333" width="14.5703125" style="273" bestFit="1" customWidth="1"/>
    <col min="3334" max="3334" width="7" style="273" bestFit="1" customWidth="1"/>
    <col min="3335" max="3335" width="12.7109375" style="273" bestFit="1" customWidth="1"/>
    <col min="3336" max="3336" width="7.85546875" style="273" bestFit="1" customWidth="1"/>
    <col min="3337" max="3337" width="12.7109375" style="273" bestFit="1" customWidth="1"/>
    <col min="3338" max="3583" width="8.7109375" style="273"/>
    <col min="3584" max="3584" width="124.5703125" style="273" bestFit="1" customWidth="1"/>
    <col min="3585" max="3585" width="4" style="273" bestFit="1" customWidth="1"/>
    <col min="3586" max="3586" width="5.7109375" style="273" bestFit="1" customWidth="1"/>
    <col min="3587" max="3587" width="7.85546875" style="273" bestFit="1" customWidth="1"/>
    <col min="3588" max="3588" width="13.140625" style="273" bestFit="1" customWidth="1"/>
    <col min="3589" max="3589" width="14.5703125" style="273" bestFit="1" customWidth="1"/>
    <col min="3590" max="3590" width="7" style="273" bestFit="1" customWidth="1"/>
    <col min="3591" max="3591" width="12.7109375" style="273" bestFit="1" customWidth="1"/>
    <col min="3592" max="3592" width="7.85546875" style="273" bestFit="1" customWidth="1"/>
    <col min="3593" max="3593" width="12.7109375" style="273" bestFit="1" customWidth="1"/>
    <col min="3594" max="3839" width="8.7109375" style="273"/>
    <col min="3840" max="3840" width="124.5703125" style="273" bestFit="1" customWidth="1"/>
    <col min="3841" max="3841" width="4" style="273" bestFit="1" customWidth="1"/>
    <col min="3842" max="3842" width="5.7109375" style="273" bestFit="1" customWidth="1"/>
    <col min="3843" max="3843" width="7.85546875" style="273" bestFit="1" customWidth="1"/>
    <col min="3844" max="3844" width="13.140625" style="273" bestFit="1" customWidth="1"/>
    <col min="3845" max="3845" width="14.5703125" style="273" bestFit="1" customWidth="1"/>
    <col min="3846" max="3846" width="7" style="273" bestFit="1" customWidth="1"/>
    <col min="3847" max="3847" width="12.7109375" style="273" bestFit="1" customWidth="1"/>
    <col min="3848" max="3848" width="7.85546875" style="273" bestFit="1" customWidth="1"/>
    <col min="3849" max="3849" width="12.7109375" style="273" bestFit="1" customWidth="1"/>
    <col min="3850" max="4095" width="8.7109375" style="273"/>
    <col min="4096" max="4096" width="124.5703125" style="273" bestFit="1" customWidth="1"/>
    <col min="4097" max="4097" width="4" style="273" bestFit="1" customWidth="1"/>
    <col min="4098" max="4098" width="5.7109375" style="273" bestFit="1" customWidth="1"/>
    <col min="4099" max="4099" width="7.85546875" style="273" bestFit="1" customWidth="1"/>
    <col min="4100" max="4100" width="13.140625" style="273" bestFit="1" customWidth="1"/>
    <col min="4101" max="4101" width="14.5703125" style="273" bestFit="1" customWidth="1"/>
    <col min="4102" max="4102" width="7" style="273" bestFit="1" customWidth="1"/>
    <col min="4103" max="4103" width="12.7109375" style="273" bestFit="1" customWidth="1"/>
    <col min="4104" max="4104" width="7.85546875" style="273" bestFit="1" customWidth="1"/>
    <col min="4105" max="4105" width="12.7109375" style="273" bestFit="1" customWidth="1"/>
    <col min="4106" max="4351" width="8.7109375" style="273"/>
    <col min="4352" max="4352" width="124.5703125" style="273" bestFit="1" customWidth="1"/>
    <col min="4353" max="4353" width="4" style="273" bestFit="1" customWidth="1"/>
    <col min="4354" max="4354" width="5.7109375" style="273" bestFit="1" customWidth="1"/>
    <col min="4355" max="4355" width="7.85546875" style="273" bestFit="1" customWidth="1"/>
    <col min="4356" max="4356" width="13.140625" style="273" bestFit="1" customWidth="1"/>
    <col min="4357" max="4357" width="14.5703125" style="273" bestFit="1" customWidth="1"/>
    <col min="4358" max="4358" width="7" style="273" bestFit="1" customWidth="1"/>
    <col min="4359" max="4359" width="12.7109375" style="273" bestFit="1" customWidth="1"/>
    <col min="4360" max="4360" width="7.85546875" style="273" bestFit="1" customWidth="1"/>
    <col min="4361" max="4361" width="12.7109375" style="273" bestFit="1" customWidth="1"/>
    <col min="4362" max="4607" width="8.7109375" style="273"/>
    <col min="4608" max="4608" width="124.5703125" style="273" bestFit="1" customWidth="1"/>
    <col min="4609" max="4609" width="4" style="273" bestFit="1" customWidth="1"/>
    <col min="4610" max="4610" width="5.7109375" style="273" bestFit="1" customWidth="1"/>
    <col min="4611" max="4611" width="7.85546875" style="273" bestFit="1" customWidth="1"/>
    <col min="4612" max="4612" width="13.140625" style="273" bestFit="1" customWidth="1"/>
    <col min="4613" max="4613" width="14.5703125" style="273" bestFit="1" customWidth="1"/>
    <col min="4614" max="4614" width="7" style="273" bestFit="1" customWidth="1"/>
    <col min="4615" max="4615" width="12.7109375" style="273" bestFit="1" customWidth="1"/>
    <col min="4616" max="4616" width="7.85546875" style="273" bestFit="1" customWidth="1"/>
    <col min="4617" max="4617" width="12.7109375" style="273" bestFit="1" customWidth="1"/>
    <col min="4618" max="4863" width="8.7109375" style="273"/>
    <col min="4864" max="4864" width="124.5703125" style="273" bestFit="1" customWidth="1"/>
    <col min="4865" max="4865" width="4" style="273" bestFit="1" customWidth="1"/>
    <col min="4866" max="4866" width="5.7109375" style="273" bestFit="1" customWidth="1"/>
    <col min="4867" max="4867" width="7.85546875" style="273" bestFit="1" customWidth="1"/>
    <col min="4868" max="4868" width="13.140625" style="273" bestFit="1" customWidth="1"/>
    <col min="4869" max="4869" width="14.5703125" style="273" bestFit="1" customWidth="1"/>
    <col min="4870" max="4870" width="7" style="273" bestFit="1" customWidth="1"/>
    <col min="4871" max="4871" width="12.7109375" style="273" bestFit="1" customWidth="1"/>
    <col min="4872" max="4872" width="7.85546875" style="273" bestFit="1" customWidth="1"/>
    <col min="4873" max="4873" width="12.7109375" style="273" bestFit="1" customWidth="1"/>
    <col min="4874" max="5119" width="8.7109375" style="273"/>
    <col min="5120" max="5120" width="124.5703125" style="273" bestFit="1" customWidth="1"/>
    <col min="5121" max="5121" width="4" style="273" bestFit="1" customWidth="1"/>
    <col min="5122" max="5122" width="5.7109375" style="273" bestFit="1" customWidth="1"/>
    <col min="5123" max="5123" width="7.85546875" style="273" bestFit="1" customWidth="1"/>
    <col min="5124" max="5124" width="13.140625" style="273" bestFit="1" customWidth="1"/>
    <col min="5125" max="5125" width="14.5703125" style="273" bestFit="1" customWidth="1"/>
    <col min="5126" max="5126" width="7" style="273" bestFit="1" customWidth="1"/>
    <col min="5127" max="5127" width="12.7109375" style="273" bestFit="1" customWidth="1"/>
    <col min="5128" max="5128" width="7.85546875" style="273" bestFit="1" customWidth="1"/>
    <col min="5129" max="5129" width="12.7109375" style="273" bestFit="1" customWidth="1"/>
    <col min="5130" max="5375" width="8.7109375" style="273"/>
    <col min="5376" max="5376" width="124.5703125" style="273" bestFit="1" customWidth="1"/>
    <col min="5377" max="5377" width="4" style="273" bestFit="1" customWidth="1"/>
    <col min="5378" max="5378" width="5.7109375" style="273" bestFit="1" customWidth="1"/>
    <col min="5379" max="5379" width="7.85546875" style="273" bestFit="1" customWidth="1"/>
    <col min="5380" max="5380" width="13.140625" style="273" bestFit="1" customWidth="1"/>
    <col min="5381" max="5381" width="14.5703125" style="273" bestFit="1" customWidth="1"/>
    <col min="5382" max="5382" width="7" style="273" bestFit="1" customWidth="1"/>
    <col min="5383" max="5383" width="12.7109375" style="273" bestFit="1" customWidth="1"/>
    <col min="5384" max="5384" width="7.85546875" style="273" bestFit="1" customWidth="1"/>
    <col min="5385" max="5385" width="12.7109375" style="273" bestFit="1" customWidth="1"/>
    <col min="5386" max="5631" width="8.7109375" style="273"/>
    <col min="5632" max="5632" width="124.5703125" style="273" bestFit="1" customWidth="1"/>
    <col min="5633" max="5633" width="4" style="273" bestFit="1" customWidth="1"/>
    <col min="5634" max="5634" width="5.7109375" style="273" bestFit="1" customWidth="1"/>
    <col min="5635" max="5635" width="7.85546875" style="273" bestFit="1" customWidth="1"/>
    <col min="5636" max="5636" width="13.140625" style="273" bestFit="1" customWidth="1"/>
    <col min="5637" max="5637" width="14.5703125" style="273" bestFit="1" customWidth="1"/>
    <col min="5638" max="5638" width="7" style="273" bestFit="1" customWidth="1"/>
    <col min="5639" max="5639" width="12.7109375" style="273" bestFit="1" customWidth="1"/>
    <col min="5640" max="5640" width="7.85546875" style="273" bestFit="1" customWidth="1"/>
    <col min="5641" max="5641" width="12.7109375" style="273" bestFit="1" customWidth="1"/>
    <col min="5642" max="5887" width="8.7109375" style="273"/>
    <col min="5888" max="5888" width="124.5703125" style="273" bestFit="1" customWidth="1"/>
    <col min="5889" max="5889" width="4" style="273" bestFit="1" customWidth="1"/>
    <col min="5890" max="5890" width="5.7109375" style="273" bestFit="1" customWidth="1"/>
    <col min="5891" max="5891" width="7.85546875" style="273" bestFit="1" customWidth="1"/>
    <col min="5892" max="5892" width="13.140625" style="273" bestFit="1" customWidth="1"/>
    <col min="5893" max="5893" width="14.5703125" style="273" bestFit="1" customWidth="1"/>
    <col min="5894" max="5894" width="7" style="273" bestFit="1" customWidth="1"/>
    <col min="5895" max="5895" width="12.7109375" style="273" bestFit="1" customWidth="1"/>
    <col min="5896" max="5896" width="7.85546875" style="273" bestFit="1" customWidth="1"/>
    <col min="5897" max="5897" width="12.7109375" style="273" bestFit="1" customWidth="1"/>
    <col min="5898" max="6143" width="8.7109375" style="273"/>
    <col min="6144" max="6144" width="124.5703125" style="273" bestFit="1" customWidth="1"/>
    <col min="6145" max="6145" width="4" style="273" bestFit="1" customWidth="1"/>
    <col min="6146" max="6146" width="5.7109375" style="273" bestFit="1" customWidth="1"/>
    <col min="6147" max="6147" width="7.85546875" style="273" bestFit="1" customWidth="1"/>
    <col min="6148" max="6148" width="13.140625" style="273" bestFit="1" customWidth="1"/>
    <col min="6149" max="6149" width="14.5703125" style="273" bestFit="1" customWidth="1"/>
    <col min="6150" max="6150" width="7" style="273" bestFit="1" customWidth="1"/>
    <col min="6151" max="6151" width="12.7109375" style="273" bestFit="1" customWidth="1"/>
    <col min="6152" max="6152" width="7.85546875" style="273" bestFit="1" customWidth="1"/>
    <col min="6153" max="6153" width="12.7109375" style="273" bestFit="1" customWidth="1"/>
    <col min="6154" max="6399" width="8.7109375" style="273"/>
    <col min="6400" max="6400" width="124.5703125" style="273" bestFit="1" customWidth="1"/>
    <col min="6401" max="6401" width="4" style="273" bestFit="1" customWidth="1"/>
    <col min="6402" max="6402" width="5.7109375" style="273" bestFit="1" customWidth="1"/>
    <col min="6403" max="6403" width="7.85546875" style="273" bestFit="1" customWidth="1"/>
    <col min="6404" max="6404" width="13.140625" style="273" bestFit="1" customWidth="1"/>
    <col min="6405" max="6405" width="14.5703125" style="273" bestFit="1" customWidth="1"/>
    <col min="6406" max="6406" width="7" style="273" bestFit="1" customWidth="1"/>
    <col min="6407" max="6407" width="12.7109375" style="273" bestFit="1" customWidth="1"/>
    <col min="6408" max="6408" width="7.85546875" style="273" bestFit="1" customWidth="1"/>
    <col min="6409" max="6409" width="12.7109375" style="273" bestFit="1" customWidth="1"/>
    <col min="6410" max="6655" width="8.7109375" style="273"/>
    <col min="6656" max="6656" width="124.5703125" style="273" bestFit="1" customWidth="1"/>
    <col min="6657" max="6657" width="4" style="273" bestFit="1" customWidth="1"/>
    <col min="6658" max="6658" width="5.7109375" style="273" bestFit="1" customWidth="1"/>
    <col min="6659" max="6659" width="7.85546875" style="273" bestFit="1" customWidth="1"/>
    <col min="6660" max="6660" width="13.140625" style="273" bestFit="1" customWidth="1"/>
    <col min="6661" max="6661" width="14.5703125" style="273" bestFit="1" customWidth="1"/>
    <col min="6662" max="6662" width="7" style="273" bestFit="1" customWidth="1"/>
    <col min="6663" max="6663" width="12.7109375" style="273" bestFit="1" customWidth="1"/>
    <col min="6664" max="6664" width="7.85546875" style="273" bestFit="1" customWidth="1"/>
    <col min="6665" max="6665" width="12.7109375" style="273" bestFit="1" customWidth="1"/>
    <col min="6666" max="6911" width="8.7109375" style="273"/>
    <col min="6912" max="6912" width="124.5703125" style="273" bestFit="1" customWidth="1"/>
    <col min="6913" max="6913" width="4" style="273" bestFit="1" customWidth="1"/>
    <col min="6914" max="6914" width="5.7109375" style="273" bestFit="1" customWidth="1"/>
    <col min="6915" max="6915" width="7.85546875" style="273" bestFit="1" customWidth="1"/>
    <col min="6916" max="6916" width="13.140625" style="273" bestFit="1" customWidth="1"/>
    <col min="6917" max="6917" width="14.5703125" style="273" bestFit="1" customWidth="1"/>
    <col min="6918" max="6918" width="7" style="273" bestFit="1" customWidth="1"/>
    <col min="6919" max="6919" width="12.7109375" style="273" bestFit="1" customWidth="1"/>
    <col min="6920" max="6920" width="7.85546875" style="273" bestFit="1" customWidth="1"/>
    <col min="6921" max="6921" width="12.7109375" style="273" bestFit="1" customWidth="1"/>
    <col min="6922" max="7167" width="8.7109375" style="273"/>
    <col min="7168" max="7168" width="124.5703125" style="273" bestFit="1" customWidth="1"/>
    <col min="7169" max="7169" width="4" style="273" bestFit="1" customWidth="1"/>
    <col min="7170" max="7170" width="5.7109375" style="273" bestFit="1" customWidth="1"/>
    <col min="7171" max="7171" width="7.85546875" style="273" bestFit="1" customWidth="1"/>
    <col min="7172" max="7172" width="13.140625" style="273" bestFit="1" customWidth="1"/>
    <col min="7173" max="7173" width="14.5703125" style="273" bestFit="1" customWidth="1"/>
    <col min="7174" max="7174" width="7" style="273" bestFit="1" customWidth="1"/>
    <col min="7175" max="7175" width="12.7109375" style="273" bestFit="1" customWidth="1"/>
    <col min="7176" max="7176" width="7.85546875" style="273" bestFit="1" customWidth="1"/>
    <col min="7177" max="7177" width="12.7109375" style="273" bestFit="1" customWidth="1"/>
    <col min="7178" max="7423" width="8.7109375" style="273"/>
    <col min="7424" max="7424" width="124.5703125" style="273" bestFit="1" customWidth="1"/>
    <col min="7425" max="7425" width="4" style="273" bestFit="1" customWidth="1"/>
    <col min="7426" max="7426" width="5.7109375" style="273" bestFit="1" customWidth="1"/>
    <col min="7427" max="7427" width="7.85546875" style="273" bestFit="1" customWidth="1"/>
    <col min="7428" max="7428" width="13.140625" style="273" bestFit="1" customWidth="1"/>
    <col min="7429" max="7429" width="14.5703125" style="273" bestFit="1" customWidth="1"/>
    <col min="7430" max="7430" width="7" style="273" bestFit="1" customWidth="1"/>
    <col min="7431" max="7431" width="12.7109375" style="273" bestFit="1" customWidth="1"/>
    <col min="7432" max="7432" width="7.85546875" style="273" bestFit="1" customWidth="1"/>
    <col min="7433" max="7433" width="12.7109375" style="273" bestFit="1" customWidth="1"/>
    <col min="7434" max="7679" width="8.7109375" style="273"/>
    <col min="7680" max="7680" width="124.5703125" style="273" bestFit="1" customWidth="1"/>
    <col min="7681" max="7681" width="4" style="273" bestFit="1" customWidth="1"/>
    <col min="7682" max="7682" width="5.7109375" style="273" bestFit="1" customWidth="1"/>
    <col min="7683" max="7683" width="7.85546875" style="273" bestFit="1" customWidth="1"/>
    <col min="7684" max="7684" width="13.140625" style="273" bestFit="1" customWidth="1"/>
    <col min="7685" max="7685" width="14.5703125" style="273" bestFit="1" customWidth="1"/>
    <col min="7686" max="7686" width="7" style="273" bestFit="1" customWidth="1"/>
    <col min="7687" max="7687" width="12.7109375" style="273" bestFit="1" customWidth="1"/>
    <col min="7688" max="7688" width="7.85546875" style="273" bestFit="1" customWidth="1"/>
    <col min="7689" max="7689" width="12.7109375" style="273" bestFit="1" customWidth="1"/>
    <col min="7690" max="7935" width="8.7109375" style="273"/>
    <col min="7936" max="7936" width="124.5703125" style="273" bestFit="1" customWidth="1"/>
    <col min="7937" max="7937" width="4" style="273" bestFit="1" customWidth="1"/>
    <col min="7938" max="7938" width="5.7109375" style="273" bestFit="1" customWidth="1"/>
    <col min="7939" max="7939" width="7.85546875" style="273" bestFit="1" customWidth="1"/>
    <col min="7940" max="7940" width="13.140625" style="273" bestFit="1" customWidth="1"/>
    <col min="7941" max="7941" width="14.5703125" style="273" bestFit="1" customWidth="1"/>
    <col min="7942" max="7942" width="7" style="273" bestFit="1" customWidth="1"/>
    <col min="7943" max="7943" width="12.7109375" style="273" bestFit="1" customWidth="1"/>
    <col min="7944" max="7944" width="7.85546875" style="273" bestFit="1" customWidth="1"/>
    <col min="7945" max="7945" width="12.7109375" style="273" bestFit="1" customWidth="1"/>
    <col min="7946" max="8191" width="8.7109375" style="273"/>
    <col min="8192" max="8192" width="124.5703125" style="273" bestFit="1" customWidth="1"/>
    <col min="8193" max="8193" width="4" style="273" bestFit="1" customWidth="1"/>
    <col min="8194" max="8194" width="5.7109375" style="273" bestFit="1" customWidth="1"/>
    <col min="8195" max="8195" width="7.85546875" style="273" bestFit="1" customWidth="1"/>
    <col min="8196" max="8196" width="13.140625" style="273" bestFit="1" customWidth="1"/>
    <col min="8197" max="8197" width="14.5703125" style="273" bestFit="1" customWidth="1"/>
    <col min="8198" max="8198" width="7" style="273" bestFit="1" customWidth="1"/>
    <col min="8199" max="8199" width="12.7109375" style="273" bestFit="1" customWidth="1"/>
    <col min="8200" max="8200" width="7.85546875" style="273" bestFit="1" customWidth="1"/>
    <col min="8201" max="8201" width="12.7109375" style="273" bestFit="1" customWidth="1"/>
    <col min="8202" max="8447" width="8.7109375" style="273"/>
    <col min="8448" max="8448" width="124.5703125" style="273" bestFit="1" customWidth="1"/>
    <col min="8449" max="8449" width="4" style="273" bestFit="1" customWidth="1"/>
    <col min="8450" max="8450" width="5.7109375" style="273" bestFit="1" customWidth="1"/>
    <col min="8451" max="8451" width="7.85546875" style="273" bestFit="1" customWidth="1"/>
    <col min="8452" max="8452" width="13.140625" style="273" bestFit="1" customWidth="1"/>
    <col min="8453" max="8453" width="14.5703125" style="273" bestFit="1" customWidth="1"/>
    <col min="8454" max="8454" width="7" style="273" bestFit="1" customWidth="1"/>
    <col min="8455" max="8455" width="12.7109375" style="273" bestFit="1" customWidth="1"/>
    <col min="8456" max="8456" width="7.85546875" style="273" bestFit="1" customWidth="1"/>
    <col min="8457" max="8457" width="12.7109375" style="273" bestFit="1" customWidth="1"/>
    <col min="8458" max="8703" width="8.7109375" style="273"/>
    <col min="8704" max="8704" width="124.5703125" style="273" bestFit="1" customWidth="1"/>
    <col min="8705" max="8705" width="4" style="273" bestFit="1" customWidth="1"/>
    <col min="8706" max="8706" width="5.7109375" style="273" bestFit="1" customWidth="1"/>
    <col min="8707" max="8707" width="7.85546875" style="273" bestFit="1" customWidth="1"/>
    <col min="8708" max="8708" width="13.140625" style="273" bestFit="1" customWidth="1"/>
    <col min="8709" max="8709" width="14.5703125" style="273" bestFit="1" customWidth="1"/>
    <col min="8710" max="8710" width="7" style="273" bestFit="1" customWidth="1"/>
    <col min="8711" max="8711" width="12.7109375" style="273" bestFit="1" customWidth="1"/>
    <col min="8712" max="8712" width="7.85546875" style="273" bestFit="1" customWidth="1"/>
    <col min="8713" max="8713" width="12.7109375" style="273" bestFit="1" customWidth="1"/>
    <col min="8714" max="8959" width="8.7109375" style="273"/>
    <col min="8960" max="8960" width="124.5703125" style="273" bestFit="1" customWidth="1"/>
    <col min="8961" max="8961" width="4" style="273" bestFit="1" customWidth="1"/>
    <col min="8962" max="8962" width="5.7109375" style="273" bestFit="1" customWidth="1"/>
    <col min="8963" max="8963" width="7.85546875" style="273" bestFit="1" customWidth="1"/>
    <col min="8964" max="8964" width="13.140625" style="273" bestFit="1" customWidth="1"/>
    <col min="8965" max="8965" width="14.5703125" style="273" bestFit="1" customWidth="1"/>
    <col min="8966" max="8966" width="7" style="273" bestFit="1" customWidth="1"/>
    <col min="8967" max="8967" width="12.7109375" style="273" bestFit="1" customWidth="1"/>
    <col min="8968" max="8968" width="7.85546875" style="273" bestFit="1" customWidth="1"/>
    <col min="8969" max="8969" width="12.7109375" style="273" bestFit="1" customWidth="1"/>
    <col min="8970" max="9215" width="8.7109375" style="273"/>
    <col min="9216" max="9216" width="124.5703125" style="273" bestFit="1" customWidth="1"/>
    <col min="9217" max="9217" width="4" style="273" bestFit="1" customWidth="1"/>
    <col min="9218" max="9218" width="5.7109375" style="273" bestFit="1" customWidth="1"/>
    <col min="9219" max="9219" width="7.85546875" style="273" bestFit="1" customWidth="1"/>
    <col min="9220" max="9220" width="13.140625" style="273" bestFit="1" customWidth="1"/>
    <col min="9221" max="9221" width="14.5703125" style="273" bestFit="1" customWidth="1"/>
    <col min="9222" max="9222" width="7" style="273" bestFit="1" customWidth="1"/>
    <col min="9223" max="9223" width="12.7109375" style="273" bestFit="1" customWidth="1"/>
    <col min="9224" max="9224" width="7.85546875" style="273" bestFit="1" customWidth="1"/>
    <col min="9225" max="9225" width="12.7109375" style="273" bestFit="1" customWidth="1"/>
    <col min="9226" max="9471" width="8.7109375" style="273"/>
    <col min="9472" max="9472" width="124.5703125" style="273" bestFit="1" customWidth="1"/>
    <col min="9473" max="9473" width="4" style="273" bestFit="1" customWidth="1"/>
    <col min="9474" max="9474" width="5.7109375" style="273" bestFit="1" customWidth="1"/>
    <col min="9475" max="9475" width="7.85546875" style="273" bestFit="1" customWidth="1"/>
    <col min="9476" max="9476" width="13.140625" style="273" bestFit="1" customWidth="1"/>
    <col min="9477" max="9477" width="14.5703125" style="273" bestFit="1" customWidth="1"/>
    <col min="9478" max="9478" width="7" style="273" bestFit="1" customWidth="1"/>
    <col min="9479" max="9479" width="12.7109375" style="273" bestFit="1" customWidth="1"/>
    <col min="9480" max="9480" width="7.85546875" style="273" bestFit="1" customWidth="1"/>
    <col min="9481" max="9481" width="12.7109375" style="273" bestFit="1" customWidth="1"/>
    <col min="9482" max="9727" width="8.7109375" style="273"/>
    <col min="9728" max="9728" width="124.5703125" style="273" bestFit="1" customWidth="1"/>
    <col min="9729" max="9729" width="4" style="273" bestFit="1" customWidth="1"/>
    <col min="9730" max="9730" width="5.7109375" style="273" bestFit="1" customWidth="1"/>
    <col min="9731" max="9731" width="7.85546875" style="273" bestFit="1" customWidth="1"/>
    <col min="9732" max="9732" width="13.140625" style="273" bestFit="1" customWidth="1"/>
    <col min="9733" max="9733" width="14.5703125" style="273" bestFit="1" customWidth="1"/>
    <col min="9734" max="9734" width="7" style="273" bestFit="1" customWidth="1"/>
    <col min="9735" max="9735" width="12.7109375" style="273" bestFit="1" customWidth="1"/>
    <col min="9736" max="9736" width="7.85546875" style="273" bestFit="1" customWidth="1"/>
    <col min="9737" max="9737" width="12.7109375" style="273" bestFit="1" customWidth="1"/>
    <col min="9738" max="9983" width="8.7109375" style="273"/>
    <col min="9984" max="9984" width="124.5703125" style="273" bestFit="1" customWidth="1"/>
    <col min="9985" max="9985" width="4" style="273" bestFit="1" customWidth="1"/>
    <col min="9986" max="9986" width="5.7109375" style="273" bestFit="1" customWidth="1"/>
    <col min="9987" max="9987" width="7.85546875" style="273" bestFit="1" customWidth="1"/>
    <col min="9988" max="9988" width="13.140625" style="273" bestFit="1" customWidth="1"/>
    <col min="9989" max="9989" width="14.5703125" style="273" bestFit="1" customWidth="1"/>
    <col min="9990" max="9990" width="7" style="273" bestFit="1" customWidth="1"/>
    <col min="9991" max="9991" width="12.7109375" style="273" bestFit="1" customWidth="1"/>
    <col min="9992" max="9992" width="7.85546875" style="273" bestFit="1" customWidth="1"/>
    <col min="9993" max="9993" width="12.7109375" style="273" bestFit="1" customWidth="1"/>
    <col min="9994" max="10239" width="8.7109375" style="273"/>
    <col min="10240" max="10240" width="124.5703125" style="273" bestFit="1" customWidth="1"/>
    <col min="10241" max="10241" width="4" style="273" bestFit="1" customWidth="1"/>
    <col min="10242" max="10242" width="5.7109375" style="273" bestFit="1" customWidth="1"/>
    <col min="10243" max="10243" width="7.85546875" style="273" bestFit="1" customWidth="1"/>
    <col min="10244" max="10244" width="13.140625" style="273" bestFit="1" customWidth="1"/>
    <col min="10245" max="10245" width="14.5703125" style="273" bestFit="1" customWidth="1"/>
    <col min="10246" max="10246" width="7" style="273" bestFit="1" customWidth="1"/>
    <col min="10247" max="10247" width="12.7109375" style="273" bestFit="1" customWidth="1"/>
    <col min="10248" max="10248" width="7.85546875" style="273" bestFit="1" customWidth="1"/>
    <col min="10249" max="10249" width="12.7109375" style="273" bestFit="1" customWidth="1"/>
    <col min="10250" max="10495" width="8.7109375" style="273"/>
    <col min="10496" max="10496" width="124.5703125" style="273" bestFit="1" customWidth="1"/>
    <col min="10497" max="10497" width="4" style="273" bestFit="1" customWidth="1"/>
    <col min="10498" max="10498" width="5.7109375" style="273" bestFit="1" customWidth="1"/>
    <col min="10499" max="10499" width="7.85546875" style="273" bestFit="1" customWidth="1"/>
    <col min="10500" max="10500" width="13.140625" style="273" bestFit="1" customWidth="1"/>
    <col min="10501" max="10501" width="14.5703125" style="273" bestFit="1" customWidth="1"/>
    <col min="10502" max="10502" width="7" style="273" bestFit="1" customWidth="1"/>
    <col min="10503" max="10503" width="12.7109375" style="273" bestFit="1" customWidth="1"/>
    <col min="10504" max="10504" width="7.85546875" style="273" bestFit="1" customWidth="1"/>
    <col min="10505" max="10505" width="12.7109375" style="273" bestFit="1" customWidth="1"/>
    <col min="10506" max="10751" width="8.7109375" style="273"/>
    <col min="10752" max="10752" width="124.5703125" style="273" bestFit="1" customWidth="1"/>
    <col min="10753" max="10753" width="4" style="273" bestFit="1" customWidth="1"/>
    <col min="10754" max="10754" width="5.7109375" style="273" bestFit="1" customWidth="1"/>
    <col min="10755" max="10755" width="7.85546875" style="273" bestFit="1" customWidth="1"/>
    <col min="10756" max="10756" width="13.140625" style="273" bestFit="1" customWidth="1"/>
    <col min="10757" max="10757" width="14.5703125" style="273" bestFit="1" customWidth="1"/>
    <col min="10758" max="10758" width="7" style="273" bestFit="1" customWidth="1"/>
    <col min="10759" max="10759" width="12.7109375" style="273" bestFit="1" customWidth="1"/>
    <col min="10760" max="10760" width="7.85546875" style="273" bestFit="1" customWidth="1"/>
    <col min="10761" max="10761" width="12.7109375" style="273" bestFit="1" customWidth="1"/>
    <col min="10762" max="11007" width="8.7109375" style="273"/>
    <col min="11008" max="11008" width="124.5703125" style="273" bestFit="1" customWidth="1"/>
    <col min="11009" max="11009" width="4" style="273" bestFit="1" customWidth="1"/>
    <col min="11010" max="11010" width="5.7109375" style="273" bestFit="1" customWidth="1"/>
    <col min="11011" max="11011" width="7.85546875" style="273" bestFit="1" customWidth="1"/>
    <col min="11012" max="11012" width="13.140625" style="273" bestFit="1" customWidth="1"/>
    <col min="11013" max="11013" width="14.5703125" style="273" bestFit="1" customWidth="1"/>
    <col min="11014" max="11014" width="7" style="273" bestFit="1" customWidth="1"/>
    <col min="11015" max="11015" width="12.7109375" style="273" bestFit="1" customWidth="1"/>
    <col min="11016" max="11016" width="7.85546875" style="273" bestFit="1" customWidth="1"/>
    <col min="11017" max="11017" width="12.7109375" style="273" bestFit="1" customWidth="1"/>
    <col min="11018" max="11263" width="8.7109375" style="273"/>
    <col min="11264" max="11264" width="124.5703125" style="273" bestFit="1" customWidth="1"/>
    <col min="11265" max="11265" width="4" style="273" bestFit="1" customWidth="1"/>
    <col min="11266" max="11266" width="5.7109375" style="273" bestFit="1" customWidth="1"/>
    <col min="11267" max="11267" width="7.85546875" style="273" bestFit="1" customWidth="1"/>
    <col min="11268" max="11268" width="13.140625" style="273" bestFit="1" customWidth="1"/>
    <col min="11269" max="11269" width="14.5703125" style="273" bestFit="1" customWidth="1"/>
    <col min="11270" max="11270" width="7" style="273" bestFit="1" customWidth="1"/>
    <col min="11271" max="11271" width="12.7109375" style="273" bestFit="1" customWidth="1"/>
    <col min="11272" max="11272" width="7.85546875" style="273" bestFit="1" customWidth="1"/>
    <col min="11273" max="11273" width="12.7109375" style="273" bestFit="1" customWidth="1"/>
    <col min="11274" max="11519" width="8.7109375" style="273"/>
    <col min="11520" max="11520" width="124.5703125" style="273" bestFit="1" customWidth="1"/>
    <col min="11521" max="11521" width="4" style="273" bestFit="1" customWidth="1"/>
    <col min="11522" max="11522" width="5.7109375" style="273" bestFit="1" customWidth="1"/>
    <col min="11523" max="11523" width="7.85546875" style="273" bestFit="1" customWidth="1"/>
    <col min="11524" max="11524" width="13.140625" style="273" bestFit="1" customWidth="1"/>
    <col min="11525" max="11525" width="14.5703125" style="273" bestFit="1" customWidth="1"/>
    <col min="11526" max="11526" width="7" style="273" bestFit="1" customWidth="1"/>
    <col min="11527" max="11527" width="12.7109375" style="273" bestFit="1" customWidth="1"/>
    <col min="11528" max="11528" width="7.85546875" style="273" bestFit="1" customWidth="1"/>
    <col min="11529" max="11529" width="12.7109375" style="273" bestFit="1" customWidth="1"/>
    <col min="11530" max="11775" width="8.7109375" style="273"/>
    <col min="11776" max="11776" width="124.5703125" style="273" bestFit="1" customWidth="1"/>
    <col min="11777" max="11777" width="4" style="273" bestFit="1" customWidth="1"/>
    <col min="11778" max="11778" width="5.7109375" style="273" bestFit="1" customWidth="1"/>
    <col min="11779" max="11779" width="7.85546875" style="273" bestFit="1" customWidth="1"/>
    <col min="11780" max="11780" width="13.140625" style="273" bestFit="1" customWidth="1"/>
    <col min="11781" max="11781" width="14.5703125" style="273" bestFit="1" customWidth="1"/>
    <col min="11782" max="11782" width="7" style="273" bestFit="1" customWidth="1"/>
    <col min="11783" max="11783" width="12.7109375" style="273" bestFit="1" customWidth="1"/>
    <col min="11784" max="11784" width="7.85546875" style="273" bestFit="1" customWidth="1"/>
    <col min="11785" max="11785" width="12.7109375" style="273" bestFit="1" customWidth="1"/>
    <col min="11786" max="12031" width="8.7109375" style="273"/>
    <col min="12032" max="12032" width="124.5703125" style="273" bestFit="1" customWidth="1"/>
    <col min="12033" max="12033" width="4" style="273" bestFit="1" customWidth="1"/>
    <col min="12034" max="12034" width="5.7109375" style="273" bestFit="1" customWidth="1"/>
    <col min="12035" max="12035" width="7.85546875" style="273" bestFit="1" customWidth="1"/>
    <col min="12036" max="12036" width="13.140625" style="273" bestFit="1" customWidth="1"/>
    <col min="12037" max="12037" width="14.5703125" style="273" bestFit="1" customWidth="1"/>
    <col min="12038" max="12038" width="7" style="273" bestFit="1" customWidth="1"/>
    <col min="12039" max="12039" width="12.7109375" style="273" bestFit="1" customWidth="1"/>
    <col min="12040" max="12040" width="7.85546875" style="273" bestFit="1" customWidth="1"/>
    <col min="12041" max="12041" width="12.7109375" style="273" bestFit="1" customWidth="1"/>
    <col min="12042" max="12287" width="8.7109375" style="273"/>
    <col min="12288" max="12288" width="124.5703125" style="273" bestFit="1" customWidth="1"/>
    <col min="12289" max="12289" width="4" style="273" bestFit="1" customWidth="1"/>
    <col min="12290" max="12290" width="5.7109375" style="273" bestFit="1" customWidth="1"/>
    <col min="12291" max="12291" width="7.85546875" style="273" bestFit="1" customWidth="1"/>
    <col min="12292" max="12292" width="13.140625" style="273" bestFit="1" customWidth="1"/>
    <col min="12293" max="12293" width="14.5703125" style="273" bestFit="1" customWidth="1"/>
    <col min="12294" max="12294" width="7" style="273" bestFit="1" customWidth="1"/>
    <col min="12295" max="12295" width="12.7109375" style="273" bestFit="1" customWidth="1"/>
    <col min="12296" max="12296" width="7.85546875" style="273" bestFit="1" customWidth="1"/>
    <col min="12297" max="12297" width="12.7109375" style="273" bestFit="1" customWidth="1"/>
    <col min="12298" max="12543" width="8.7109375" style="273"/>
    <col min="12544" max="12544" width="124.5703125" style="273" bestFit="1" customWidth="1"/>
    <col min="12545" max="12545" width="4" style="273" bestFit="1" customWidth="1"/>
    <col min="12546" max="12546" width="5.7109375" style="273" bestFit="1" customWidth="1"/>
    <col min="12547" max="12547" width="7.85546875" style="273" bestFit="1" customWidth="1"/>
    <col min="12548" max="12548" width="13.140625" style="273" bestFit="1" customWidth="1"/>
    <col min="12549" max="12549" width="14.5703125" style="273" bestFit="1" customWidth="1"/>
    <col min="12550" max="12550" width="7" style="273" bestFit="1" customWidth="1"/>
    <col min="12551" max="12551" width="12.7109375" style="273" bestFit="1" customWidth="1"/>
    <col min="12552" max="12552" width="7.85546875" style="273" bestFit="1" customWidth="1"/>
    <col min="12553" max="12553" width="12.7109375" style="273" bestFit="1" customWidth="1"/>
    <col min="12554" max="12799" width="8.7109375" style="273"/>
    <col min="12800" max="12800" width="124.5703125" style="273" bestFit="1" customWidth="1"/>
    <col min="12801" max="12801" width="4" style="273" bestFit="1" customWidth="1"/>
    <col min="12802" max="12802" width="5.7109375" style="273" bestFit="1" customWidth="1"/>
    <col min="12803" max="12803" width="7.85546875" style="273" bestFit="1" customWidth="1"/>
    <col min="12804" max="12804" width="13.140625" style="273" bestFit="1" customWidth="1"/>
    <col min="12805" max="12805" width="14.5703125" style="273" bestFit="1" customWidth="1"/>
    <col min="12806" max="12806" width="7" style="273" bestFit="1" customWidth="1"/>
    <col min="12807" max="12807" width="12.7109375" style="273" bestFit="1" customWidth="1"/>
    <col min="12808" max="12808" width="7.85546875" style="273" bestFit="1" customWidth="1"/>
    <col min="12809" max="12809" width="12.7109375" style="273" bestFit="1" customWidth="1"/>
    <col min="12810" max="13055" width="8.7109375" style="273"/>
    <col min="13056" max="13056" width="124.5703125" style="273" bestFit="1" customWidth="1"/>
    <col min="13057" max="13057" width="4" style="273" bestFit="1" customWidth="1"/>
    <col min="13058" max="13058" width="5.7109375" style="273" bestFit="1" customWidth="1"/>
    <col min="13059" max="13059" width="7.85546875" style="273" bestFit="1" customWidth="1"/>
    <col min="13060" max="13060" width="13.140625" style="273" bestFit="1" customWidth="1"/>
    <col min="13061" max="13061" width="14.5703125" style="273" bestFit="1" customWidth="1"/>
    <col min="13062" max="13062" width="7" style="273" bestFit="1" customWidth="1"/>
    <col min="13063" max="13063" width="12.7109375" style="273" bestFit="1" customWidth="1"/>
    <col min="13064" max="13064" width="7.85546875" style="273" bestFit="1" customWidth="1"/>
    <col min="13065" max="13065" width="12.7109375" style="273" bestFit="1" customWidth="1"/>
    <col min="13066" max="13311" width="8.7109375" style="273"/>
    <col min="13312" max="13312" width="124.5703125" style="273" bestFit="1" customWidth="1"/>
    <col min="13313" max="13313" width="4" style="273" bestFit="1" customWidth="1"/>
    <col min="13314" max="13314" width="5.7109375" style="273" bestFit="1" customWidth="1"/>
    <col min="13315" max="13315" width="7.85546875" style="273" bestFit="1" customWidth="1"/>
    <col min="13316" max="13316" width="13.140625" style="273" bestFit="1" customWidth="1"/>
    <col min="13317" max="13317" width="14.5703125" style="273" bestFit="1" customWidth="1"/>
    <col min="13318" max="13318" width="7" style="273" bestFit="1" customWidth="1"/>
    <col min="13319" max="13319" width="12.7109375" style="273" bestFit="1" customWidth="1"/>
    <col min="13320" max="13320" width="7.85546875" style="273" bestFit="1" customWidth="1"/>
    <col min="13321" max="13321" width="12.7109375" style="273" bestFit="1" customWidth="1"/>
    <col min="13322" max="13567" width="8.7109375" style="273"/>
    <col min="13568" max="13568" width="124.5703125" style="273" bestFit="1" customWidth="1"/>
    <col min="13569" max="13569" width="4" style="273" bestFit="1" customWidth="1"/>
    <col min="13570" max="13570" width="5.7109375" style="273" bestFit="1" customWidth="1"/>
    <col min="13571" max="13571" width="7.85546875" style="273" bestFit="1" customWidth="1"/>
    <col min="13572" max="13572" width="13.140625" style="273" bestFit="1" customWidth="1"/>
    <col min="13573" max="13573" width="14.5703125" style="273" bestFit="1" customWidth="1"/>
    <col min="13574" max="13574" width="7" style="273" bestFit="1" customWidth="1"/>
    <col min="13575" max="13575" width="12.7109375" style="273" bestFit="1" customWidth="1"/>
    <col min="13576" max="13576" width="7.85546875" style="273" bestFit="1" customWidth="1"/>
    <col min="13577" max="13577" width="12.7109375" style="273" bestFit="1" customWidth="1"/>
    <col min="13578" max="13823" width="8.7109375" style="273"/>
    <col min="13824" max="13824" width="124.5703125" style="273" bestFit="1" customWidth="1"/>
    <col min="13825" max="13825" width="4" style="273" bestFit="1" customWidth="1"/>
    <col min="13826" max="13826" width="5.7109375" style="273" bestFit="1" customWidth="1"/>
    <col min="13827" max="13827" width="7.85546875" style="273" bestFit="1" customWidth="1"/>
    <col min="13828" max="13828" width="13.140625" style="273" bestFit="1" customWidth="1"/>
    <col min="13829" max="13829" width="14.5703125" style="273" bestFit="1" customWidth="1"/>
    <col min="13830" max="13830" width="7" style="273" bestFit="1" customWidth="1"/>
    <col min="13831" max="13831" width="12.7109375" style="273" bestFit="1" customWidth="1"/>
    <col min="13832" max="13832" width="7.85546875" style="273" bestFit="1" customWidth="1"/>
    <col min="13833" max="13833" width="12.7109375" style="273" bestFit="1" customWidth="1"/>
    <col min="13834" max="14079" width="8.7109375" style="273"/>
    <col min="14080" max="14080" width="124.5703125" style="273" bestFit="1" customWidth="1"/>
    <col min="14081" max="14081" width="4" style="273" bestFit="1" customWidth="1"/>
    <col min="14082" max="14082" width="5.7109375" style="273" bestFit="1" customWidth="1"/>
    <col min="14083" max="14083" width="7.85546875" style="273" bestFit="1" customWidth="1"/>
    <col min="14084" max="14084" width="13.140625" style="273" bestFit="1" customWidth="1"/>
    <col min="14085" max="14085" width="14.5703125" style="273" bestFit="1" customWidth="1"/>
    <col min="14086" max="14086" width="7" style="273" bestFit="1" customWidth="1"/>
    <col min="14087" max="14087" width="12.7109375" style="273" bestFit="1" customWidth="1"/>
    <col min="14088" max="14088" width="7.85546875" style="273" bestFit="1" customWidth="1"/>
    <col min="14089" max="14089" width="12.7109375" style="273" bestFit="1" customWidth="1"/>
    <col min="14090" max="14335" width="8.7109375" style="273"/>
    <col min="14336" max="14336" width="124.5703125" style="273" bestFit="1" customWidth="1"/>
    <col min="14337" max="14337" width="4" style="273" bestFit="1" customWidth="1"/>
    <col min="14338" max="14338" width="5.7109375" style="273" bestFit="1" customWidth="1"/>
    <col min="14339" max="14339" width="7.85546875" style="273" bestFit="1" customWidth="1"/>
    <col min="14340" max="14340" width="13.140625" style="273" bestFit="1" customWidth="1"/>
    <col min="14341" max="14341" width="14.5703125" style="273" bestFit="1" customWidth="1"/>
    <col min="14342" max="14342" width="7" style="273" bestFit="1" customWidth="1"/>
    <col min="14343" max="14343" width="12.7109375" style="273" bestFit="1" customWidth="1"/>
    <col min="14344" max="14344" width="7.85546875" style="273" bestFit="1" customWidth="1"/>
    <col min="14345" max="14345" width="12.7109375" style="273" bestFit="1" customWidth="1"/>
    <col min="14346" max="14591" width="8.7109375" style="273"/>
    <col min="14592" max="14592" width="124.5703125" style="273" bestFit="1" customWidth="1"/>
    <col min="14593" max="14593" width="4" style="273" bestFit="1" customWidth="1"/>
    <col min="14594" max="14594" width="5.7109375" style="273" bestFit="1" customWidth="1"/>
    <col min="14595" max="14595" width="7.85546875" style="273" bestFit="1" customWidth="1"/>
    <col min="14596" max="14596" width="13.140625" style="273" bestFit="1" customWidth="1"/>
    <col min="14597" max="14597" width="14.5703125" style="273" bestFit="1" customWidth="1"/>
    <col min="14598" max="14598" width="7" style="273" bestFit="1" customWidth="1"/>
    <col min="14599" max="14599" width="12.7109375" style="273" bestFit="1" customWidth="1"/>
    <col min="14600" max="14600" width="7.85546875" style="273" bestFit="1" customWidth="1"/>
    <col min="14601" max="14601" width="12.7109375" style="273" bestFit="1" customWidth="1"/>
    <col min="14602" max="14847" width="8.7109375" style="273"/>
    <col min="14848" max="14848" width="124.5703125" style="273" bestFit="1" customWidth="1"/>
    <col min="14849" max="14849" width="4" style="273" bestFit="1" customWidth="1"/>
    <col min="14850" max="14850" width="5.7109375" style="273" bestFit="1" customWidth="1"/>
    <col min="14851" max="14851" width="7.85546875" style="273" bestFit="1" customWidth="1"/>
    <col min="14852" max="14852" width="13.140625" style="273" bestFit="1" customWidth="1"/>
    <col min="14853" max="14853" width="14.5703125" style="273" bestFit="1" customWidth="1"/>
    <col min="14854" max="14854" width="7" style="273" bestFit="1" customWidth="1"/>
    <col min="14855" max="14855" width="12.7109375" style="273" bestFit="1" customWidth="1"/>
    <col min="14856" max="14856" width="7.85546875" style="273" bestFit="1" customWidth="1"/>
    <col min="14857" max="14857" width="12.7109375" style="273" bestFit="1" customWidth="1"/>
    <col min="14858" max="15103" width="8.7109375" style="273"/>
    <col min="15104" max="15104" width="124.5703125" style="273" bestFit="1" customWidth="1"/>
    <col min="15105" max="15105" width="4" style="273" bestFit="1" customWidth="1"/>
    <col min="15106" max="15106" width="5.7109375" style="273" bestFit="1" customWidth="1"/>
    <col min="15107" max="15107" width="7.85546875" style="273" bestFit="1" customWidth="1"/>
    <col min="15108" max="15108" width="13.140625" style="273" bestFit="1" customWidth="1"/>
    <col min="15109" max="15109" width="14.5703125" style="273" bestFit="1" customWidth="1"/>
    <col min="15110" max="15110" width="7" style="273" bestFit="1" customWidth="1"/>
    <col min="15111" max="15111" width="12.7109375" style="273" bestFit="1" customWidth="1"/>
    <col min="15112" max="15112" width="7.85546875" style="273" bestFit="1" customWidth="1"/>
    <col min="15113" max="15113" width="12.7109375" style="273" bestFit="1" customWidth="1"/>
    <col min="15114" max="15359" width="8.7109375" style="273"/>
    <col min="15360" max="15360" width="124.5703125" style="273" bestFit="1" customWidth="1"/>
    <col min="15361" max="15361" width="4" style="273" bestFit="1" customWidth="1"/>
    <col min="15362" max="15362" width="5.7109375" style="273" bestFit="1" customWidth="1"/>
    <col min="15363" max="15363" width="7.85546875" style="273" bestFit="1" customWidth="1"/>
    <col min="15364" max="15364" width="13.140625" style="273" bestFit="1" customWidth="1"/>
    <col min="15365" max="15365" width="14.5703125" style="273" bestFit="1" customWidth="1"/>
    <col min="15366" max="15366" width="7" style="273" bestFit="1" customWidth="1"/>
    <col min="15367" max="15367" width="12.7109375" style="273" bestFit="1" customWidth="1"/>
    <col min="15368" max="15368" width="7.85546875" style="273" bestFit="1" customWidth="1"/>
    <col min="15369" max="15369" width="12.7109375" style="273" bestFit="1" customWidth="1"/>
    <col min="15370" max="15615" width="8.7109375" style="273"/>
    <col min="15616" max="15616" width="124.5703125" style="273" bestFit="1" customWidth="1"/>
    <col min="15617" max="15617" width="4" style="273" bestFit="1" customWidth="1"/>
    <col min="15618" max="15618" width="5.7109375" style="273" bestFit="1" customWidth="1"/>
    <col min="15619" max="15619" width="7.85546875" style="273" bestFit="1" customWidth="1"/>
    <col min="15620" max="15620" width="13.140625" style="273" bestFit="1" customWidth="1"/>
    <col min="15621" max="15621" width="14.5703125" style="273" bestFit="1" customWidth="1"/>
    <col min="15622" max="15622" width="7" style="273" bestFit="1" customWidth="1"/>
    <col min="15623" max="15623" width="12.7109375" style="273" bestFit="1" customWidth="1"/>
    <col min="15624" max="15624" width="7.85546875" style="273" bestFit="1" customWidth="1"/>
    <col min="15625" max="15625" width="12.7109375" style="273" bestFit="1" customWidth="1"/>
    <col min="15626" max="15871" width="8.7109375" style="273"/>
    <col min="15872" max="15872" width="124.5703125" style="273" bestFit="1" customWidth="1"/>
    <col min="15873" max="15873" width="4" style="273" bestFit="1" customWidth="1"/>
    <col min="15874" max="15874" width="5.7109375" style="273" bestFit="1" customWidth="1"/>
    <col min="15875" max="15875" width="7.85546875" style="273" bestFit="1" customWidth="1"/>
    <col min="15876" max="15876" width="13.140625" style="273" bestFit="1" customWidth="1"/>
    <col min="15877" max="15877" width="14.5703125" style="273" bestFit="1" customWidth="1"/>
    <col min="15878" max="15878" width="7" style="273" bestFit="1" customWidth="1"/>
    <col min="15879" max="15879" width="12.7109375" style="273" bestFit="1" customWidth="1"/>
    <col min="15880" max="15880" width="7.85546875" style="273" bestFit="1" customWidth="1"/>
    <col min="15881" max="15881" width="12.7109375" style="273" bestFit="1" customWidth="1"/>
    <col min="15882" max="16127" width="8.7109375" style="273"/>
    <col min="16128" max="16128" width="124.5703125" style="273" bestFit="1" customWidth="1"/>
    <col min="16129" max="16129" width="4" style="273" bestFit="1" customWidth="1"/>
    <col min="16130" max="16130" width="5.7109375" style="273" bestFit="1" customWidth="1"/>
    <col min="16131" max="16131" width="7.85546875" style="273" bestFit="1" customWidth="1"/>
    <col min="16132" max="16132" width="13.140625" style="273" bestFit="1" customWidth="1"/>
    <col min="16133" max="16133" width="14.5703125" style="273" bestFit="1" customWidth="1"/>
    <col min="16134" max="16134" width="7" style="273" bestFit="1" customWidth="1"/>
    <col min="16135" max="16135" width="12.7109375" style="273" bestFit="1" customWidth="1"/>
    <col min="16136" max="16136" width="7.85546875" style="273" bestFit="1" customWidth="1"/>
    <col min="16137" max="16137" width="12.7109375" style="273" bestFit="1" customWidth="1"/>
    <col min="16138" max="16384" width="8.7109375" style="273"/>
  </cols>
  <sheetData>
    <row r="2" spans="1:9" s="155" customFormat="1" ht="18.75">
      <c r="A2" s="430" t="s">
        <v>1066</v>
      </c>
      <c r="B2" s="431"/>
      <c r="C2" s="431"/>
      <c r="D2" s="431"/>
      <c r="E2" s="431"/>
      <c r="F2" s="431"/>
      <c r="G2" s="431"/>
      <c r="H2" s="431"/>
      <c r="I2" s="431"/>
    </row>
    <row r="3" spans="1:9">
      <c r="A3" s="272" t="s">
        <v>1065</v>
      </c>
      <c r="B3" s="272"/>
      <c r="C3" s="272"/>
      <c r="D3" s="272"/>
      <c r="E3" s="272"/>
      <c r="F3" s="272"/>
      <c r="G3" s="272"/>
      <c r="H3" s="272"/>
      <c r="I3" s="272"/>
    </row>
    <row r="4" spans="1:9">
      <c r="A4" s="274" t="s">
        <v>5</v>
      </c>
      <c r="B4" s="274"/>
      <c r="C4" s="274"/>
      <c r="D4" s="274"/>
      <c r="E4" s="274"/>
      <c r="F4" s="274"/>
      <c r="G4" s="275" t="s">
        <v>1062</v>
      </c>
      <c r="H4" s="274"/>
      <c r="I4" s="275" t="s">
        <v>1063</v>
      </c>
    </row>
    <row r="5" spans="1:9">
      <c r="A5" s="272" t="s">
        <v>1064</v>
      </c>
      <c r="B5" s="272"/>
      <c r="C5" s="272"/>
      <c r="D5" s="272"/>
      <c r="E5" s="272"/>
      <c r="F5" s="272"/>
      <c r="G5" s="276"/>
      <c r="H5" s="272"/>
      <c r="I5" s="276"/>
    </row>
    <row r="6" spans="1:9">
      <c r="A6" s="277" t="s">
        <v>30</v>
      </c>
      <c r="B6" s="277"/>
      <c r="C6" s="277"/>
      <c r="D6" s="277"/>
      <c r="E6" s="277"/>
      <c r="F6" s="277"/>
      <c r="G6" s="278">
        <f>I84</f>
        <v>0</v>
      </c>
      <c r="H6" s="277"/>
      <c r="I6" s="278"/>
    </row>
    <row r="7" spans="1:9">
      <c r="A7" s="277" t="s">
        <v>1049</v>
      </c>
      <c r="B7" s="277"/>
      <c r="C7" s="277"/>
      <c r="D7" s="277"/>
      <c r="E7" s="277"/>
      <c r="F7" s="277"/>
      <c r="G7" s="278">
        <f>G6*0.036</f>
        <v>0</v>
      </c>
      <c r="H7" s="277"/>
      <c r="I7" s="278">
        <f>G6*0.01</f>
        <v>0</v>
      </c>
    </row>
    <row r="8" spans="1:9">
      <c r="A8" s="277" t="s">
        <v>1050</v>
      </c>
      <c r="B8" s="277"/>
      <c r="C8" s="277"/>
      <c r="D8" s="277"/>
      <c r="E8" s="277"/>
      <c r="F8" s="277"/>
      <c r="G8" s="278"/>
      <c r="H8" s="277"/>
      <c r="I8" s="278">
        <f>E220</f>
        <v>0</v>
      </c>
    </row>
    <row r="9" spans="1:9">
      <c r="A9" s="277" t="s">
        <v>1051</v>
      </c>
      <c r="B9" s="277"/>
      <c r="C9" s="277"/>
      <c r="D9" s="277"/>
      <c r="E9" s="277"/>
      <c r="F9" s="277"/>
      <c r="G9" s="278"/>
      <c r="H9" s="277"/>
      <c r="I9" s="278">
        <f>G220</f>
        <v>0</v>
      </c>
    </row>
    <row r="10" spans="1:9">
      <c r="A10" s="279" t="s">
        <v>1052</v>
      </c>
      <c r="B10" s="279"/>
      <c r="C10" s="279"/>
      <c r="D10" s="279"/>
      <c r="E10" s="279"/>
      <c r="F10" s="279"/>
      <c r="G10" s="280">
        <f>SUM(G6:G9)</f>
        <v>0</v>
      </c>
      <c r="H10" s="279"/>
      <c r="I10" s="280">
        <f>SUM(I6:I9)</f>
        <v>0</v>
      </c>
    </row>
    <row r="11" spans="1:9">
      <c r="A11" s="277" t="s">
        <v>1053</v>
      </c>
      <c r="B11" s="277"/>
      <c r="C11" s="277"/>
      <c r="D11" s="277"/>
      <c r="E11" s="277"/>
      <c r="F11" s="277"/>
      <c r="G11" s="278"/>
      <c r="H11" s="277"/>
      <c r="I11" s="278">
        <f>(I9+I8)*0.06</f>
        <v>0</v>
      </c>
    </row>
    <row r="12" spans="1:9">
      <c r="A12" s="277" t="s">
        <v>1054</v>
      </c>
      <c r="B12" s="277"/>
      <c r="C12" s="277"/>
      <c r="D12" s="277"/>
      <c r="E12" s="277"/>
      <c r="F12" s="277"/>
      <c r="G12" s="278"/>
      <c r="H12" s="277"/>
      <c r="I12" s="278">
        <v>0</v>
      </c>
    </row>
    <row r="13" spans="1:9">
      <c r="A13" s="277" t="s">
        <v>1055</v>
      </c>
      <c r="B13" s="277"/>
      <c r="C13" s="277"/>
      <c r="D13" s="277"/>
      <c r="E13" s="277"/>
      <c r="F13" s="277"/>
      <c r="G13" s="278"/>
      <c r="H13" s="277"/>
      <c r="I13" s="278">
        <v>0</v>
      </c>
    </row>
    <row r="14" spans="1:9">
      <c r="A14" s="277" t="s">
        <v>1056</v>
      </c>
      <c r="B14" s="277"/>
      <c r="C14" s="277"/>
      <c r="D14" s="277"/>
      <c r="E14" s="277"/>
      <c r="F14" s="277"/>
      <c r="G14" s="278"/>
      <c r="H14" s="277"/>
      <c r="I14" s="278">
        <v>0</v>
      </c>
    </row>
    <row r="15" spans="1:9">
      <c r="A15" s="279" t="s">
        <v>1057</v>
      </c>
      <c r="B15" s="279"/>
      <c r="C15" s="279"/>
      <c r="D15" s="279"/>
      <c r="E15" s="279"/>
      <c r="F15" s="279"/>
      <c r="G15" s="280">
        <f>SUM(G10:G14)</f>
        <v>0</v>
      </c>
      <c r="H15" s="279"/>
      <c r="I15" s="280">
        <f>SUM(I10:I14)</f>
        <v>0</v>
      </c>
    </row>
    <row r="16" spans="1:9">
      <c r="A16" s="277" t="s">
        <v>1058</v>
      </c>
      <c r="B16" s="277"/>
      <c r="C16" s="277"/>
      <c r="D16" s="277"/>
      <c r="E16" s="277"/>
      <c r="F16" s="277"/>
      <c r="G16" s="278"/>
      <c r="H16" s="277"/>
      <c r="I16" s="278">
        <v>0</v>
      </c>
    </row>
    <row r="17" spans="1:9">
      <c r="A17" s="277" t="s">
        <v>1059</v>
      </c>
      <c r="B17" s="277"/>
      <c r="C17" s="277"/>
      <c r="D17" s="277"/>
      <c r="E17" s="277"/>
      <c r="F17" s="277"/>
      <c r="G17" s="278"/>
      <c r="H17" s="277"/>
      <c r="I17" s="278">
        <v>0</v>
      </c>
    </row>
    <row r="18" spans="1:9">
      <c r="A18" s="277" t="s">
        <v>1060</v>
      </c>
      <c r="B18" s="277"/>
      <c r="C18" s="277"/>
      <c r="D18" s="277"/>
      <c r="E18" s="277"/>
      <c r="F18" s="277"/>
      <c r="G18" s="278"/>
      <c r="H18" s="277"/>
      <c r="I18" s="278">
        <v>0</v>
      </c>
    </row>
    <row r="19" spans="1:9">
      <c r="A19" s="272" t="s">
        <v>1061</v>
      </c>
      <c r="B19" s="272"/>
      <c r="C19" s="272"/>
      <c r="D19" s="272"/>
      <c r="E19" s="272"/>
      <c r="F19" s="272"/>
      <c r="G19" s="276"/>
      <c r="H19" s="272"/>
      <c r="I19" s="276">
        <f>SUM(G15:I18)</f>
        <v>0</v>
      </c>
    </row>
    <row r="22" spans="1:9">
      <c r="A22" s="281" t="s">
        <v>5</v>
      </c>
      <c r="B22" s="281" t="s">
        <v>950</v>
      </c>
      <c r="C22" s="282" t="s">
        <v>812</v>
      </c>
      <c r="D22" s="282" t="s">
        <v>951</v>
      </c>
      <c r="E22" s="282" t="s">
        <v>952</v>
      </c>
      <c r="F22" s="282" t="s">
        <v>31</v>
      </c>
      <c r="G22" s="282" t="s">
        <v>953</v>
      </c>
      <c r="H22" s="282" t="s">
        <v>814</v>
      </c>
      <c r="I22" s="282" t="s">
        <v>1</v>
      </c>
    </row>
    <row r="23" spans="1:9" ht="16.5">
      <c r="A23" s="283" t="s">
        <v>954</v>
      </c>
      <c r="B23" s="283" t="s">
        <v>955</v>
      </c>
      <c r="C23" s="284"/>
      <c r="D23" s="284"/>
      <c r="E23" s="284"/>
      <c r="F23" s="284"/>
      <c r="G23" s="284"/>
      <c r="H23" s="284"/>
      <c r="I23" s="284"/>
    </row>
    <row r="24" spans="1:9">
      <c r="A24" s="285" t="s">
        <v>956</v>
      </c>
      <c r="B24" s="285" t="s">
        <v>650</v>
      </c>
      <c r="C24" s="286">
        <v>1</v>
      </c>
      <c r="D24" s="271"/>
      <c r="E24" s="287">
        <f>C24*D24</f>
        <v>0</v>
      </c>
      <c r="F24" s="271"/>
      <c r="G24" s="286">
        <f>F24*C24</f>
        <v>0</v>
      </c>
      <c r="H24" s="287">
        <f>D24+F24</f>
        <v>0</v>
      </c>
      <c r="I24" s="287">
        <f>E24+G24</f>
        <v>0</v>
      </c>
    </row>
    <row r="25" spans="1:9">
      <c r="A25" s="288" t="s">
        <v>1400</v>
      </c>
      <c r="B25" s="288"/>
      <c r="C25" s="289"/>
      <c r="D25" s="271"/>
      <c r="E25" s="289"/>
      <c r="F25" s="271"/>
      <c r="G25" s="289"/>
      <c r="H25" s="289"/>
      <c r="I25" s="289"/>
    </row>
    <row r="26" spans="1:9">
      <c r="A26" s="285" t="s">
        <v>957</v>
      </c>
      <c r="B26" s="285" t="s">
        <v>650</v>
      </c>
      <c r="C26" s="286">
        <v>1</v>
      </c>
      <c r="D26" s="271"/>
      <c r="E26" s="287">
        <f>C26*D26</f>
        <v>0</v>
      </c>
      <c r="F26" s="271"/>
      <c r="G26" s="286">
        <f>F26*C26</f>
        <v>0</v>
      </c>
      <c r="H26" s="287">
        <f>D26+F26</f>
        <v>0</v>
      </c>
      <c r="I26" s="287">
        <f>E26+G26</f>
        <v>0</v>
      </c>
    </row>
    <row r="27" spans="1:9" ht="28.5">
      <c r="A27" s="290" t="s">
        <v>958</v>
      </c>
      <c r="B27" s="288"/>
      <c r="C27" s="289"/>
      <c r="D27" s="271"/>
      <c r="E27" s="289"/>
      <c r="F27" s="271"/>
      <c r="G27" s="289"/>
      <c r="H27" s="289"/>
      <c r="I27" s="289"/>
    </row>
    <row r="28" spans="1:9">
      <c r="A28" s="285" t="s">
        <v>959</v>
      </c>
      <c r="B28" s="285" t="s">
        <v>960</v>
      </c>
      <c r="C28" s="286">
        <v>1</v>
      </c>
      <c r="D28" s="271"/>
      <c r="E28" s="287">
        <f>C28*D28</f>
        <v>0</v>
      </c>
      <c r="F28" s="271"/>
      <c r="G28" s="286">
        <f>F28*C28</f>
        <v>0</v>
      </c>
      <c r="H28" s="287">
        <f>D28+F28</f>
        <v>0</v>
      </c>
      <c r="I28" s="287">
        <f>E28+G28</f>
        <v>0</v>
      </c>
    </row>
    <row r="29" spans="1:9">
      <c r="A29" s="288" t="s">
        <v>961</v>
      </c>
      <c r="B29" s="288"/>
      <c r="C29" s="289"/>
      <c r="D29" s="271"/>
      <c r="E29" s="289"/>
      <c r="F29" s="271"/>
      <c r="G29" s="289"/>
      <c r="H29" s="289"/>
      <c r="I29" s="289"/>
    </row>
    <row r="30" spans="1:9">
      <c r="A30" s="285" t="s">
        <v>962</v>
      </c>
      <c r="B30" s="285" t="s">
        <v>650</v>
      </c>
      <c r="C30" s="286">
        <v>1</v>
      </c>
      <c r="D30" s="271"/>
      <c r="E30" s="287">
        <f t="shared" ref="E30:E32" si="0">C30*D30</f>
        <v>0</v>
      </c>
      <c r="F30" s="271"/>
      <c r="G30" s="286">
        <f>F30*C30</f>
        <v>0</v>
      </c>
      <c r="H30" s="287">
        <f t="shared" ref="H30:H32" si="1">D30+F30</f>
        <v>0</v>
      </c>
      <c r="I30" s="287">
        <f>E30+G30</f>
        <v>0</v>
      </c>
    </row>
    <row r="31" spans="1:9">
      <c r="A31" s="285" t="s">
        <v>963</v>
      </c>
      <c r="B31" s="285" t="s">
        <v>650</v>
      </c>
      <c r="C31" s="286">
        <v>4</v>
      </c>
      <c r="D31" s="271"/>
      <c r="E31" s="287">
        <f t="shared" si="0"/>
        <v>0</v>
      </c>
      <c r="F31" s="271"/>
      <c r="G31" s="286">
        <f>F31*C31</f>
        <v>0</v>
      </c>
      <c r="H31" s="287">
        <f t="shared" si="1"/>
        <v>0</v>
      </c>
      <c r="I31" s="287">
        <f>E31+G31</f>
        <v>0</v>
      </c>
    </row>
    <row r="32" spans="1:9">
      <c r="A32" s="285" t="s">
        <v>964</v>
      </c>
      <c r="B32" s="285" t="s">
        <v>650</v>
      </c>
      <c r="C32" s="286">
        <v>17</v>
      </c>
      <c r="D32" s="271"/>
      <c r="E32" s="287">
        <f t="shared" si="0"/>
        <v>0</v>
      </c>
      <c r="F32" s="271"/>
      <c r="G32" s="286">
        <f>F32*C32</f>
        <v>0</v>
      </c>
      <c r="H32" s="287">
        <f t="shared" si="1"/>
        <v>0</v>
      </c>
      <c r="I32" s="287">
        <f>E32+G32</f>
        <v>0</v>
      </c>
    </row>
    <row r="33" spans="1:9">
      <c r="A33" s="288" t="s">
        <v>965</v>
      </c>
      <c r="B33" s="288"/>
      <c r="C33" s="289"/>
      <c r="D33" s="271"/>
      <c r="E33" s="289"/>
      <c r="F33" s="271"/>
      <c r="G33" s="289"/>
      <c r="H33" s="289"/>
      <c r="I33" s="289"/>
    </row>
    <row r="34" spans="1:9">
      <c r="A34" s="285" t="s">
        <v>966</v>
      </c>
      <c r="B34" s="285" t="s">
        <v>650</v>
      </c>
      <c r="C34" s="286">
        <v>1</v>
      </c>
      <c r="D34" s="271"/>
      <c r="E34" s="287">
        <f>C34*D34</f>
        <v>0</v>
      </c>
      <c r="F34" s="271"/>
      <c r="G34" s="286">
        <f>F34*C34</f>
        <v>0</v>
      </c>
      <c r="H34" s="287">
        <f>D34+F34</f>
        <v>0</v>
      </c>
      <c r="I34" s="287">
        <f>E34+G34</f>
        <v>0</v>
      </c>
    </row>
    <row r="35" spans="1:9">
      <c r="A35" s="288" t="s">
        <v>967</v>
      </c>
      <c r="B35" s="288"/>
      <c r="C35" s="289"/>
      <c r="D35" s="271"/>
      <c r="E35" s="289"/>
      <c r="F35" s="271"/>
      <c r="G35" s="289"/>
      <c r="H35" s="289"/>
      <c r="I35" s="289"/>
    </row>
    <row r="36" spans="1:9">
      <c r="A36" s="285" t="s">
        <v>968</v>
      </c>
      <c r="B36" s="285" t="s">
        <v>650</v>
      </c>
      <c r="C36" s="286">
        <v>1</v>
      </c>
      <c r="D36" s="271"/>
      <c r="E36" s="287">
        <f t="shared" ref="E36:E37" si="2">C36*D36</f>
        <v>0</v>
      </c>
      <c r="F36" s="271"/>
      <c r="G36" s="286">
        <f>F36*C36</f>
        <v>0</v>
      </c>
      <c r="H36" s="287">
        <f t="shared" ref="H36:H37" si="3">D36+F36</f>
        <v>0</v>
      </c>
      <c r="I36" s="287">
        <f>E36+G36</f>
        <v>0</v>
      </c>
    </row>
    <row r="37" spans="1:9">
      <c r="A37" s="285" t="s">
        <v>969</v>
      </c>
      <c r="B37" s="285" t="s">
        <v>650</v>
      </c>
      <c r="C37" s="286">
        <v>1</v>
      </c>
      <c r="D37" s="271"/>
      <c r="E37" s="287">
        <f t="shared" si="2"/>
        <v>0</v>
      </c>
      <c r="F37" s="271"/>
      <c r="G37" s="286">
        <f>F37*C37</f>
        <v>0</v>
      </c>
      <c r="H37" s="287">
        <f t="shared" si="3"/>
        <v>0</v>
      </c>
      <c r="I37" s="287">
        <f>E37+G37</f>
        <v>0</v>
      </c>
    </row>
    <row r="38" spans="1:9">
      <c r="A38" s="288" t="s">
        <v>970</v>
      </c>
      <c r="B38" s="288"/>
      <c r="C38" s="289"/>
      <c r="D38" s="271"/>
      <c r="E38" s="289"/>
      <c r="F38" s="271"/>
      <c r="G38" s="289"/>
      <c r="H38" s="289"/>
      <c r="I38" s="289"/>
    </row>
    <row r="39" spans="1:9">
      <c r="A39" s="285" t="s">
        <v>971</v>
      </c>
      <c r="B39" s="285" t="s">
        <v>650</v>
      </c>
      <c r="C39" s="286">
        <v>1</v>
      </c>
      <c r="D39" s="271"/>
      <c r="E39" s="287">
        <f t="shared" ref="E39:E41" si="4">C39*D39</f>
        <v>0</v>
      </c>
      <c r="F39" s="271"/>
      <c r="G39" s="286">
        <f>F39*C39</f>
        <v>0</v>
      </c>
      <c r="H39" s="287">
        <f t="shared" ref="H39:H41" si="5">D39+F39</f>
        <v>0</v>
      </c>
      <c r="I39" s="287">
        <f>E39+G39</f>
        <v>0</v>
      </c>
    </row>
    <row r="40" spans="1:9">
      <c r="A40" s="285" t="s">
        <v>972</v>
      </c>
      <c r="B40" s="285" t="s">
        <v>650</v>
      </c>
      <c r="C40" s="286">
        <v>9</v>
      </c>
      <c r="D40" s="271"/>
      <c r="E40" s="287">
        <f t="shared" si="4"/>
        <v>0</v>
      </c>
      <c r="F40" s="271"/>
      <c r="G40" s="286">
        <f>F40*C40</f>
        <v>0</v>
      </c>
      <c r="H40" s="287">
        <f t="shared" si="5"/>
        <v>0</v>
      </c>
      <c r="I40" s="287">
        <f>E40+G40</f>
        <v>0</v>
      </c>
    </row>
    <row r="41" spans="1:9">
      <c r="A41" s="285" t="s">
        <v>973</v>
      </c>
      <c r="B41" s="285" t="s">
        <v>650</v>
      </c>
      <c r="C41" s="286">
        <v>1</v>
      </c>
      <c r="D41" s="271"/>
      <c r="E41" s="287">
        <f t="shared" si="4"/>
        <v>0</v>
      </c>
      <c r="F41" s="271"/>
      <c r="G41" s="286">
        <f>F41*C41</f>
        <v>0</v>
      </c>
      <c r="H41" s="287">
        <f t="shared" si="5"/>
        <v>0</v>
      </c>
      <c r="I41" s="287">
        <f>E41+G41</f>
        <v>0</v>
      </c>
    </row>
    <row r="42" spans="1:9" ht="16.5">
      <c r="A42" s="283" t="s">
        <v>974</v>
      </c>
      <c r="B42" s="283" t="s">
        <v>955</v>
      </c>
      <c r="C42" s="284"/>
      <c r="D42" s="297"/>
      <c r="E42" s="284">
        <f>SUM(E24:E41)</f>
        <v>0</v>
      </c>
      <c r="F42" s="297"/>
      <c r="G42" s="284">
        <f>SUM(G24:G41)</f>
        <v>0</v>
      </c>
      <c r="H42" s="284"/>
      <c r="I42" s="284">
        <f>SUM(I24:I41)</f>
        <v>0</v>
      </c>
    </row>
    <row r="43" spans="1:9">
      <c r="A43" s="285" t="s">
        <v>955</v>
      </c>
      <c r="B43" s="285" t="s">
        <v>955</v>
      </c>
      <c r="C43" s="286"/>
      <c r="D43" s="298"/>
      <c r="E43" s="286"/>
      <c r="F43" s="298"/>
      <c r="G43" s="286"/>
      <c r="H43" s="286"/>
      <c r="I43" s="286"/>
    </row>
    <row r="44" spans="1:9" ht="16.5">
      <c r="A44" s="283" t="s">
        <v>975</v>
      </c>
      <c r="B44" s="283" t="s">
        <v>955</v>
      </c>
      <c r="C44" s="284"/>
      <c r="D44" s="297"/>
      <c r="E44" s="284"/>
      <c r="F44" s="297"/>
      <c r="G44" s="284"/>
      <c r="H44" s="284"/>
      <c r="I44" s="284"/>
    </row>
    <row r="45" spans="1:9">
      <c r="A45" s="285" t="s">
        <v>956</v>
      </c>
      <c r="B45" s="285" t="s">
        <v>650</v>
      </c>
      <c r="C45" s="286">
        <v>1</v>
      </c>
      <c r="D45" s="271"/>
      <c r="E45" s="287">
        <f t="shared" ref="E45" si="6">C45*D45</f>
        <v>0</v>
      </c>
      <c r="F45" s="271"/>
      <c r="G45" s="286">
        <f>F45*C45</f>
        <v>0</v>
      </c>
      <c r="H45" s="287">
        <f>D45+F45</f>
        <v>0</v>
      </c>
      <c r="I45" s="287">
        <f>E45+G45</f>
        <v>0</v>
      </c>
    </row>
    <row r="46" spans="1:9">
      <c r="A46" s="288" t="s">
        <v>1400</v>
      </c>
      <c r="B46" s="288"/>
      <c r="C46" s="289"/>
      <c r="D46" s="271"/>
      <c r="E46" s="289"/>
      <c r="F46" s="271"/>
      <c r="G46" s="289"/>
      <c r="H46" s="289"/>
      <c r="I46" s="289"/>
    </row>
    <row r="47" spans="1:9">
      <c r="A47" s="285" t="s">
        <v>957</v>
      </c>
      <c r="B47" s="285" t="s">
        <v>650</v>
      </c>
      <c r="C47" s="286">
        <v>1</v>
      </c>
      <c r="D47" s="271"/>
      <c r="E47" s="287">
        <f t="shared" ref="E47" si="7">C47*D47</f>
        <v>0</v>
      </c>
      <c r="F47" s="271"/>
      <c r="G47" s="286">
        <f>F47*C47</f>
        <v>0</v>
      </c>
      <c r="H47" s="287">
        <f>D47+F47</f>
        <v>0</v>
      </c>
      <c r="I47" s="287">
        <f>E47+G47</f>
        <v>0</v>
      </c>
    </row>
    <row r="48" spans="1:9" ht="28.5">
      <c r="A48" s="290" t="s">
        <v>958</v>
      </c>
      <c r="B48" s="288"/>
      <c r="C48" s="289"/>
      <c r="D48" s="271"/>
      <c r="E48" s="289"/>
      <c r="F48" s="271"/>
      <c r="G48" s="289"/>
      <c r="H48" s="289"/>
      <c r="I48" s="289"/>
    </row>
    <row r="49" spans="1:9">
      <c r="A49" s="285" t="s">
        <v>959</v>
      </c>
      <c r="B49" s="285" t="s">
        <v>960</v>
      </c>
      <c r="C49" s="286">
        <v>1</v>
      </c>
      <c r="D49" s="271"/>
      <c r="E49" s="287">
        <f t="shared" ref="E49" si="8">C49*D49</f>
        <v>0</v>
      </c>
      <c r="F49" s="271"/>
      <c r="G49" s="286">
        <f>F49*C49</f>
        <v>0</v>
      </c>
      <c r="H49" s="287">
        <f>D49+F49</f>
        <v>0</v>
      </c>
      <c r="I49" s="287">
        <f>E49+G49</f>
        <v>0</v>
      </c>
    </row>
    <row r="50" spans="1:9">
      <c r="A50" s="288" t="s">
        <v>961</v>
      </c>
      <c r="B50" s="288"/>
      <c r="C50" s="289"/>
      <c r="D50" s="271"/>
      <c r="E50" s="289"/>
      <c r="F50" s="271"/>
      <c r="G50" s="289"/>
      <c r="H50" s="289"/>
      <c r="I50" s="289"/>
    </row>
    <row r="51" spans="1:9">
      <c r="A51" s="285" t="s">
        <v>976</v>
      </c>
      <c r="B51" s="285" t="s">
        <v>650</v>
      </c>
      <c r="C51" s="286">
        <v>1</v>
      </c>
      <c r="D51" s="271"/>
      <c r="E51" s="287">
        <f t="shared" ref="E51:E54" si="9">C51*D51</f>
        <v>0</v>
      </c>
      <c r="F51" s="271"/>
      <c r="G51" s="286">
        <f>F51*C51</f>
        <v>0</v>
      </c>
      <c r="H51" s="287">
        <f t="shared" ref="H51:H54" si="10">D51+F51</f>
        <v>0</v>
      </c>
      <c r="I51" s="287">
        <f>E51+G51</f>
        <v>0</v>
      </c>
    </row>
    <row r="52" spans="1:9">
      <c r="A52" s="285" t="s">
        <v>962</v>
      </c>
      <c r="B52" s="285" t="s">
        <v>650</v>
      </c>
      <c r="C52" s="286">
        <v>1</v>
      </c>
      <c r="D52" s="271"/>
      <c r="E52" s="287">
        <f t="shared" si="9"/>
        <v>0</v>
      </c>
      <c r="F52" s="271"/>
      <c r="G52" s="286">
        <f>F52*C52</f>
        <v>0</v>
      </c>
      <c r="H52" s="287">
        <f t="shared" si="10"/>
        <v>0</v>
      </c>
      <c r="I52" s="287">
        <f>E52+G52</f>
        <v>0</v>
      </c>
    </row>
    <row r="53" spans="1:9">
      <c r="A53" s="285" t="s">
        <v>963</v>
      </c>
      <c r="B53" s="285" t="s">
        <v>650</v>
      </c>
      <c r="C53" s="286">
        <v>4</v>
      </c>
      <c r="D53" s="271"/>
      <c r="E53" s="287">
        <f t="shared" si="9"/>
        <v>0</v>
      </c>
      <c r="F53" s="271"/>
      <c r="G53" s="286">
        <f>F53*C53</f>
        <v>0</v>
      </c>
      <c r="H53" s="287">
        <f t="shared" si="10"/>
        <v>0</v>
      </c>
      <c r="I53" s="287">
        <f>E53+G53</f>
        <v>0</v>
      </c>
    </row>
    <row r="54" spans="1:9">
      <c r="A54" s="285" t="s">
        <v>964</v>
      </c>
      <c r="B54" s="285" t="s">
        <v>650</v>
      </c>
      <c r="C54" s="286">
        <v>11</v>
      </c>
      <c r="D54" s="271"/>
      <c r="E54" s="287">
        <f t="shared" si="9"/>
        <v>0</v>
      </c>
      <c r="F54" s="271"/>
      <c r="G54" s="286">
        <f>F54*C54</f>
        <v>0</v>
      </c>
      <c r="H54" s="287">
        <f t="shared" si="10"/>
        <v>0</v>
      </c>
      <c r="I54" s="287">
        <f>E54+G54</f>
        <v>0</v>
      </c>
    </row>
    <row r="55" spans="1:9">
      <c r="A55" s="288" t="s">
        <v>967</v>
      </c>
      <c r="B55" s="288"/>
      <c r="C55" s="289"/>
      <c r="D55" s="271"/>
      <c r="E55" s="289"/>
      <c r="F55" s="271"/>
      <c r="G55" s="289"/>
      <c r="H55" s="289"/>
      <c r="I55" s="289"/>
    </row>
    <row r="56" spans="1:9">
      <c r="A56" s="285" t="s">
        <v>968</v>
      </c>
      <c r="B56" s="285" t="s">
        <v>650</v>
      </c>
      <c r="C56" s="286">
        <v>1</v>
      </c>
      <c r="D56" s="271"/>
      <c r="E56" s="287">
        <f t="shared" ref="E56:E58" si="11">C56*D56</f>
        <v>0</v>
      </c>
      <c r="F56" s="271"/>
      <c r="G56" s="286">
        <f>F56*C56</f>
        <v>0</v>
      </c>
      <c r="H56" s="287">
        <f t="shared" ref="H56:H58" si="12">D56+F56</f>
        <v>0</v>
      </c>
      <c r="I56" s="287">
        <f>E56+G56</f>
        <v>0</v>
      </c>
    </row>
    <row r="57" spans="1:9">
      <c r="A57" s="285" t="s">
        <v>969</v>
      </c>
      <c r="B57" s="285" t="s">
        <v>650</v>
      </c>
      <c r="C57" s="286">
        <v>1</v>
      </c>
      <c r="D57" s="271"/>
      <c r="E57" s="287">
        <f t="shared" si="11"/>
        <v>0</v>
      </c>
      <c r="F57" s="271"/>
      <c r="G57" s="286">
        <f>F57*C57</f>
        <v>0</v>
      </c>
      <c r="H57" s="287">
        <f t="shared" si="12"/>
        <v>0</v>
      </c>
      <c r="I57" s="287">
        <f>E57+G57</f>
        <v>0</v>
      </c>
    </row>
    <row r="58" spans="1:9">
      <c r="A58" s="285" t="s">
        <v>977</v>
      </c>
      <c r="B58" s="285" t="s">
        <v>650</v>
      </c>
      <c r="C58" s="286">
        <v>1</v>
      </c>
      <c r="D58" s="271"/>
      <c r="E58" s="287">
        <f t="shared" si="11"/>
        <v>0</v>
      </c>
      <c r="F58" s="271"/>
      <c r="G58" s="286">
        <f>F58*C58</f>
        <v>0</v>
      </c>
      <c r="H58" s="287">
        <f t="shared" si="12"/>
        <v>0</v>
      </c>
      <c r="I58" s="287">
        <f>E58+G58</f>
        <v>0</v>
      </c>
    </row>
    <row r="59" spans="1:9">
      <c r="A59" s="288" t="s">
        <v>970</v>
      </c>
      <c r="B59" s="288"/>
      <c r="C59" s="289"/>
      <c r="D59" s="271"/>
      <c r="E59" s="289"/>
      <c r="F59" s="271"/>
      <c r="G59" s="289"/>
      <c r="H59" s="289"/>
      <c r="I59" s="289"/>
    </row>
    <row r="60" spans="1:9">
      <c r="A60" s="285" t="s">
        <v>971</v>
      </c>
      <c r="B60" s="285" t="s">
        <v>650</v>
      </c>
      <c r="C60" s="286">
        <v>1</v>
      </c>
      <c r="D60" s="271"/>
      <c r="E60" s="287">
        <f t="shared" ref="E60:E61" si="13">C60*D60</f>
        <v>0</v>
      </c>
      <c r="F60" s="271"/>
      <c r="G60" s="286">
        <f>F60*C60</f>
        <v>0</v>
      </c>
      <c r="H60" s="287">
        <f t="shared" ref="H60:H61" si="14">D60+F60</f>
        <v>0</v>
      </c>
      <c r="I60" s="287">
        <f>E60+G60</f>
        <v>0</v>
      </c>
    </row>
    <row r="61" spans="1:9">
      <c r="A61" s="285" t="s">
        <v>972</v>
      </c>
      <c r="B61" s="285" t="s">
        <v>650</v>
      </c>
      <c r="C61" s="286">
        <v>7</v>
      </c>
      <c r="D61" s="271"/>
      <c r="E61" s="287">
        <f t="shared" si="13"/>
        <v>0</v>
      </c>
      <c r="F61" s="271"/>
      <c r="G61" s="286">
        <f>F61*C61</f>
        <v>0</v>
      </c>
      <c r="H61" s="287">
        <f t="shared" si="14"/>
        <v>0</v>
      </c>
      <c r="I61" s="287">
        <f>E61+G61</f>
        <v>0</v>
      </c>
    </row>
    <row r="62" spans="1:9">
      <c r="A62" s="288" t="s">
        <v>978</v>
      </c>
      <c r="B62" s="288"/>
      <c r="C62" s="289"/>
      <c r="D62" s="271"/>
      <c r="E62" s="289"/>
      <c r="F62" s="271"/>
      <c r="G62" s="289"/>
      <c r="H62" s="289"/>
      <c r="I62" s="289"/>
    </row>
    <row r="63" spans="1:9">
      <c r="A63" s="285" t="s">
        <v>979</v>
      </c>
      <c r="B63" s="285" t="s">
        <v>650</v>
      </c>
      <c r="C63" s="286">
        <v>1</v>
      </c>
      <c r="D63" s="271"/>
      <c r="E63" s="287">
        <f t="shared" ref="E63:E68" si="15">C63*D63</f>
        <v>0</v>
      </c>
      <c r="F63" s="271"/>
      <c r="G63" s="286">
        <f t="shared" ref="G63:G68" si="16">F63*C63</f>
        <v>0</v>
      </c>
      <c r="H63" s="287">
        <f t="shared" ref="H63:H68" si="17">D63+F63</f>
        <v>0</v>
      </c>
      <c r="I63" s="287">
        <f t="shared" ref="I63:I68" si="18">E63+G63</f>
        <v>0</v>
      </c>
    </row>
    <row r="64" spans="1:9">
      <c r="A64" s="285" t="s">
        <v>980</v>
      </c>
      <c r="B64" s="285" t="s">
        <v>650</v>
      </c>
      <c r="C64" s="286">
        <v>1</v>
      </c>
      <c r="D64" s="271"/>
      <c r="E64" s="287">
        <f t="shared" si="15"/>
        <v>0</v>
      </c>
      <c r="F64" s="271"/>
      <c r="G64" s="286">
        <f t="shared" si="16"/>
        <v>0</v>
      </c>
      <c r="H64" s="287">
        <f t="shared" si="17"/>
        <v>0</v>
      </c>
      <c r="I64" s="287">
        <f t="shared" si="18"/>
        <v>0</v>
      </c>
    </row>
    <row r="65" spans="1:9">
      <c r="A65" s="285" t="s">
        <v>981</v>
      </c>
      <c r="B65" s="285" t="s">
        <v>650</v>
      </c>
      <c r="C65" s="286">
        <v>1</v>
      </c>
      <c r="D65" s="271"/>
      <c r="E65" s="287">
        <f t="shared" si="15"/>
        <v>0</v>
      </c>
      <c r="F65" s="271"/>
      <c r="G65" s="286">
        <f t="shared" si="16"/>
        <v>0</v>
      </c>
      <c r="H65" s="287">
        <f t="shared" si="17"/>
        <v>0</v>
      </c>
      <c r="I65" s="287">
        <f t="shared" si="18"/>
        <v>0</v>
      </c>
    </row>
    <row r="66" spans="1:9">
      <c r="A66" s="285" t="s">
        <v>982</v>
      </c>
      <c r="B66" s="285" t="s">
        <v>650</v>
      </c>
      <c r="C66" s="286">
        <v>1</v>
      </c>
      <c r="D66" s="271"/>
      <c r="E66" s="287">
        <f t="shared" si="15"/>
        <v>0</v>
      </c>
      <c r="F66" s="271"/>
      <c r="G66" s="286">
        <f t="shared" si="16"/>
        <v>0</v>
      </c>
      <c r="H66" s="287">
        <f t="shared" si="17"/>
        <v>0</v>
      </c>
      <c r="I66" s="287">
        <f t="shared" si="18"/>
        <v>0</v>
      </c>
    </row>
    <row r="67" spans="1:9">
      <c r="A67" s="285" t="s">
        <v>983</v>
      </c>
      <c r="B67" s="285" t="s">
        <v>650</v>
      </c>
      <c r="C67" s="286">
        <v>1</v>
      </c>
      <c r="D67" s="271"/>
      <c r="E67" s="287">
        <f t="shared" si="15"/>
        <v>0</v>
      </c>
      <c r="F67" s="271"/>
      <c r="G67" s="286">
        <f t="shared" si="16"/>
        <v>0</v>
      </c>
      <c r="H67" s="287">
        <f t="shared" si="17"/>
        <v>0</v>
      </c>
      <c r="I67" s="287">
        <f t="shared" si="18"/>
        <v>0</v>
      </c>
    </row>
    <row r="68" spans="1:9">
      <c r="A68" s="285" t="s">
        <v>973</v>
      </c>
      <c r="B68" s="285" t="s">
        <v>650</v>
      </c>
      <c r="C68" s="286">
        <v>1</v>
      </c>
      <c r="D68" s="271"/>
      <c r="E68" s="287">
        <f t="shared" si="15"/>
        <v>0</v>
      </c>
      <c r="F68" s="271"/>
      <c r="G68" s="286">
        <f t="shared" si="16"/>
        <v>0</v>
      </c>
      <c r="H68" s="287">
        <f t="shared" si="17"/>
        <v>0</v>
      </c>
      <c r="I68" s="287">
        <f t="shared" si="18"/>
        <v>0</v>
      </c>
    </row>
    <row r="69" spans="1:9" ht="16.5">
      <c r="A69" s="283" t="s">
        <v>984</v>
      </c>
      <c r="B69" s="283" t="s">
        <v>955</v>
      </c>
      <c r="C69" s="284"/>
      <c r="D69" s="297"/>
      <c r="E69" s="284">
        <f>SUM(E45:E68)</f>
        <v>0</v>
      </c>
      <c r="F69" s="297"/>
      <c r="G69" s="284">
        <f>SUM(G45:G68)</f>
        <v>0</v>
      </c>
      <c r="H69" s="284"/>
      <c r="I69" s="284">
        <f>SUM(I45:I68)</f>
        <v>0</v>
      </c>
    </row>
    <row r="70" spans="1:9">
      <c r="A70" s="285" t="s">
        <v>955</v>
      </c>
      <c r="B70" s="285"/>
      <c r="C70" s="286"/>
      <c r="D70" s="298"/>
      <c r="E70" s="286"/>
      <c r="F70" s="298"/>
      <c r="G70" s="286"/>
      <c r="H70" s="286"/>
      <c r="I70" s="286"/>
    </row>
    <row r="71" spans="1:9" ht="16.5">
      <c r="A71" s="283" t="s">
        <v>985</v>
      </c>
      <c r="B71" s="283" t="s">
        <v>955</v>
      </c>
      <c r="C71" s="284"/>
      <c r="D71" s="297"/>
      <c r="E71" s="284"/>
      <c r="F71" s="297"/>
      <c r="G71" s="284"/>
      <c r="H71" s="284"/>
      <c r="I71" s="284"/>
    </row>
    <row r="72" spans="1:9">
      <c r="A72" s="285" t="s">
        <v>986</v>
      </c>
      <c r="B72" s="285" t="s">
        <v>650</v>
      </c>
      <c r="C72" s="286">
        <v>1</v>
      </c>
      <c r="D72" s="271"/>
      <c r="E72" s="287">
        <f t="shared" ref="E72" si="19">C72*D72</f>
        <v>0</v>
      </c>
      <c r="F72" s="271"/>
      <c r="G72" s="286">
        <f>F72*C72</f>
        <v>0</v>
      </c>
      <c r="H72" s="287">
        <f>D72+F72</f>
        <v>0</v>
      </c>
      <c r="I72" s="287">
        <f>E72+G72</f>
        <v>0</v>
      </c>
    </row>
    <row r="73" spans="1:9">
      <c r="A73" s="288" t="s">
        <v>970</v>
      </c>
      <c r="B73" s="288"/>
      <c r="C73" s="289"/>
      <c r="D73" s="271"/>
      <c r="E73" s="289"/>
      <c r="F73" s="271"/>
      <c r="G73" s="289"/>
      <c r="H73" s="289"/>
      <c r="I73" s="289"/>
    </row>
    <row r="74" spans="1:9">
      <c r="A74" s="285" t="s">
        <v>987</v>
      </c>
      <c r="B74" s="285" t="s">
        <v>650</v>
      </c>
      <c r="C74" s="286">
        <v>1</v>
      </c>
      <c r="D74" s="271"/>
      <c r="E74" s="287">
        <f t="shared" ref="E74" si="20">C74*D74</f>
        <v>0</v>
      </c>
      <c r="F74" s="271"/>
      <c r="G74" s="286">
        <f>F74*C74</f>
        <v>0</v>
      </c>
      <c r="H74" s="287">
        <f>D74+F74</f>
        <v>0</v>
      </c>
      <c r="I74" s="287">
        <f>E74+G74</f>
        <v>0</v>
      </c>
    </row>
    <row r="75" spans="1:9">
      <c r="A75" s="288" t="s">
        <v>961</v>
      </c>
      <c r="B75" s="288"/>
      <c r="C75" s="289"/>
      <c r="D75" s="271"/>
      <c r="E75" s="289"/>
      <c r="F75" s="271"/>
      <c r="G75" s="289"/>
      <c r="H75" s="289"/>
      <c r="I75" s="289"/>
    </row>
    <row r="76" spans="1:9">
      <c r="A76" s="285" t="s">
        <v>962</v>
      </c>
      <c r="B76" s="285" t="s">
        <v>650</v>
      </c>
      <c r="C76" s="286">
        <v>1</v>
      </c>
      <c r="D76" s="271"/>
      <c r="E76" s="287">
        <f t="shared" ref="E76:E77" si="21">C76*D76</f>
        <v>0</v>
      </c>
      <c r="F76" s="271"/>
      <c r="G76" s="286">
        <f>F76*C76</f>
        <v>0</v>
      </c>
      <c r="H76" s="287">
        <f t="shared" ref="H76:H77" si="22">D76+F76</f>
        <v>0</v>
      </c>
      <c r="I76" s="287">
        <f>E76+G76</f>
        <v>0</v>
      </c>
    </row>
    <row r="77" spans="1:9">
      <c r="A77" s="285" t="s">
        <v>963</v>
      </c>
      <c r="B77" s="285" t="s">
        <v>650</v>
      </c>
      <c r="C77" s="286">
        <v>4</v>
      </c>
      <c r="D77" s="271"/>
      <c r="E77" s="287">
        <f t="shared" si="21"/>
        <v>0</v>
      </c>
      <c r="F77" s="271"/>
      <c r="G77" s="286">
        <f>F77*C77</f>
        <v>0</v>
      </c>
      <c r="H77" s="287">
        <f t="shared" si="22"/>
        <v>0</v>
      </c>
      <c r="I77" s="287">
        <f>E77+G77</f>
        <v>0</v>
      </c>
    </row>
    <row r="78" spans="1:9" ht="16.5">
      <c r="A78" s="283" t="s">
        <v>988</v>
      </c>
      <c r="B78" s="283" t="s">
        <v>955</v>
      </c>
      <c r="C78" s="284"/>
      <c r="D78" s="297"/>
      <c r="E78" s="284">
        <f>SUM(E72:E77)</f>
        <v>0</v>
      </c>
      <c r="F78" s="297"/>
      <c r="G78" s="284">
        <f>SUM(G72:G77)</f>
        <v>0</v>
      </c>
      <c r="H78" s="284"/>
      <c r="I78" s="284">
        <f>SUM(I72:I77)</f>
        <v>0</v>
      </c>
    </row>
    <row r="79" spans="1:9">
      <c r="A79" s="285" t="s">
        <v>955</v>
      </c>
      <c r="B79" s="285"/>
      <c r="C79" s="286"/>
      <c r="D79" s="298"/>
      <c r="E79" s="286"/>
      <c r="F79" s="298"/>
      <c r="G79" s="286"/>
      <c r="H79" s="286"/>
      <c r="I79" s="286"/>
    </row>
    <row r="80" spans="1:9" ht="16.5">
      <c r="A80" s="283" t="s">
        <v>989</v>
      </c>
      <c r="B80" s="283" t="s">
        <v>955</v>
      </c>
      <c r="C80" s="284"/>
      <c r="D80" s="297"/>
      <c r="E80" s="284"/>
      <c r="F80" s="297"/>
      <c r="G80" s="284"/>
      <c r="H80" s="284"/>
      <c r="I80" s="284"/>
    </row>
    <row r="81" spans="1:9">
      <c r="A81" s="285" t="s">
        <v>954</v>
      </c>
      <c r="B81" s="285" t="s">
        <v>650</v>
      </c>
      <c r="C81" s="286">
        <v>1</v>
      </c>
      <c r="D81" s="286">
        <f>E42</f>
        <v>0</v>
      </c>
      <c r="E81" s="286">
        <f t="shared" ref="E81:E83" si="23">C81*D81</f>
        <v>0</v>
      </c>
      <c r="F81" s="286">
        <f>G42</f>
        <v>0</v>
      </c>
      <c r="G81" s="286">
        <f>F81*C81</f>
        <v>0</v>
      </c>
      <c r="H81" s="287">
        <f t="shared" ref="H81:H83" si="24">D81+F81</f>
        <v>0</v>
      </c>
      <c r="I81" s="287">
        <f>E81+G81</f>
        <v>0</v>
      </c>
    </row>
    <row r="82" spans="1:9">
      <c r="A82" s="285" t="s">
        <v>975</v>
      </c>
      <c r="B82" s="285" t="s">
        <v>650</v>
      </c>
      <c r="C82" s="286">
        <v>1</v>
      </c>
      <c r="D82" s="286">
        <f>E69</f>
        <v>0</v>
      </c>
      <c r="E82" s="286">
        <f t="shared" si="23"/>
        <v>0</v>
      </c>
      <c r="F82" s="286">
        <f>G69</f>
        <v>0</v>
      </c>
      <c r="G82" s="286">
        <f>F82*C82</f>
        <v>0</v>
      </c>
      <c r="H82" s="287">
        <f t="shared" si="24"/>
        <v>0</v>
      </c>
      <c r="I82" s="287">
        <f>E82+G82</f>
        <v>0</v>
      </c>
    </row>
    <row r="83" spans="1:9">
      <c r="A83" s="285" t="s">
        <v>985</v>
      </c>
      <c r="B83" s="285" t="s">
        <v>650</v>
      </c>
      <c r="C83" s="286">
        <v>16</v>
      </c>
      <c r="D83" s="286">
        <f>E78</f>
        <v>0</v>
      </c>
      <c r="E83" s="286">
        <f t="shared" si="23"/>
        <v>0</v>
      </c>
      <c r="F83" s="286">
        <f>G78</f>
        <v>0</v>
      </c>
      <c r="G83" s="286">
        <f>F83*C83</f>
        <v>0</v>
      </c>
      <c r="H83" s="287">
        <f t="shared" si="24"/>
        <v>0</v>
      </c>
      <c r="I83" s="287">
        <f>E83+G83</f>
        <v>0</v>
      </c>
    </row>
    <row r="84" spans="1:9" ht="16.5">
      <c r="A84" s="283" t="s">
        <v>990</v>
      </c>
      <c r="B84" s="283" t="s">
        <v>955</v>
      </c>
      <c r="C84" s="284"/>
      <c r="D84" s="297"/>
      <c r="E84" s="284">
        <f>SUM(E81:E83)</f>
        <v>0</v>
      </c>
      <c r="F84" s="297"/>
      <c r="G84" s="284">
        <f>SUM(G81:G83)</f>
        <v>0</v>
      </c>
      <c r="H84" s="284"/>
      <c r="I84" s="284">
        <f>SUM(I81:I83)</f>
        <v>0</v>
      </c>
    </row>
    <row r="85" spans="1:9">
      <c r="A85" s="285" t="s">
        <v>955</v>
      </c>
      <c r="B85" s="285"/>
      <c r="C85" s="286"/>
      <c r="D85" s="298"/>
      <c r="E85" s="286"/>
      <c r="F85" s="298"/>
      <c r="G85" s="286"/>
      <c r="H85" s="286"/>
      <c r="I85" s="286"/>
    </row>
    <row r="86" spans="1:9" ht="16.5">
      <c r="A86" s="283" t="s">
        <v>991</v>
      </c>
      <c r="B86" s="283" t="s">
        <v>955</v>
      </c>
      <c r="C86" s="284"/>
      <c r="D86" s="297"/>
      <c r="E86" s="284"/>
      <c r="F86" s="297"/>
      <c r="G86" s="284"/>
      <c r="H86" s="284"/>
      <c r="I86" s="284"/>
    </row>
    <row r="87" spans="1:9">
      <c r="A87" s="291" t="s">
        <v>992</v>
      </c>
      <c r="B87" s="291" t="s">
        <v>955</v>
      </c>
      <c r="C87" s="292"/>
      <c r="D87" s="299"/>
      <c r="E87" s="292"/>
      <c r="F87" s="299"/>
      <c r="G87" s="292"/>
      <c r="H87" s="292"/>
      <c r="I87" s="292"/>
    </row>
    <row r="88" spans="1:9">
      <c r="A88" s="288" t="s">
        <v>993</v>
      </c>
      <c r="B88" s="288"/>
      <c r="C88" s="289"/>
      <c r="D88" s="271"/>
      <c r="E88" s="289"/>
      <c r="F88" s="271"/>
      <c r="G88" s="289"/>
      <c r="H88" s="289"/>
      <c r="I88" s="289"/>
    </row>
    <row r="89" spans="1:9">
      <c r="A89" s="285" t="s">
        <v>994</v>
      </c>
      <c r="B89" s="285" t="s">
        <v>650</v>
      </c>
      <c r="C89" s="286">
        <v>125</v>
      </c>
      <c r="D89" s="271"/>
      <c r="E89" s="287">
        <f t="shared" ref="E89" si="25">C89*D89</f>
        <v>0</v>
      </c>
      <c r="F89" s="271"/>
      <c r="G89" s="286">
        <f>F89*C89</f>
        <v>0</v>
      </c>
      <c r="H89" s="287">
        <f>D89+F89</f>
        <v>0</v>
      </c>
      <c r="I89" s="287">
        <f>E89+G89</f>
        <v>0</v>
      </c>
    </row>
    <row r="90" spans="1:9">
      <c r="A90" s="288" t="s">
        <v>995</v>
      </c>
      <c r="B90" s="288"/>
      <c r="C90" s="289"/>
      <c r="D90" s="271"/>
      <c r="E90" s="289"/>
      <c r="F90" s="271"/>
      <c r="G90" s="289"/>
      <c r="H90" s="289"/>
      <c r="I90" s="289"/>
    </row>
    <row r="91" spans="1:9">
      <c r="A91" s="285" t="s">
        <v>996</v>
      </c>
      <c r="B91" s="285" t="s">
        <v>650</v>
      </c>
      <c r="C91" s="286">
        <v>110</v>
      </c>
      <c r="D91" s="271"/>
      <c r="E91" s="287">
        <f t="shared" ref="E91:E92" si="26">C91*D91</f>
        <v>0</v>
      </c>
      <c r="F91" s="271"/>
      <c r="G91" s="286">
        <f>F91*C91</f>
        <v>0</v>
      </c>
      <c r="H91" s="287">
        <f t="shared" ref="H91:H92" si="27">D91+F91</f>
        <v>0</v>
      </c>
      <c r="I91" s="287">
        <f>E91+G91</f>
        <v>0</v>
      </c>
    </row>
    <row r="92" spans="1:9">
      <c r="A92" s="285" t="s">
        <v>997</v>
      </c>
      <c r="B92" s="285" t="s">
        <v>650</v>
      </c>
      <c r="C92" s="286">
        <v>1</v>
      </c>
      <c r="D92" s="271"/>
      <c r="E92" s="287">
        <f t="shared" si="26"/>
        <v>0</v>
      </c>
      <c r="F92" s="271"/>
      <c r="G92" s="286">
        <f>F92*C92</f>
        <v>0</v>
      </c>
      <c r="H92" s="287">
        <f t="shared" si="27"/>
        <v>0</v>
      </c>
      <c r="I92" s="287">
        <f>E92+G92</f>
        <v>0</v>
      </c>
    </row>
    <row r="93" spans="1:9">
      <c r="A93" s="288" t="s">
        <v>998</v>
      </c>
      <c r="B93" s="288"/>
      <c r="C93" s="289"/>
      <c r="D93" s="271"/>
      <c r="E93" s="289"/>
      <c r="F93" s="271"/>
      <c r="G93" s="289"/>
      <c r="H93" s="289"/>
      <c r="I93" s="289"/>
    </row>
    <row r="94" spans="1:9">
      <c r="A94" s="285" t="s">
        <v>999</v>
      </c>
      <c r="B94" s="285" t="s">
        <v>650</v>
      </c>
      <c r="C94" s="286">
        <v>450</v>
      </c>
      <c r="D94" s="271"/>
      <c r="E94" s="287">
        <f t="shared" ref="E94" si="28">C94*D94</f>
        <v>0</v>
      </c>
      <c r="F94" s="271"/>
      <c r="G94" s="286">
        <f>F94*C94</f>
        <v>0</v>
      </c>
      <c r="H94" s="287">
        <f>D94+F94</f>
        <v>0</v>
      </c>
      <c r="I94" s="287">
        <f>E94+G94</f>
        <v>0</v>
      </c>
    </row>
    <row r="95" spans="1:9">
      <c r="A95" s="288" t="s">
        <v>1000</v>
      </c>
      <c r="B95" s="288"/>
      <c r="C95" s="289"/>
      <c r="D95" s="271"/>
      <c r="E95" s="289"/>
      <c r="F95" s="271"/>
      <c r="G95" s="289"/>
      <c r="H95" s="289"/>
      <c r="I95" s="289"/>
    </row>
    <row r="96" spans="1:9">
      <c r="A96" s="285" t="s">
        <v>1001</v>
      </c>
      <c r="B96" s="285" t="s">
        <v>228</v>
      </c>
      <c r="C96" s="286">
        <v>120</v>
      </c>
      <c r="D96" s="271"/>
      <c r="E96" s="287">
        <f t="shared" ref="E96:E97" si="29">C96*D96</f>
        <v>0</v>
      </c>
      <c r="F96" s="271"/>
      <c r="G96" s="286">
        <f>F96*C96</f>
        <v>0</v>
      </c>
      <c r="H96" s="287">
        <f t="shared" ref="H96:H97" si="30">D96+F96</f>
        <v>0</v>
      </c>
      <c r="I96" s="287">
        <f>E96+G96</f>
        <v>0</v>
      </c>
    </row>
    <row r="97" spans="1:9">
      <c r="A97" s="285" t="s">
        <v>1002</v>
      </c>
      <c r="B97" s="285" t="s">
        <v>228</v>
      </c>
      <c r="C97" s="286">
        <v>80</v>
      </c>
      <c r="D97" s="271"/>
      <c r="E97" s="287">
        <f t="shared" si="29"/>
        <v>0</v>
      </c>
      <c r="F97" s="271"/>
      <c r="G97" s="286">
        <f>F97*C97</f>
        <v>0</v>
      </c>
      <c r="H97" s="287">
        <f t="shared" si="30"/>
        <v>0</v>
      </c>
      <c r="I97" s="287">
        <f>E97+G97</f>
        <v>0</v>
      </c>
    </row>
    <row r="98" spans="1:9">
      <c r="A98" s="288" t="s">
        <v>1003</v>
      </c>
      <c r="B98" s="288"/>
      <c r="C98" s="289"/>
      <c r="D98" s="271"/>
      <c r="E98" s="289"/>
      <c r="F98" s="271"/>
      <c r="G98" s="289"/>
      <c r="H98" s="289"/>
      <c r="I98" s="289"/>
    </row>
    <row r="99" spans="1:9">
      <c r="A99" s="285" t="s">
        <v>1004</v>
      </c>
      <c r="B99" s="285" t="s">
        <v>228</v>
      </c>
      <c r="C99" s="286">
        <v>100</v>
      </c>
      <c r="D99" s="271"/>
      <c r="E99" s="287">
        <f t="shared" ref="E99" si="31">C99*D99</f>
        <v>0</v>
      </c>
      <c r="F99" s="271"/>
      <c r="G99" s="286">
        <f>F99*C99</f>
        <v>0</v>
      </c>
      <c r="H99" s="287">
        <f>D99+F99</f>
        <v>0</v>
      </c>
      <c r="I99" s="287">
        <f>E99+G99</f>
        <v>0</v>
      </c>
    </row>
    <row r="100" spans="1:9">
      <c r="A100" s="288" t="s">
        <v>1005</v>
      </c>
      <c r="B100" s="288"/>
      <c r="C100" s="289"/>
      <c r="D100" s="271"/>
      <c r="E100" s="289"/>
      <c r="F100" s="271"/>
      <c r="G100" s="289"/>
      <c r="H100" s="289"/>
      <c r="I100" s="289"/>
    </row>
    <row r="101" spans="1:9">
      <c r="A101" s="285" t="s">
        <v>1006</v>
      </c>
      <c r="B101" s="285" t="s">
        <v>228</v>
      </c>
      <c r="C101" s="286">
        <v>160</v>
      </c>
      <c r="D101" s="271"/>
      <c r="E101" s="287">
        <f t="shared" ref="E101:E104" si="32">C101*D101</f>
        <v>0</v>
      </c>
      <c r="F101" s="271"/>
      <c r="G101" s="286">
        <f>F101*C101</f>
        <v>0</v>
      </c>
      <c r="H101" s="287">
        <f t="shared" ref="H101:H104" si="33">D101+F101</f>
        <v>0</v>
      </c>
      <c r="I101" s="287">
        <f>E101+G101</f>
        <v>0</v>
      </c>
    </row>
    <row r="102" spans="1:9">
      <c r="A102" s="285" t="s">
        <v>1007</v>
      </c>
      <c r="B102" s="285" t="s">
        <v>228</v>
      </c>
      <c r="C102" s="286">
        <v>400</v>
      </c>
      <c r="D102" s="271"/>
      <c r="E102" s="287">
        <f t="shared" si="32"/>
        <v>0</v>
      </c>
      <c r="F102" s="271"/>
      <c r="G102" s="286">
        <f>F102*C102</f>
        <v>0</v>
      </c>
      <c r="H102" s="287">
        <f t="shared" si="33"/>
        <v>0</v>
      </c>
      <c r="I102" s="287">
        <f>E102+G102</f>
        <v>0</v>
      </c>
    </row>
    <row r="103" spans="1:9">
      <c r="A103" s="285" t="s">
        <v>1008</v>
      </c>
      <c r="B103" s="285" t="s">
        <v>228</v>
      </c>
      <c r="C103" s="286">
        <v>550</v>
      </c>
      <c r="D103" s="271"/>
      <c r="E103" s="287">
        <f t="shared" si="32"/>
        <v>0</v>
      </c>
      <c r="F103" s="271"/>
      <c r="G103" s="286">
        <f>F103*C103</f>
        <v>0</v>
      </c>
      <c r="H103" s="287">
        <f t="shared" si="33"/>
        <v>0</v>
      </c>
      <c r="I103" s="287">
        <f>E103+G103</f>
        <v>0</v>
      </c>
    </row>
    <row r="104" spans="1:9">
      <c r="A104" s="285" t="s">
        <v>1009</v>
      </c>
      <c r="B104" s="285" t="s">
        <v>228</v>
      </c>
      <c r="C104" s="286">
        <v>90</v>
      </c>
      <c r="D104" s="271"/>
      <c r="E104" s="287">
        <f t="shared" si="32"/>
        <v>0</v>
      </c>
      <c r="F104" s="271"/>
      <c r="G104" s="286">
        <f>F104*C104</f>
        <v>0</v>
      </c>
      <c r="H104" s="287">
        <f t="shared" si="33"/>
        <v>0</v>
      </c>
      <c r="I104" s="287">
        <f>E104+G104</f>
        <v>0</v>
      </c>
    </row>
    <row r="105" spans="1:9">
      <c r="A105" s="288" t="s">
        <v>1010</v>
      </c>
      <c r="B105" s="288"/>
      <c r="C105" s="289"/>
      <c r="D105" s="271"/>
      <c r="E105" s="289"/>
      <c r="F105" s="271"/>
      <c r="G105" s="289"/>
      <c r="H105" s="289"/>
      <c r="I105" s="289"/>
    </row>
    <row r="106" spans="1:9">
      <c r="A106" s="285" t="s">
        <v>1011</v>
      </c>
      <c r="B106" s="285" t="s">
        <v>650</v>
      </c>
      <c r="C106" s="286">
        <v>40</v>
      </c>
      <c r="D106" s="271"/>
      <c r="E106" s="287">
        <f t="shared" ref="E106:E107" si="34">C106*D106</f>
        <v>0</v>
      </c>
      <c r="F106" s="271"/>
      <c r="G106" s="286">
        <f>F106*C106</f>
        <v>0</v>
      </c>
      <c r="H106" s="287">
        <f t="shared" ref="H106:H107" si="35">D106+F106</f>
        <v>0</v>
      </c>
      <c r="I106" s="287">
        <f>E106+G106</f>
        <v>0</v>
      </c>
    </row>
    <row r="107" spans="1:9">
      <c r="A107" s="285" t="s">
        <v>1012</v>
      </c>
      <c r="B107" s="285" t="s">
        <v>650</v>
      </c>
      <c r="C107" s="286">
        <v>28</v>
      </c>
      <c r="D107" s="271"/>
      <c r="E107" s="287">
        <f t="shared" si="34"/>
        <v>0</v>
      </c>
      <c r="F107" s="271"/>
      <c r="G107" s="286">
        <f>F107*C107</f>
        <v>0</v>
      </c>
      <c r="H107" s="287">
        <f t="shared" si="35"/>
        <v>0</v>
      </c>
      <c r="I107" s="287">
        <f>E107+G107</f>
        <v>0</v>
      </c>
    </row>
    <row r="108" spans="1:9">
      <c r="A108" s="288" t="s">
        <v>1401</v>
      </c>
      <c r="B108" s="288"/>
      <c r="C108" s="289"/>
      <c r="D108" s="271"/>
      <c r="E108" s="289"/>
      <c r="F108" s="271"/>
      <c r="G108" s="289"/>
      <c r="H108" s="289"/>
      <c r="I108" s="289"/>
    </row>
    <row r="109" spans="1:9">
      <c r="A109" s="285" t="s">
        <v>1402</v>
      </c>
      <c r="B109" s="285" t="s">
        <v>650</v>
      </c>
      <c r="C109" s="286">
        <v>8</v>
      </c>
      <c r="D109" s="271"/>
      <c r="E109" s="287">
        <f t="shared" ref="E109:E112" si="36">C109*D109</f>
        <v>0</v>
      </c>
      <c r="F109" s="271"/>
      <c r="G109" s="286">
        <f>F109*C109</f>
        <v>0</v>
      </c>
      <c r="H109" s="287">
        <f t="shared" ref="H109:H112" si="37">D109+F109</f>
        <v>0</v>
      </c>
      <c r="I109" s="287">
        <f>E109+G109</f>
        <v>0</v>
      </c>
    </row>
    <row r="110" spans="1:9">
      <c r="A110" s="285" t="s">
        <v>1403</v>
      </c>
      <c r="B110" s="285" t="s">
        <v>650</v>
      </c>
      <c r="C110" s="286">
        <v>6</v>
      </c>
      <c r="D110" s="271"/>
      <c r="E110" s="287">
        <f t="shared" si="36"/>
        <v>0</v>
      </c>
      <c r="F110" s="271"/>
      <c r="G110" s="286">
        <f>F110*C110</f>
        <v>0</v>
      </c>
      <c r="H110" s="287">
        <f t="shared" si="37"/>
        <v>0</v>
      </c>
      <c r="I110" s="287">
        <f>E110+G110</f>
        <v>0</v>
      </c>
    </row>
    <row r="111" spans="1:9">
      <c r="A111" s="285" t="s">
        <v>1404</v>
      </c>
      <c r="B111" s="285" t="s">
        <v>650</v>
      </c>
      <c r="C111" s="286">
        <v>10</v>
      </c>
      <c r="D111" s="271"/>
      <c r="E111" s="287">
        <f t="shared" si="36"/>
        <v>0</v>
      </c>
      <c r="F111" s="271"/>
      <c r="G111" s="286">
        <f>F111*C111</f>
        <v>0</v>
      </c>
      <c r="H111" s="287">
        <f t="shared" si="37"/>
        <v>0</v>
      </c>
      <c r="I111" s="287">
        <f>E111+G111</f>
        <v>0</v>
      </c>
    </row>
    <row r="112" spans="1:9">
      <c r="A112" s="285" t="s">
        <v>1405</v>
      </c>
      <c r="B112" s="285" t="s">
        <v>650</v>
      </c>
      <c r="C112" s="286">
        <v>2</v>
      </c>
      <c r="D112" s="271"/>
      <c r="E112" s="287">
        <f t="shared" si="36"/>
        <v>0</v>
      </c>
      <c r="F112" s="271"/>
      <c r="G112" s="286">
        <f>F112*C112</f>
        <v>0</v>
      </c>
      <c r="H112" s="287">
        <f t="shared" si="37"/>
        <v>0</v>
      </c>
      <c r="I112" s="287">
        <f>E112+G112</f>
        <v>0</v>
      </c>
    </row>
    <row r="113" spans="1:9">
      <c r="A113" s="288" t="s">
        <v>1406</v>
      </c>
      <c r="B113" s="288"/>
      <c r="C113" s="289"/>
      <c r="D113" s="271"/>
      <c r="E113" s="289"/>
      <c r="F113" s="271"/>
      <c r="G113" s="289"/>
      <c r="H113" s="289"/>
      <c r="I113" s="289"/>
    </row>
    <row r="114" spans="1:9">
      <c r="A114" s="285" t="s">
        <v>1407</v>
      </c>
      <c r="B114" s="285" t="s">
        <v>650</v>
      </c>
      <c r="C114" s="286">
        <v>92</v>
      </c>
      <c r="D114" s="271"/>
      <c r="E114" s="287">
        <f t="shared" ref="E114" si="38">C114*D114</f>
        <v>0</v>
      </c>
      <c r="F114" s="271"/>
      <c r="G114" s="286">
        <f>F114*C114</f>
        <v>0</v>
      </c>
      <c r="H114" s="287">
        <f>D114+F114</f>
        <v>0</v>
      </c>
      <c r="I114" s="287">
        <f>E114+G114</f>
        <v>0</v>
      </c>
    </row>
    <row r="115" spans="1:9">
      <c r="A115" s="288" t="s">
        <v>1408</v>
      </c>
      <c r="B115" s="288"/>
      <c r="C115" s="289"/>
      <c r="D115" s="271"/>
      <c r="E115" s="289"/>
      <c r="F115" s="271"/>
      <c r="G115" s="289"/>
      <c r="H115" s="289"/>
      <c r="I115" s="289"/>
    </row>
    <row r="116" spans="1:9">
      <c r="A116" s="285" t="s">
        <v>1409</v>
      </c>
      <c r="B116" s="285" t="s">
        <v>650</v>
      </c>
      <c r="C116" s="286">
        <v>118</v>
      </c>
      <c r="D116" s="271"/>
      <c r="E116" s="287">
        <f t="shared" ref="E116" si="39">C116*D116</f>
        <v>0</v>
      </c>
      <c r="F116" s="271"/>
      <c r="G116" s="286">
        <f>F116*C116</f>
        <v>0</v>
      </c>
      <c r="H116" s="287">
        <f>D116+F116</f>
        <v>0</v>
      </c>
      <c r="I116" s="287">
        <f>E116+G116</f>
        <v>0</v>
      </c>
    </row>
    <row r="117" spans="1:9">
      <c r="A117" s="288" t="s">
        <v>1412</v>
      </c>
      <c r="B117" s="288"/>
      <c r="C117" s="289"/>
      <c r="D117" s="271"/>
      <c r="E117" s="289"/>
      <c r="F117" s="271"/>
      <c r="G117" s="289"/>
      <c r="H117" s="289"/>
      <c r="I117" s="289"/>
    </row>
    <row r="118" spans="1:9">
      <c r="A118" s="285" t="s">
        <v>1013</v>
      </c>
      <c r="B118" s="285" t="s">
        <v>650</v>
      </c>
      <c r="C118" s="286">
        <v>1</v>
      </c>
      <c r="D118" s="271"/>
      <c r="E118" s="287">
        <f t="shared" ref="E118" si="40">C118*D118</f>
        <v>0</v>
      </c>
      <c r="F118" s="271"/>
      <c r="G118" s="286">
        <f>F118*C118</f>
        <v>0</v>
      </c>
      <c r="H118" s="287">
        <f>D118+F118</f>
        <v>0</v>
      </c>
      <c r="I118" s="287">
        <f>E118+G118</f>
        <v>0</v>
      </c>
    </row>
    <row r="119" spans="1:9">
      <c r="A119" s="288" t="s">
        <v>1014</v>
      </c>
      <c r="B119" s="288"/>
      <c r="C119" s="289"/>
      <c r="D119" s="271"/>
      <c r="E119" s="289"/>
      <c r="F119" s="271"/>
      <c r="G119" s="289"/>
      <c r="H119" s="289"/>
      <c r="I119" s="289"/>
    </row>
    <row r="120" spans="1:9">
      <c r="A120" s="285" t="s">
        <v>1015</v>
      </c>
      <c r="B120" s="285" t="s">
        <v>650</v>
      </c>
      <c r="C120" s="286">
        <v>10</v>
      </c>
      <c r="D120" s="271"/>
      <c r="E120" s="287">
        <f t="shared" ref="E120" si="41">C120*D120</f>
        <v>0</v>
      </c>
      <c r="F120" s="271"/>
      <c r="G120" s="286">
        <f>F120*C120</f>
        <v>0</v>
      </c>
      <c r="H120" s="287">
        <f>D120+F120</f>
        <v>0</v>
      </c>
      <c r="I120" s="287">
        <f>E120+G120</f>
        <v>0</v>
      </c>
    </row>
    <row r="121" spans="1:9">
      <c r="A121" s="288" t="s">
        <v>1016</v>
      </c>
      <c r="B121" s="288"/>
      <c r="C121" s="289"/>
      <c r="D121" s="271"/>
      <c r="E121" s="289"/>
      <c r="F121" s="271"/>
      <c r="G121" s="289"/>
      <c r="H121" s="289"/>
      <c r="I121" s="289"/>
    </row>
    <row r="122" spans="1:9">
      <c r="A122" s="285" t="s">
        <v>1017</v>
      </c>
      <c r="B122" s="285" t="s">
        <v>650</v>
      </c>
      <c r="C122" s="286">
        <v>6</v>
      </c>
      <c r="D122" s="271"/>
      <c r="E122" s="287">
        <f t="shared" ref="E122" si="42">C122*D122</f>
        <v>0</v>
      </c>
      <c r="F122" s="271"/>
      <c r="G122" s="286">
        <f>F122*C122</f>
        <v>0</v>
      </c>
      <c r="H122" s="287">
        <f>D122+F122</f>
        <v>0</v>
      </c>
      <c r="I122" s="287">
        <f>E122+G122</f>
        <v>0</v>
      </c>
    </row>
    <row r="123" spans="1:9">
      <c r="A123" s="288" t="s">
        <v>1018</v>
      </c>
      <c r="B123" s="288"/>
      <c r="C123" s="289"/>
      <c r="D123" s="271"/>
      <c r="E123" s="289"/>
      <c r="F123" s="271"/>
      <c r="G123" s="289"/>
      <c r="H123" s="289"/>
      <c r="I123" s="289"/>
    </row>
    <row r="124" spans="1:9">
      <c r="A124" s="285" t="s">
        <v>1019</v>
      </c>
      <c r="B124" s="285" t="s">
        <v>650</v>
      </c>
      <c r="C124" s="286">
        <v>9</v>
      </c>
      <c r="D124" s="271"/>
      <c r="E124" s="287">
        <f t="shared" ref="E124:E125" si="43">C124*D124</f>
        <v>0</v>
      </c>
      <c r="F124" s="271"/>
      <c r="G124" s="286">
        <f>F124*C124</f>
        <v>0</v>
      </c>
      <c r="H124" s="287">
        <f t="shared" ref="H124:H125" si="44">D124+F124</f>
        <v>0</v>
      </c>
      <c r="I124" s="287">
        <f>E124+G124</f>
        <v>0</v>
      </c>
    </row>
    <row r="125" spans="1:9">
      <c r="A125" s="285" t="s">
        <v>1020</v>
      </c>
      <c r="B125" s="285" t="s">
        <v>650</v>
      </c>
      <c r="C125" s="286">
        <v>1</v>
      </c>
      <c r="D125" s="271"/>
      <c r="E125" s="287">
        <f t="shared" si="43"/>
        <v>0</v>
      </c>
      <c r="F125" s="271"/>
      <c r="G125" s="286">
        <f>F125*C125</f>
        <v>0</v>
      </c>
      <c r="H125" s="287">
        <f t="shared" si="44"/>
        <v>0</v>
      </c>
      <c r="I125" s="287">
        <f>E125+G125</f>
        <v>0</v>
      </c>
    </row>
    <row r="126" spans="1:9">
      <c r="A126" s="285" t="s">
        <v>955</v>
      </c>
      <c r="B126" s="288"/>
      <c r="C126" s="289"/>
      <c r="D126" s="271"/>
      <c r="E126" s="289"/>
      <c r="F126" s="271"/>
      <c r="G126" s="289"/>
      <c r="H126" s="289"/>
      <c r="I126" s="289"/>
    </row>
    <row r="127" spans="1:9">
      <c r="A127" s="293" t="s">
        <v>1021</v>
      </c>
      <c r="B127" s="293" t="s">
        <v>955</v>
      </c>
      <c r="C127" s="294"/>
      <c r="D127" s="300"/>
      <c r="E127" s="294"/>
      <c r="F127" s="300"/>
      <c r="G127" s="294"/>
      <c r="H127" s="294"/>
      <c r="I127" s="294"/>
    </row>
    <row r="128" spans="1:9">
      <c r="A128" s="285" t="s">
        <v>1022</v>
      </c>
      <c r="B128" s="285" t="s">
        <v>650</v>
      </c>
      <c r="C128" s="286">
        <v>6</v>
      </c>
      <c r="D128" s="271"/>
      <c r="E128" s="287">
        <f t="shared" ref="E128:E134" si="45">C128*D128</f>
        <v>0</v>
      </c>
      <c r="F128" s="271"/>
      <c r="G128" s="286">
        <f t="shared" ref="G128:G134" si="46">F128*C128</f>
        <v>0</v>
      </c>
      <c r="H128" s="287">
        <f t="shared" ref="H128:H134" si="47">D128+F128</f>
        <v>0</v>
      </c>
      <c r="I128" s="287">
        <f t="shared" ref="I128:I134" si="48">E128+G128</f>
        <v>0</v>
      </c>
    </row>
    <row r="129" spans="1:9">
      <c r="A129" s="285" t="s">
        <v>1413</v>
      </c>
      <c r="B129" s="285" t="s">
        <v>650</v>
      </c>
      <c r="C129" s="286">
        <v>9</v>
      </c>
      <c r="D129" s="271"/>
      <c r="E129" s="287">
        <f t="shared" si="45"/>
        <v>0</v>
      </c>
      <c r="F129" s="271"/>
      <c r="G129" s="286">
        <f t="shared" si="46"/>
        <v>0</v>
      </c>
      <c r="H129" s="287">
        <f t="shared" si="47"/>
        <v>0</v>
      </c>
      <c r="I129" s="287">
        <f t="shared" si="48"/>
        <v>0</v>
      </c>
    </row>
    <row r="130" spans="1:9">
      <c r="A130" s="285" t="s">
        <v>1414</v>
      </c>
      <c r="B130" s="285" t="s">
        <v>650</v>
      </c>
      <c r="C130" s="286">
        <v>20</v>
      </c>
      <c r="D130" s="271"/>
      <c r="E130" s="287">
        <f t="shared" si="45"/>
        <v>0</v>
      </c>
      <c r="F130" s="271"/>
      <c r="G130" s="286">
        <f t="shared" si="46"/>
        <v>0</v>
      </c>
      <c r="H130" s="287">
        <f t="shared" si="47"/>
        <v>0</v>
      </c>
      <c r="I130" s="287">
        <f t="shared" si="48"/>
        <v>0</v>
      </c>
    </row>
    <row r="131" spans="1:9">
      <c r="A131" s="285" t="s">
        <v>1415</v>
      </c>
      <c r="B131" s="285" t="s">
        <v>650</v>
      </c>
      <c r="C131" s="286">
        <v>20</v>
      </c>
      <c r="D131" s="271"/>
      <c r="E131" s="287">
        <f t="shared" si="45"/>
        <v>0</v>
      </c>
      <c r="F131" s="271"/>
      <c r="G131" s="286">
        <f t="shared" si="46"/>
        <v>0</v>
      </c>
      <c r="H131" s="287">
        <f t="shared" si="47"/>
        <v>0</v>
      </c>
      <c r="I131" s="287">
        <f t="shared" si="48"/>
        <v>0</v>
      </c>
    </row>
    <row r="132" spans="1:9">
      <c r="A132" s="285" t="s">
        <v>1023</v>
      </c>
      <c r="B132" s="285" t="s">
        <v>650</v>
      </c>
      <c r="C132" s="286">
        <v>4</v>
      </c>
      <c r="D132" s="271"/>
      <c r="E132" s="287">
        <f t="shared" si="45"/>
        <v>0</v>
      </c>
      <c r="F132" s="271"/>
      <c r="G132" s="286">
        <f t="shared" si="46"/>
        <v>0</v>
      </c>
      <c r="H132" s="287">
        <f t="shared" si="47"/>
        <v>0</v>
      </c>
      <c r="I132" s="287">
        <f t="shared" si="48"/>
        <v>0</v>
      </c>
    </row>
    <row r="133" spans="1:9">
      <c r="A133" s="285" t="s">
        <v>1416</v>
      </c>
      <c r="B133" s="285" t="s">
        <v>650</v>
      </c>
      <c r="C133" s="286">
        <v>4</v>
      </c>
      <c r="D133" s="271"/>
      <c r="E133" s="287">
        <f t="shared" si="45"/>
        <v>0</v>
      </c>
      <c r="F133" s="271"/>
      <c r="G133" s="286">
        <f t="shared" si="46"/>
        <v>0</v>
      </c>
      <c r="H133" s="287">
        <f t="shared" si="47"/>
        <v>0</v>
      </c>
      <c r="I133" s="287">
        <f t="shared" si="48"/>
        <v>0</v>
      </c>
    </row>
    <row r="134" spans="1:9">
      <c r="A134" s="285" t="s">
        <v>1024</v>
      </c>
      <c r="B134" s="285" t="s">
        <v>650</v>
      </c>
      <c r="C134" s="286">
        <v>5</v>
      </c>
      <c r="D134" s="271"/>
      <c r="E134" s="287">
        <f t="shared" si="45"/>
        <v>0</v>
      </c>
      <c r="F134" s="271"/>
      <c r="G134" s="286">
        <f t="shared" si="46"/>
        <v>0</v>
      </c>
      <c r="H134" s="287">
        <f t="shared" si="47"/>
        <v>0</v>
      </c>
      <c r="I134" s="287">
        <f t="shared" si="48"/>
        <v>0</v>
      </c>
    </row>
    <row r="135" spans="1:9">
      <c r="A135" s="293" t="s">
        <v>1025</v>
      </c>
      <c r="B135" s="293" t="s">
        <v>955</v>
      </c>
      <c r="C135" s="294"/>
      <c r="D135" s="300"/>
      <c r="E135" s="294">
        <f>SUM(E128:E134)</f>
        <v>0</v>
      </c>
      <c r="F135" s="300"/>
      <c r="G135" s="294">
        <f>SUM(G128:G134)</f>
        <v>0</v>
      </c>
      <c r="H135" s="294"/>
      <c r="I135" s="294">
        <f>SUM(I128:I134)</f>
        <v>0</v>
      </c>
    </row>
    <row r="136" spans="1:9">
      <c r="A136" s="285" t="s">
        <v>955</v>
      </c>
      <c r="B136" s="285" t="s">
        <v>955</v>
      </c>
      <c r="C136" s="286"/>
      <c r="D136" s="298"/>
      <c r="E136" s="286"/>
      <c r="F136" s="298"/>
      <c r="G136" s="286"/>
      <c r="H136" s="286"/>
      <c r="I136" s="286"/>
    </row>
    <row r="137" spans="1:9">
      <c r="A137" s="293" t="s">
        <v>1026</v>
      </c>
      <c r="B137" s="293" t="s">
        <v>955</v>
      </c>
      <c r="C137" s="294"/>
      <c r="D137" s="300"/>
      <c r="E137" s="294"/>
      <c r="F137" s="300"/>
      <c r="G137" s="294"/>
      <c r="H137" s="294"/>
      <c r="I137" s="294"/>
    </row>
    <row r="138" spans="1:9">
      <c r="A138" s="285" t="s">
        <v>1027</v>
      </c>
      <c r="B138" s="285" t="s">
        <v>830</v>
      </c>
      <c r="C138" s="286">
        <v>32</v>
      </c>
      <c r="D138" s="271"/>
      <c r="E138" s="287">
        <f t="shared" ref="E138:E144" si="49">C138*D138</f>
        <v>0</v>
      </c>
      <c r="F138" s="271"/>
      <c r="G138" s="286">
        <f t="shared" ref="G138:G144" si="50">F138*C138</f>
        <v>0</v>
      </c>
      <c r="H138" s="287">
        <f t="shared" ref="H138:H144" si="51">D138+F138</f>
        <v>0</v>
      </c>
      <c r="I138" s="287">
        <f t="shared" ref="I138:I144" si="52">E138+G138</f>
        <v>0</v>
      </c>
    </row>
    <row r="139" spans="1:9">
      <c r="A139" s="285" t="s">
        <v>1028</v>
      </c>
      <c r="B139" s="285" t="s">
        <v>830</v>
      </c>
      <c r="C139" s="286">
        <v>12</v>
      </c>
      <c r="D139" s="271"/>
      <c r="E139" s="287">
        <f t="shared" si="49"/>
        <v>0</v>
      </c>
      <c r="F139" s="271"/>
      <c r="G139" s="286">
        <f t="shared" si="50"/>
        <v>0</v>
      </c>
      <c r="H139" s="287">
        <f t="shared" si="51"/>
        <v>0</v>
      </c>
      <c r="I139" s="287">
        <f t="shared" si="52"/>
        <v>0</v>
      </c>
    </row>
    <row r="140" spans="1:9">
      <c r="A140" s="285" t="s">
        <v>1029</v>
      </c>
      <c r="B140" s="285" t="s">
        <v>830</v>
      </c>
      <c r="C140" s="286">
        <v>10</v>
      </c>
      <c r="D140" s="271"/>
      <c r="E140" s="287">
        <f t="shared" si="49"/>
        <v>0</v>
      </c>
      <c r="F140" s="271"/>
      <c r="G140" s="286">
        <f t="shared" si="50"/>
        <v>0</v>
      </c>
      <c r="H140" s="287">
        <f t="shared" si="51"/>
        <v>0</v>
      </c>
      <c r="I140" s="287">
        <f t="shared" si="52"/>
        <v>0</v>
      </c>
    </row>
    <row r="141" spans="1:9">
      <c r="A141" s="285" t="s">
        <v>1030</v>
      </c>
      <c r="B141" s="285" t="s">
        <v>830</v>
      </c>
      <c r="C141" s="286">
        <v>6</v>
      </c>
      <c r="D141" s="271"/>
      <c r="E141" s="287">
        <f t="shared" si="49"/>
        <v>0</v>
      </c>
      <c r="F141" s="271"/>
      <c r="G141" s="286">
        <f t="shared" si="50"/>
        <v>0</v>
      </c>
      <c r="H141" s="287">
        <f t="shared" si="51"/>
        <v>0</v>
      </c>
      <c r="I141" s="287">
        <f t="shared" si="52"/>
        <v>0</v>
      </c>
    </row>
    <row r="142" spans="1:9">
      <c r="A142" s="285" t="s">
        <v>1031</v>
      </c>
      <c r="B142" s="285" t="s">
        <v>830</v>
      </c>
      <c r="C142" s="286">
        <v>12</v>
      </c>
      <c r="D142" s="271"/>
      <c r="E142" s="287">
        <f t="shared" si="49"/>
        <v>0</v>
      </c>
      <c r="F142" s="271"/>
      <c r="G142" s="286">
        <f t="shared" si="50"/>
        <v>0</v>
      </c>
      <c r="H142" s="287">
        <f t="shared" si="51"/>
        <v>0</v>
      </c>
      <c r="I142" s="287">
        <f t="shared" si="52"/>
        <v>0</v>
      </c>
    </row>
    <row r="143" spans="1:9">
      <c r="A143" s="285" t="s">
        <v>1032</v>
      </c>
      <c r="B143" s="285" t="s">
        <v>830</v>
      </c>
      <c r="C143" s="286">
        <v>4</v>
      </c>
      <c r="D143" s="271"/>
      <c r="E143" s="287">
        <f t="shared" si="49"/>
        <v>0</v>
      </c>
      <c r="F143" s="271"/>
      <c r="G143" s="286">
        <f t="shared" si="50"/>
        <v>0</v>
      </c>
      <c r="H143" s="287">
        <f t="shared" si="51"/>
        <v>0</v>
      </c>
      <c r="I143" s="287">
        <f t="shared" si="52"/>
        <v>0</v>
      </c>
    </row>
    <row r="144" spans="1:9">
      <c r="A144" s="285" t="s">
        <v>1033</v>
      </c>
      <c r="B144" s="285" t="s">
        <v>830</v>
      </c>
      <c r="C144" s="286">
        <v>32</v>
      </c>
      <c r="D144" s="271"/>
      <c r="E144" s="287">
        <f t="shared" si="49"/>
        <v>0</v>
      </c>
      <c r="F144" s="271"/>
      <c r="G144" s="286">
        <f t="shared" si="50"/>
        <v>0</v>
      </c>
      <c r="H144" s="287">
        <f t="shared" si="51"/>
        <v>0</v>
      </c>
      <c r="I144" s="287">
        <f t="shared" si="52"/>
        <v>0</v>
      </c>
    </row>
    <row r="145" spans="1:9">
      <c r="A145" s="288" t="s">
        <v>1034</v>
      </c>
      <c r="B145" s="288"/>
      <c r="C145" s="289"/>
      <c r="D145" s="271"/>
      <c r="E145" s="289"/>
      <c r="F145" s="271"/>
      <c r="G145" s="289"/>
      <c r="H145" s="289"/>
      <c r="I145" s="289"/>
    </row>
    <row r="146" spans="1:9">
      <c r="A146" s="285" t="s">
        <v>1035</v>
      </c>
      <c r="B146" s="285" t="s">
        <v>830</v>
      </c>
      <c r="C146" s="286">
        <v>4</v>
      </c>
      <c r="D146" s="271"/>
      <c r="E146" s="287">
        <f t="shared" ref="E146" si="53">C146*D146</f>
        <v>0</v>
      </c>
      <c r="F146" s="271"/>
      <c r="G146" s="286">
        <f>F146*C146</f>
        <v>0</v>
      </c>
      <c r="H146" s="287">
        <f>D146+F146</f>
        <v>0</v>
      </c>
      <c r="I146" s="287">
        <f>E146+G146</f>
        <v>0</v>
      </c>
    </row>
    <row r="147" spans="1:9">
      <c r="A147" s="288" t="s">
        <v>1036</v>
      </c>
      <c r="B147" s="288"/>
      <c r="C147" s="289"/>
      <c r="D147" s="271"/>
      <c r="E147" s="289"/>
      <c r="F147" s="271"/>
      <c r="G147" s="289"/>
      <c r="H147" s="289"/>
      <c r="I147" s="289"/>
    </row>
    <row r="148" spans="1:9">
      <c r="A148" s="285" t="s">
        <v>1037</v>
      </c>
      <c r="B148" s="285" t="s">
        <v>830</v>
      </c>
      <c r="C148" s="286">
        <v>16</v>
      </c>
      <c r="D148" s="271"/>
      <c r="E148" s="287">
        <f t="shared" ref="E148:E149" si="54">C148*D148</f>
        <v>0</v>
      </c>
      <c r="F148" s="271"/>
      <c r="G148" s="286">
        <f>F148*C148</f>
        <v>0</v>
      </c>
      <c r="H148" s="287">
        <f t="shared" ref="H148:H149" si="55">D148+F148</f>
        <v>0</v>
      </c>
      <c r="I148" s="287">
        <f>E148+G148</f>
        <v>0</v>
      </c>
    </row>
    <row r="149" spans="1:9">
      <c r="A149" s="285" t="s">
        <v>1038</v>
      </c>
      <c r="B149" s="285" t="s">
        <v>830</v>
      </c>
      <c r="C149" s="286">
        <v>8</v>
      </c>
      <c r="D149" s="271"/>
      <c r="E149" s="287">
        <f t="shared" si="54"/>
        <v>0</v>
      </c>
      <c r="F149" s="271"/>
      <c r="G149" s="286">
        <f>F149*C149</f>
        <v>0</v>
      </c>
      <c r="H149" s="287">
        <f t="shared" si="55"/>
        <v>0</v>
      </c>
      <c r="I149" s="287">
        <f>E149+G149</f>
        <v>0</v>
      </c>
    </row>
    <row r="150" spans="1:9">
      <c r="A150" s="293" t="s">
        <v>1039</v>
      </c>
      <c r="B150" s="293" t="s">
        <v>955</v>
      </c>
      <c r="C150" s="294"/>
      <c r="D150" s="300"/>
      <c r="E150" s="294">
        <f>SUM(E138:E149)</f>
        <v>0</v>
      </c>
      <c r="F150" s="300"/>
      <c r="G150" s="294">
        <f>SUM(G138:G149)</f>
        <v>0</v>
      </c>
      <c r="H150" s="294"/>
      <c r="I150" s="294">
        <f>SUM(I138:I149)</f>
        <v>0</v>
      </c>
    </row>
    <row r="151" spans="1:9">
      <c r="A151" s="291" t="s">
        <v>1040</v>
      </c>
      <c r="B151" s="291" t="s">
        <v>955</v>
      </c>
      <c r="C151" s="292"/>
      <c r="D151" s="299"/>
      <c r="E151" s="292">
        <f>SUM(E89:E126)+E135+E150</f>
        <v>0</v>
      </c>
      <c r="F151" s="299"/>
      <c r="G151" s="292">
        <f>SUM(G89:G126)+G135+G150</f>
        <v>0</v>
      </c>
      <c r="H151" s="292"/>
      <c r="I151" s="292">
        <f>SUM(I89:I126)+I135+I150</f>
        <v>0</v>
      </c>
    </row>
    <row r="152" spans="1:9">
      <c r="A152" s="285" t="s">
        <v>955</v>
      </c>
      <c r="B152" s="285" t="s">
        <v>955</v>
      </c>
      <c r="C152" s="286"/>
      <c r="D152" s="298"/>
      <c r="E152" s="286"/>
      <c r="F152" s="298"/>
      <c r="G152" s="286"/>
      <c r="H152" s="286"/>
      <c r="I152" s="286"/>
    </row>
    <row r="153" spans="1:9">
      <c r="A153" s="291" t="s">
        <v>1041</v>
      </c>
      <c r="B153" s="291" t="s">
        <v>955</v>
      </c>
      <c r="C153" s="292"/>
      <c r="D153" s="299"/>
      <c r="E153" s="292"/>
      <c r="F153" s="299"/>
      <c r="G153" s="292"/>
      <c r="H153" s="292"/>
      <c r="I153" s="292"/>
    </row>
    <row r="154" spans="1:9">
      <c r="A154" s="288" t="s">
        <v>993</v>
      </c>
      <c r="B154" s="288"/>
      <c r="C154" s="289"/>
      <c r="D154" s="271"/>
      <c r="E154" s="289"/>
      <c r="F154" s="271"/>
      <c r="G154" s="289"/>
      <c r="H154" s="289"/>
      <c r="I154" s="289"/>
    </row>
    <row r="155" spans="1:9">
      <c r="A155" s="285" t="s">
        <v>994</v>
      </c>
      <c r="B155" s="285" t="s">
        <v>650</v>
      </c>
      <c r="C155" s="286">
        <v>80</v>
      </c>
      <c r="D155" s="271"/>
      <c r="E155" s="287">
        <f t="shared" ref="E155" si="56">C155*D155</f>
        <v>0</v>
      </c>
      <c r="F155" s="271"/>
      <c r="G155" s="286">
        <f>F155*C155</f>
        <v>0</v>
      </c>
      <c r="H155" s="287">
        <f>D155+F155</f>
        <v>0</v>
      </c>
      <c r="I155" s="287">
        <f>E155+G155</f>
        <v>0</v>
      </c>
    </row>
    <row r="156" spans="1:9">
      <c r="A156" s="288" t="s">
        <v>995</v>
      </c>
      <c r="B156" s="288"/>
      <c r="C156" s="289"/>
      <c r="D156" s="271"/>
      <c r="E156" s="289"/>
      <c r="F156" s="271"/>
      <c r="G156" s="289"/>
      <c r="H156" s="289"/>
      <c r="I156" s="289"/>
    </row>
    <row r="157" spans="1:9">
      <c r="A157" s="285" t="s">
        <v>996</v>
      </c>
      <c r="B157" s="285" t="s">
        <v>650</v>
      </c>
      <c r="C157" s="286">
        <v>65</v>
      </c>
      <c r="D157" s="271"/>
      <c r="E157" s="287">
        <f t="shared" ref="E157:E158" si="57">C157*D157</f>
        <v>0</v>
      </c>
      <c r="F157" s="271"/>
      <c r="G157" s="286">
        <f>F157*C157</f>
        <v>0</v>
      </c>
      <c r="H157" s="287">
        <f t="shared" ref="H157:H158" si="58">D157+F157</f>
        <v>0</v>
      </c>
      <c r="I157" s="287">
        <f>E157+G157</f>
        <v>0</v>
      </c>
    </row>
    <row r="158" spans="1:9">
      <c r="A158" s="285" t="s">
        <v>997</v>
      </c>
      <c r="B158" s="285" t="s">
        <v>650</v>
      </c>
      <c r="C158" s="286">
        <v>1</v>
      </c>
      <c r="D158" s="271"/>
      <c r="E158" s="287">
        <f t="shared" si="57"/>
        <v>0</v>
      </c>
      <c r="F158" s="271"/>
      <c r="G158" s="286">
        <f>F158*C158</f>
        <v>0</v>
      </c>
      <c r="H158" s="287">
        <f t="shared" si="58"/>
        <v>0</v>
      </c>
      <c r="I158" s="287">
        <f>E158+G158</f>
        <v>0</v>
      </c>
    </row>
    <row r="159" spans="1:9">
      <c r="A159" s="288" t="s">
        <v>998</v>
      </c>
      <c r="B159" s="288"/>
      <c r="C159" s="289"/>
      <c r="D159" s="271"/>
      <c r="E159" s="289"/>
      <c r="F159" s="271"/>
      <c r="G159" s="289"/>
      <c r="H159" s="289"/>
      <c r="I159" s="289"/>
    </row>
    <row r="160" spans="1:9">
      <c r="A160" s="285" t="s">
        <v>999</v>
      </c>
      <c r="B160" s="285" t="s">
        <v>650</v>
      </c>
      <c r="C160" s="286">
        <v>260</v>
      </c>
      <c r="D160" s="271"/>
      <c r="E160" s="287">
        <f t="shared" ref="E160" si="59">C160*D160</f>
        <v>0</v>
      </c>
      <c r="F160" s="271"/>
      <c r="G160" s="286">
        <f>F160*C160</f>
        <v>0</v>
      </c>
      <c r="H160" s="287">
        <f>D160+F160</f>
        <v>0</v>
      </c>
      <c r="I160" s="287">
        <f>E160+G160</f>
        <v>0</v>
      </c>
    </row>
    <row r="161" spans="1:9">
      <c r="A161" s="288" t="s">
        <v>1000</v>
      </c>
      <c r="B161" s="288"/>
      <c r="C161" s="289"/>
      <c r="D161" s="271"/>
      <c r="E161" s="289"/>
      <c r="F161" s="271"/>
      <c r="G161" s="289"/>
      <c r="H161" s="289"/>
      <c r="I161" s="289"/>
    </row>
    <row r="162" spans="1:9">
      <c r="A162" s="285" t="s">
        <v>1001</v>
      </c>
      <c r="B162" s="285" t="s">
        <v>228</v>
      </c>
      <c r="C162" s="286">
        <v>170</v>
      </c>
      <c r="D162" s="271"/>
      <c r="E162" s="287">
        <f t="shared" ref="E162:E163" si="60">C162*D162</f>
        <v>0</v>
      </c>
      <c r="F162" s="271"/>
      <c r="G162" s="286">
        <f>F162*C162</f>
        <v>0</v>
      </c>
      <c r="H162" s="287">
        <f t="shared" ref="H162:H163" si="61">D162+F162</f>
        <v>0</v>
      </c>
      <c r="I162" s="287">
        <f>E162+G162</f>
        <v>0</v>
      </c>
    </row>
    <row r="163" spans="1:9">
      <c r="A163" s="285" t="s">
        <v>1002</v>
      </c>
      <c r="B163" s="285" t="s">
        <v>228</v>
      </c>
      <c r="C163" s="286">
        <v>50</v>
      </c>
      <c r="D163" s="271"/>
      <c r="E163" s="287">
        <f t="shared" si="60"/>
        <v>0</v>
      </c>
      <c r="F163" s="271"/>
      <c r="G163" s="286">
        <f>F163*C163</f>
        <v>0</v>
      </c>
      <c r="H163" s="287">
        <f t="shared" si="61"/>
        <v>0</v>
      </c>
      <c r="I163" s="287">
        <f>E163+G163</f>
        <v>0</v>
      </c>
    </row>
    <row r="164" spans="1:9">
      <c r="A164" s="288" t="s">
        <v>1003</v>
      </c>
      <c r="B164" s="288"/>
      <c r="C164" s="289"/>
      <c r="D164" s="271"/>
      <c r="E164" s="289"/>
      <c r="F164" s="271"/>
      <c r="G164" s="289"/>
      <c r="H164" s="289"/>
      <c r="I164" s="289"/>
    </row>
    <row r="165" spans="1:9">
      <c r="A165" s="285" t="s">
        <v>1004</v>
      </c>
      <c r="B165" s="285" t="s">
        <v>228</v>
      </c>
      <c r="C165" s="286">
        <v>40</v>
      </c>
      <c r="D165" s="271"/>
      <c r="E165" s="287">
        <f t="shared" ref="E165" si="62">C165*D165</f>
        <v>0</v>
      </c>
      <c r="F165" s="271"/>
      <c r="G165" s="286">
        <f>F165*C165</f>
        <v>0</v>
      </c>
      <c r="H165" s="287">
        <f>D165+F165</f>
        <v>0</v>
      </c>
      <c r="I165" s="287">
        <f>E165+G165</f>
        <v>0</v>
      </c>
    </row>
    <row r="166" spans="1:9">
      <c r="A166" s="288" t="s">
        <v>1005</v>
      </c>
      <c r="B166" s="288"/>
      <c r="C166" s="289"/>
      <c r="D166" s="271"/>
      <c r="E166" s="289"/>
      <c r="F166" s="271"/>
      <c r="G166" s="289"/>
      <c r="H166" s="289"/>
      <c r="I166" s="289"/>
    </row>
    <row r="167" spans="1:9">
      <c r="A167" s="285" t="s">
        <v>1006</v>
      </c>
      <c r="B167" s="285" t="s">
        <v>228</v>
      </c>
      <c r="C167" s="286">
        <v>130</v>
      </c>
      <c r="D167" s="271"/>
      <c r="E167" s="287">
        <f t="shared" ref="E167:E170" si="63">C167*D167</f>
        <v>0</v>
      </c>
      <c r="F167" s="271"/>
      <c r="G167" s="286">
        <f>F167*C167</f>
        <v>0</v>
      </c>
      <c r="H167" s="287">
        <f t="shared" ref="H167:H170" si="64">D167+F167</f>
        <v>0</v>
      </c>
      <c r="I167" s="287">
        <f>E167+G167</f>
        <v>0</v>
      </c>
    </row>
    <row r="168" spans="1:9">
      <c r="A168" s="285" t="s">
        <v>1007</v>
      </c>
      <c r="B168" s="285" t="s">
        <v>228</v>
      </c>
      <c r="C168" s="286">
        <v>330</v>
      </c>
      <c r="D168" s="271"/>
      <c r="E168" s="287">
        <f t="shared" si="63"/>
        <v>0</v>
      </c>
      <c r="F168" s="271"/>
      <c r="G168" s="286">
        <f>F168*C168</f>
        <v>0</v>
      </c>
      <c r="H168" s="287">
        <f t="shared" si="64"/>
        <v>0</v>
      </c>
      <c r="I168" s="287">
        <f>E168+G168</f>
        <v>0</v>
      </c>
    </row>
    <row r="169" spans="1:9">
      <c r="A169" s="285" t="s">
        <v>1008</v>
      </c>
      <c r="B169" s="285" t="s">
        <v>228</v>
      </c>
      <c r="C169" s="286">
        <v>470</v>
      </c>
      <c r="D169" s="271"/>
      <c r="E169" s="287">
        <f t="shared" si="63"/>
        <v>0</v>
      </c>
      <c r="F169" s="271"/>
      <c r="G169" s="286">
        <f>F169*C169</f>
        <v>0</v>
      </c>
      <c r="H169" s="287">
        <f t="shared" si="64"/>
        <v>0</v>
      </c>
      <c r="I169" s="287">
        <f>E169+G169</f>
        <v>0</v>
      </c>
    </row>
    <row r="170" spans="1:9">
      <c r="A170" s="285" t="s">
        <v>1009</v>
      </c>
      <c r="B170" s="285" t="s">
        <v>228</v>
      </c>
      <c r="C170" s="286">
        <v>110</v>
      </c>
      <c r="D170" s="271"/>
      <c r="E170" s="287">
        <f t="shared" si="63"/>
        <v>0</v>
      </c>
      <c r="F170" s="271"/>
      <c r="G170" s="286">
        <f>F170*C170</f>
        <v>0</v>
      </c>
      <c r="H170" s="287">
        <f t="shared" si="64"/>
        <v>0</v>
      </c>
      <c r="I170" s="287">
        <f>E170+G170</f>
        <v>0</v>
      </c>
    </row>
    <row r="171" spans="1:9">
      <c r="A171" s="288" t="s">
        <v>1010</v>
      </c>
      <c r="B171" s="288"/>
      <c r="C171" s="289"/>
      <c r="D171" s="271"/>
      <c r="E171" s="289"/>
      <c r="F171" s="271"/>
      <c r="G171" s="289"/>
      <c r="H171" s="289"/>
      <c r="I171" s="289"/>
    </row>
    <row r="172" spans="1:9">
      <c r="A172" s="285" t="s">
        <v>1011</v>
      </c>
      <c r="B172" s="285" t="s">
        <v>650</v>
      </c>
      <c r="C172" s="286">
        <v>22</v>
      </c>
      <c r="D172" s="271"/>
      <c r="E172" s="287">
        <f t="shared" ref="E172:E174" si="65">C172*D172</f>
        <v>0</v>
      </c>
      <c r="F172" s="271"/>
      <c r="G172" s="286">
        <f>F172*C172</f>
        <v>0</v>
      </c>
      <c r="H172" s="287">
        <f t="shared" ref="H172:H174" si="66">D172+F172</f>
        <v>0</v>
      </c>
      <c r="I172" s="287">
        <f>E172+G172</f>
        <v>0</v>
      </c>
    </row>
    <row r="173" spans="1:9">
      <c r="A173" s="285" t="s">
        <v>1012</v>
      </c>
      <c r="B173" s="285" t="s">
        <v>650</v>
      </c>
      <c r="C173" s="286">
        <v>32</v>
      </c>
      <c r="D173" s="271"/>
      <c r="E173" s="287">
        <f t="shared" si="65"/>
        <v>0</v>
      </c>
      <c r="F173" s="271"/>
      <c r="G173" s="286">
        <f>F173*C173</f>
        <v>0</v>
      </c>
      <c r="H173" s="287">
        <f t="shared" si="66"/>
        <v>0</v>
      </c>
      <c r="I173" s="287">
        <f>E173+G173</f>
        <v>0</v>
      </c>
    </row>
    <row r="174" spans="1:9">
      <c r="A174" s="285" t="s">
        <v>1042</v>
      </c>
      <c r="B174" s="285" t="s">
        <v>650</v>
      </c>
      <c r="C174" s="286">
        <v>2</v>
      </c>
      <c r="D174" s="271"/>
      <c r="E174" s="287">
        <f t="shared" si="65"/>
        <v>0</v>
      </c>
      <c r="F174" s="271"/>
      <c r="G174" s="286">
        <f>F174*C174</f>
        <v>0</v>
      </c>
      <c r="H174" s="287">
        <f t="shared" si="66"/>
        <v>0</v>
      </c>
      <c r="I174" s="287">
        <f>E174+G174</f>
        <v>0</v>
      </c>
    </row>
    <row r="175" spans="1:9">
      <c r="A175" s="288" t="s">
        <v>1401</v>
      </c>
      <c r="B175" s="288"/>
      <c r="C175" s="289"/>
      <c r="D175" s="271"/>
      <c r="E175" s="289"/>
      <c r="F175" s="271"/>
      <c r="G175" s="289"/>
      <c r="H175" s="289"/>
      <c r="I175" s="289"/>
    </row>
    <row r="176" spans="1:9">
      <c r="A176" s="285" t="s">
        <v>1402</v>
      </c>
      <c r="B176" s="285" t="s">
        <v>650</v>
      </c>
      <c r="C176" s="286">
        <v>7</v>
      </c>
      <c r="D176" s="271"/>
      <c r="E176" s="287">
        <f t="shared" ref="E176:E177" si="67">C176*D176</f>
        <v>0</v>
      </c>
      <c r="F176" s="271"/>
      <c r="G176" s="286">
        <f>F176*C176</f>
        <v>0</v>
      </c>
      <c r="H176" s="287">
        <f t="shared" ref="H176:H177" si="68">D176+F176</f>
        <v>0</v>
      </c>
      <c r="I176" s="287">
        <f>E176+G176</f>
        <v>0</v>
      </c>
    </row>
    <row r="177" spans="1:9">
      <c r="A177" s="285" t="s">
        <v>1404</v>
      </c>
      <c r="B177" s="285" t="s">
        <v>650</v>
      </c>
      <c r="C177" s="286">
        <v>7</v>
      </c>
      <c r="D177" s="271"/>
      <c r="E177" s="287">
        <f t="shared" si="67"/>
        <v>0</v>
      </c>
      <c r="F177" s="271"/>
      <c r="G177" s="286">
        <f>F177*C177</f>
        <v>0</v>
      </c>
      <c r="H177" s="287">
        <f t="shared" si="68"/>
        <v>0</v>
      </c>
      <c r="I177" s="287">
        <f>E177+G177</f>
        <v>0</v>
      </c>
    </row>
    <row r="178" spans="1:9">
      <c r="A178" s="288" t="s">
        <v>1410</v>
      </c>
      <c r="B178" s="288"/>
      <c r="C178" s="289"/>
      <c r="D178" s="271"/>
      <c r="E178" s="289"/>
      <c r="F178" s="271"/>
      <c r="G178" s="289"/>
      <c r="H178" s="289"/>
      <c r="I178" s="289"/>
    </row>
    <row r="179" spans="1:9">
      <c r="A179" s="285" t="s">
        <v>1411</v>
      </c>
      <c r="B179" s="285" t="s">
        <v>650</v>
      </c>
      <c r="C179" s="286">
        <v>6</v>
      </c>
      <c r="D179" s="271"/>
      <c r="E179" s="287">
        <f t="shared" ref="E179" si="69">C179*D179</f>
        <v>0</v>
      </c>
      <c r="F179" s="271"/>
      <c r="G179" s="286">
        <f>F179*C179</f>
        <v>0</v>
      </c>
      <c r="H179" s="287">
        <f>D179+F179</f>
        <v>0</v>
      </c>
      <c r="I179" s="287">
        <f>E179+G179</f>
        <v>0</v>
      </c>
    </row>
    <row r="180" spans="1:9">
      <c r="A180" s="288" t="s">
        <v>1406</v>
      </c>
      <c r="B180" s="288"/>
      <c r="C180" s="289"/>
      <c r="D180" s="271"/>
      <c r="E180" s="289"/>
      <c r="F180" s="271"/>
      <c r="G180" s="289"/>
      <c r="H180" s="289"/>
      <c r="I180" s="289"/>
    </row>
    <row r="181" spans="1:9">
      <c r="A181" s="285" t="s">
        <v>1407</v>
      </c>
      <c r="B181" s="285" t="s">
        <v>650</v>
      </c>
      <c r="C181" s="286">
        <v>70</v>
      </c>
      <c r="D181" s="271"/>
      <c r="E181" s="287">
        <f t="shared" ref="E181" si="70">C181*D181</f>
        <v>0</v>
      </c>
      <c r="F181" s="271"/>
      <c r="G181" s="286">
        <f>F181*C181</f>
        <v>0</v>
      </c>
      <c r="H181" s="287">
        <f>D181+F181</f>
        <v>0</v>
      </c>
      <c r="I181" s="287">
        <f>E181+G181</f>
        <v>0</v>
      </c>
    </row>
    <row r="182" spans="1:9">
      <c r="A182" s="288" t="s">
        <v>1408</v>
      </c>
      <c r="B182" s="288"/>
      <c r="C182" s="289"/>
      <c r="D182" s="271"/>
      <c r="E182" s="289"/>
      <c r="F182" s="271"/>
      <c r="G182" s="289"/>
      <c r="H182" s="289"/>
      <c r="I182" s="289"/>
    </row>
    <row r="183" spans="1:9">
      <c r="A183" s="285" t="s">
        <v>1409</v>
      </c>
      <c r="B183" s="285" t="s">
        <v>650</v>
      </c>
      <c r="C183" s="286">
        <v>90</v>
      </c>
      <c r="D183" s="271"/>
      <c r="E183" s="287">
        <f t="shared" ref="E183" si="71">C183*D183</f>
        <v>0</v>
      </c>
      <c r="F183" s="271"/>
      <c r="G183" s="286">
        <f>F183*C183</f>
        <v>0</v>
      </c>
      <c r="H183" s="287">
        <f>D183+F183</f>
        <v>0</v>
      </c>
      <c r="I183" s="287">
        <f>E183+G183</f>
        <v>0</v>
      </c>
    </row>
    <row r="184" spans="1:9">
      <c r="A184" s="288" t="s">
        <v>1014</v>
      </c>
      <c r="B184" s="288"/>
      <c r="C184" s="289"/>
      <c r="D184" s="271"/>
      <c r="E184" s="289"/>
      <c r="F184" s="271"/>
      <c r="G184" s="289"/>
      <c r="H184" s="289"/>
      <c r="I184" s="289"/>
    </row>
    <row r="185" spans="1:9">
      <c r="A185" s="285" t="s">
        <v>1015</v>
      </c>
      <c r="B185" s="285" t="s">
        <v>650</v>
      </c>
      <c r="C185" s="286">
        <v>6</v>
      </c>
      <c r="D185" s="271"/>
      <c r="E185" s="287">
        <f t="shared" ref="E185:E186" si="72">C185*D185</f>
        <v>0</v>
      </c>
      <c r="F185" s="271"/>
      <c r="G185" s="286">
        <f>F185*C185</f>
        <v>0</v>
      </c>
      <c r="H185" s="287">
        <f t="shared" ref="H185:H186" si="73">D185+F185</f>
        <v>0</v>
      </c>
      <c r="I185" s="287">
        <f>E185+G185</f>
        <v>0</v>
      </c>
    </row>
    <row r="186" spans="1:9">
      <c r="A186" s="285" t="s">
        <v>1043</v>
      </c>
      <c r="B186" s="285" t="s">
        <v>650</v>
      </c>
      <c r="C186" s="286">
        <v>1</v>
      </c>
      <c r="D186" s="271"/>
      <c r="E186" s="287">
        <f t="shared" si="72"/>
        <v>0</v>
      </c>
      <c r="F186" s="271"/>
      <c r="G186" s="286">
        <f>F186*C186</f>
        <v>0</v>
      </c>
      <c r="H186" s="287">
        <f t="shared" si="73"/>
        <v>0</v>
      </c>
      <c r="I186" s="287">
        <f>E186+G186</f>
        <v>0</v>
      </c>
    </row>
    <row r="187" spans="1:9">
      <c r="A187" s="288" t="s">
        <v>1016</v>
      </c>
      <c r="B187" s="288"/>
      <c r="C187" s="289"/>
      <c r="D187" s="271"/>
      <c r="E187" s="289"/>
      <c r="F187" s="271"/>
      <c r="G187" s="289"/>
      <c r="H187" s="289"/>
      <c r="I187" s="289"/>
    </row>
    <row r="188" spans="1:9">
      <c r="A188" s="285" t="s">
        <v>1017</v>
      </c>
      <c r="B188" s="285" t="s">
        <v>650</v>
      </c>
      <c r="C188" s="286">
        <v>2</v>
      </c>
      <c r="D188" s="271"/>
      <c r="E188" s="287">
        <f t="shared" ref="E188" si="74">C188*D188</f>
        <v>0</v>
      </c>
      <c r="F188" s="271"/>
      <c r="G188" s="286">
        <f>F188*C188</f>
        <v>0</v>
      </c>
      <c r="H188" s="287">
        <f>D188+F188</f>
        <v>0</v>
      </c>
      <c r="I188" s="287">
        <f>E188+G188</f>
        <v>0</v>
      </c>
    </row>
    <row r="189" spans="1:9">
      <c r="A189" s="288" t="s">
        <v>1018</v>
      </c>
      <c r="B189" s="288"/>
      <c r="C189" s="289"/>
      <c r="D189" s="271"/>
      <c r="E189" s="289"/>
      <c r="F189" s="271"/>
      <c r="G189" s="289"/>
      <c r="H189" s="289"/>
      <c r="I189" s="289"/>
    </row>
    <row r="190" spans="1:9">
      <c r="A190" s="285" t="s">
        <v>1019</v>
      </c>
      <c r="B190" s="285" t="s">
        <v>650</v>
      </c>
      <c r="C190" s="286">
        <v>7</v>
      </c>
      <c r="D190" s="271"/>
      <c r="E190" s="287">
        <f t="shared" ref="E190:E191" si="75">C190*D190</f>
        <v>0</v>
      </c>
      <c r="F190" s="271"/>
      <c r="G190" s="286">
        <f>F190*C190</f>
        <v>0</v>
      </c>
      <c r="H190" s="287">
        <f t="shared" ref="H190:H191" si="76">D190+F190</f>
        <v>0</v>
      </c>
      <c r="I190" s="287">
        <f>E190+G190</f>
        <v>0</v>
      </c>
    </row>
    <row r="191" spans="1:9">
      <c r="A191" s="285" t="s">
        <v>1020</v>
      </c>
      <c r="B191" s="285" t="s">
        <v>650</v>
      </c>
      <c r="C191" s="286">
        <v>1</v>
      </c>
      <c r="D191" s="271"/>
      <c r="E191" s="287">
        <f t="shared" si="75"/>
        <v>0</v>
      </c>
      <c r="F191" s="271"/>
      <c r="G191" s="286">
        <f>F191*C191</f>
        <v>0</v>
      </c>
      <c r="H191" s="287">
        <f t="shared" si="76"/>
        <v>0</v>
      </c>
      <c r="I191" s="287">
        <f>E191+G191</f>
        <v>0</v>
      </c>
    </row>
    <row r="192" spans="1:9">
      <c r="A192" s="285" t="s">
        <v>955</v>
      </c>
      <c r="B192" s="285"/>
      <c r="C192" s="286"/>
      <c r="D192" s="271"/>
      <c r="E192" s="286"/>
      <c r="F192" s="271"/>
      <c r="G192" s="286"/>
      <c r="H192" s="286"/>
      <c r="I192" s="286"/>
    </row>
    <row r="193" spans="1:9">
      <c r="A193" s="293" t="s">
        <v>1021</v>
      </c>
      <c r="B193" s="293" t="s">
        <v>955</v>
      </c>
      <c r="C193" s="294"/>
      <c r="D193" s="300"/>
      <c r="E193" s="294"/>
      <c r="F193" s="300"/>
      <c r="G193" s="294"/>
      <c r="H193" s="294"/>
      <c r="I193" s="294"/>
    </row>
    <row r="194" spans="1:9">
      <c r="A194" s="285" t="s">
        <v>1413</v>
      </c>
      <c r="B194" s="285" t="s">
        <v>650</v>
      </c>
      <c r="C194" s="286">
        <v>10</v>
      </c>
      <c r="D194" s="271"/>
      <c r="E194" s="287">
        <f t="shared" ref="E194:E200" si="77">C194*D194</f>
        <v>0</v>
      </c>
      <c r="F194" s="271"/>
      <c r="G194" s="286">
        <f t="shared" ref="G194:G200" si="78">F194*C194</f>
        <v>0</v>
      </c>
      <c r="H194" s="287">
        <f t="shared" ref="H194:H200" si="79">D194+F194</f>
        <v>0</v>
      </c>
      <c r="I194" s="287">
        <f t="shared" ref="I194:I200" si="80">E194+G194</f>
        <v>0</v>
      </c>
    </row>
    <row r="195" spans="1:9">
      <c r="A195" s="285" t="s">
        <v>1414</v>
      </c>
      <c r="B195" s="285" t="s">
        <v>650</v>
      </c>
      <c r="C195" s="286">
        <v>24</v>
      </c>
      <c r="D195" s="271"/>
      <c r="E195" s="287">
        <f t="shared" si="77"/>
        <v>0</v>
      </c>
      <c r="F195" s="271"/>
      <c r="G195" s="286">
        <f t="shared" si="78"/>
        <v>0</v>
      </c>
      <c r="H195" s="287">
        <f t="shared" si="79"/>
        <v>0</v>
      </c>
      <c r="I195" s="287">
        <f t="shared" si="80"/>
        <v>0</v>
      </c>
    </row>
    <row r="196" spans="1:9">
      <c r="A196" s="285" t="s">
        <v>1417</v>
      </c>
      <c r="B196" s="285" t="s">
        <v>650</v>
      </c>
      <c r="C196" s="286">
        <v>8</v>
      </c>
      <c r="D196" s="271"/>
      <c r="E196" s="287">
        <f t="shared" si="77"/>
        <v>0</v>
      </c>
      <c r="F196" s="271"/>
      <c r="G196" s="286">
        <f t="shared" si="78"/>
        <v>0</v>
      </c>
      <c r="H196" s="287">
        <f t="shared" si="79"/>
        <v>0</v>
      </c>
      <c r="I196" s="287">
        <f t="shared" si="80"/>
        <v>0</v>
      </c>
    </row>
    <row r="197" spans="1:9">
      <c r="A197" s="285" t="s">
        <v>1415</v>
      </c>
      <c r="B197" s="285" t="s">
        <v>1044</v>
      </c>
      <c r="C197" s="286">
        <v>16</v>
      </c>
      <c r="D197" s="271"/>
      <c r="E197" s="287">
        <f t="shared" si="77"/>
        <v>0</v>
      </c>
      <c r="F197" s="271"/>
      <c r="G197" s="286">
        <f t="shared" si="78"/>
        <v>0</v>
      </c>
      <c r="H197" s="287">
        <f t="shared" si="79"/>
        <v>0</v>
      </c>
      <c r="I197" s="287">
        <f t="shared" si="80"/>
        <v>0</v>
      </c>
    </row>
    <row r="198" spans="1:9">
      <c r="A198" s="285" t="s">
        <v>1023</v>
      </c>
      <c r="B198" s="285" t="s">
        <v>650</v>
      </c>
      <c r="C198" s="286">
        <v>2</v>
      </c>
      <c r="D198" s="271"/>
      <c r="E198" s="287">
        <f t="shared" si="77"/>
        <v>0</v>
      </c>
      <c r="F198" s="271"/>
      <c r="G198" s="286">
        <f t="shared" si="78"/>
        <v>0</v>
      </c>
      <c r="H198" s="287">
        <f t="shared" si="79"/>
        <v>0</v>
      </c>
      <c r="I198" s="287">
        <f t="shared" si="80"/>
        <v>0</v>
      </c>
    </row>
    <row r="199" spans="1:9">
      <c r="A199" s="285" t="s">
        <v>1416</v>
      </c>
      <c r="B199" s="285" t="s">
        <v>650</v>
      </c>
      <c r="C199" s="286">
        <v>4</v>
      </c>
      <c r="D199" s="271"/>
      <c r="E199" s="287">
        <f t="shared" si="77"/>
        <v>0</v>
      </c>
      <c r="F199" s="271"/>
      <c r="G199" s="286">
        <f t="shared" si="78"/>
        <v>0</v>
      </c>
      <c r="H199" s="287">
        <f t="shared" si="79"/>
        <v>0</v>
      </c>
      <c r="I199" s="287">
        <f t="shared" si="80"/>
        <v>0</v>
      </c>
    </row>
    <row r="200" spans="1:9">
      <c r="A200" s="285" t="s">
        <v>1024</v>
      </c>
      <c r="B200" s="285" t="s">
        <v>650</v>
      </c>
      <c r="C200" s="286">
        <v>7</v>
      </c>
      <c r="D200" s="271"/>
      <c r="E200" s="287">
        <f t="shared" si="77"/>
        <v>0</v>
      </c>
      <c r="F200" s="271"/>
      <c r="G200" s="286">
        <f t="shared" si="78"/>
        <v>0</v>
      </c>
      <c r="H200" s="287">
        <f t="shared" si="79"/>
        <v>0</v>
      </c>
      <c r="I200" s="287">
        <f t="shared" si="80"/>
        <v>0</v>
      </c>
    </row>
    <row r="201" spans="1:9">
      <c r="A201" s="293" t="s">
        <v>1025</v>
      </c>
      <c r="B201" s="293" t="s">
        <v>955</v>
      </c>
      <c r="C201" s="294"/>
      <c r="D201" s="300"/>
      <c r="E201" s="294">
        <f>SUM(E194:E200)</f>
        <v>0</v>
      </c>
      <c r="F201" s="300"/>
      <c r="G201" s="294">
        <f>SUM(G194:G200)</f>
        <v>0</v>
      </c>
      <c r="H201" s="294"/>
      <c r="I201" s="294">
        <f>SUM(I194:I200)</f>
        <v>0</v>
      </c>
    </row>
    <row r="202" spans="1:9">
      <c r="A202" s="285" t="s">
        <v>955</v>
      </c>
      <c r="B202" s="285" t="s">
        <v>955</v>
      </c>
      <c r="C202" s="286"/>
      <c r="D202" s="298"/>
      <c r="E202" s="286"/>
      <c r="F202" s="298"/>
      <c r="G202" s="286"/>
      <c r="H202" s="286"/>
      <c r="I202" s="286"/>
    </row>
    <row r="203" spans="1:9">
      <c r="A203" s="293" t="s">
        <v>1026</v>
      </c>
      <c r="B203" s="293" t="s">
        <v>955</v>
      </c>
      <c r="C203" s="294"/>
      <c r="D203" s="300"/>
      <c r="E203" s="294"/>
      <c r="F203" s="300"/>
      <c r="G203" s="294"/>
      <c r="H203" s="294"/>
      <c r="I203" s="294"/>
    </row>
    <row r="204" spans="1:9">
      <c r="A204" s="285" t="s">
        <v>1027</v>
      </c>
      <c r="B204" s="285" t="s">
        <v>830</v>
      </c>
      <c r="C204" s="286">
        <v>32</v>
      </c>
      <c r="D204" s="271"/>
      <c r="E204" s="287">
        <f t="shared" ref="E204:E210" si="81">C204*D204</f>
        <v>0</v>
      </c>
      <c r="F204" s="271"/>
      <c r="G204" s="286">
        <f t="shared" ref="G204:G210" si="82">F204*C204</f>
        <v>0</v>
      </c>
      <c r="H204" s="287">
        <f t="shared" ref="H204:H210" si="83">D204+F204</f>
        <v>0</v>
      </c>
      <c r="I204" s="287">
        <f t="shared" ref="I204:I210" si="84">E204+G204</f>
        <v>0</v>
      </c>
    </row>
    <row r="205" spans="1:9">
      <c r="A205" s="285" t="s">
        <v>1028</v>
      </c>
      <c r="B205" s="285" t="s">
        <v>830</v>
      </c>
      <c r="C205" s="286">
        <v>12</v>
      </c>
      <c r="D205" s="271"/>
      <c r="E205" s="287">
        <f t="shared" si="81"/>
        <v>0</v>
      </c>
      <c r="F205" s="271"/>
      <c r="G205" s="286">
        <f t="shared" si="82"/>
        <v>0</v>
      </c>
      <c r="H205" s="287">
        <f t="shared" si="83"/>
        <v>0</v>
      </c>
      <c r="I205" s="287">
        <f t="shared" si="84"/>
        <v>0</v>
      </c>
    </row>
    <row r="206" spans="1:9">
      <c r="A206" s="285" t="s">
        <v>1029</v>
      </c>
      <c r="B206" s="285" t="s">
        <v>830</v>
      </c>
      <c r="C206" s="286">
        <v>10</v>
      </c>
      <c r="D206" s="271"/>
      <c r="E206" s="287">
        <f t="shared" si="81"/>
        <v>0</v>
      </c>
      <c r="F206" s="271"/>
      <c r="G206" s="286">
        <f t="shared" si="82"/>
        <v>0</v>
      </c>
      <c r="H206" s="287">
        <f t="shared" si="83"/>
        <v>0</v>
      </c>
      <c r="I206" s="287">
        <f t="shared" si="84"/>
        <v>0</v>
      </c>
    </row>
    <row r="207" spans="1:9">
      <c r="A207" s="285" t="s">
        <v>1030</v>
      </c>
      <c r="B207" s="285" t="s">
        <v>830</v>
      </c>
      <c r="C207" s="286">
        <v>6</v>
      </c>
      <c r="D207" s="271"/>
      <c r="E207" s="287">
        <f t="shared" si="81"/>
        <v>0</v>
      </c>
      <c r="F207" s="271"/>
      <c r="G207" s="286">
        <f t="shared" si="82"/>
        <v>0</v>
      </c>
      <c r="H207" s="287">
        <f t="shared" si="83"/>
        <v>0</v>
      </c>
      <c r="I207" s="287">
        <f t="shared" si="84"/>
        <v>0</v>
      </c>
    </row>
    <row r="208" spans="1:9">
      <c r="A208" s="285" t="s">
        <v>1031</v>
      </c>
      <c r="B208" s="285" t="s">
        <v>830</v>
      </c>
      <c r="C208" s="286">
        <v>12</v>
      </c>
      <c r="D208" s="271"/>
      <c r="E208" s="287">
        <f t="shared" si="81"/>
        <v>0</v>
      </c>
      <c r="F208" s="271"/>
      <c r="G208" s="286">
        <f t="shared" si="82"/>
        <v>0</v>
      </c>
      <c r="H208" s="287">
        <f t="shared" si="83"/>
        <v>0</v>
      </c>
      <c r="I208" s="287">
        <f t="shared" si="84"/>
        <v>0</v>
      </c>
    </row>
    <row r="209" spans="1:9">
      <c r="A209" s="285" t="s">
        <v>1032</v>
      </c>
      <c r="B209" s="285" t="s">
        <v>830</v>
      </c>
      <c r="C209" s="286">
        <v>4</v>
      </c>
      <c r="D209" s="271"/>
      <c r="E209" s="287">
        <f t="shared" si="81"/>
        <v>0</v>
      </c>
      <c r="F209" s="271"/>
      <c r="G209" s="286">
        <f t="shared" si="82"/>
        <v>0</v>
      </c>
      <c r="H209" s="287">
        <f t="shared" si="83"/>
        <v>0</v>
      </c>
      <c r="I209" s="287">
        <f t="shared" si="84"/>
        <v>0</v>
      </c>
    </row>
    <row r="210" spans="1:9">
      <c r="A210" s="285" t="s">
        <v>1033</v>
      </c>
      <c r="B210" s="285" t="s">
        <v>830</v>
      </c>
      <c r="C210" s="286">
        <v>32</v>
      </c>
      <c r="D210" s="271"/>
      <c r="E210" s="287">
        <f t="shared" si="81"/>
        <v>0</v>
      </c>
      <c r="F210" s="271"/>
      <c r="G210" s="286">
        <f t="shared" si="82"/>
        <v>0</v>
      </c>
      <c r="H210" s="287">
        <f t="shared" si="83"/>
        <v>0</v>
      </c>
      <c r="I210" s="287">
        <f t="shared" si="84"/>
        <v>0</v>
      </c>
    </row>
    <row r="211" spans="1:9">
      <c r="A211" s="288" t="s">
        <v>1034</v>
      </c>
      <c r="B211" s="288"/>
      <c r="C211" s="289"/>
      <c r="D211" s="271"/>
      <c r="E211" s="289"/>
      <c r="F211" s="271"/>
      <c r="G211" s="289"/>
      <c r="H211" s="289"/>
      <c r="I211" s="289"/>
    </row>
    <row r="212" spans="1:9">
      <c r="A212" s="285" t="s">
        <v>1035</v>
      </c>
      <c r="B212" s="285" t="s">
        <v>830</v>
      </c>
      <c r="C212" s="286">
        <v>4</v>
      </c>
      <c r="D212" s="271"/>
      <c r="E212" s="287">
        <f t="shared" ref="E212" si="85">C212*D212</f>
        <v>0</v>
      </c>
      <c r="F212" s="271"/>
      <c r="G212" s="286">
        <f>F212*C212</f>
        <v>0</v>
      </c>
      <c r="H212" s="287">
        <f>D212+F212</f>
        <v>0</v>
      </c>
      <c r="I212" s="287">
        <f>E212+G212</f>
        <v>0</v>
      </c>
    </row>
    <row r="213" spans="1:9">
      <c r="A213" s="288" t="s">
        <v>1036</v>
      </c>
      <c r="B213" s="288"/>
      <c r="C213" s="289"/>
      <c r="D213" s="271"/>
      <c r="E213" s="289"/>
      <c r="F213" s="271"/>
      <c r="G213" s="289"/>
      <c r="H213" s="289"/>
      <c r="I213" s="289"/>
    </row>
    <row r="214" spans="1:9">
      <c r="A214" s="285" t="s">
        <v>1037</v>
      </c>
      <c r="B214" s="285" t="s">
        <v>830</v>
      </c>
      <c r="C214" s="286">
        <v>16</v>
      </c>
      <c r="D214" s="271"/>
      <c r="E214" s="287">
        <f t="shared" ref="E214:E215" si="86">C214*D214</f>
        <v>0</v>
      </c>
      <c r="F214" s="271"/>
      <c r="G214" s="286">
        <f>F214*C214</f>
        <v>0</v>
      </c>
      <c r="H214" s="287">
        <f t="shared" ref="H214:H215" si="87">D214+F214</f>
        <v>0</v>
      </c>
      <c r="I214" s="287">
        <f>E214+G214</f>
        <v>0</v>
      </c>
    </row>
    <row r="215" spans="1:9">
      <c r="A215" s="285" t="s">
        <v>1045</v>
      </c>
      <c r="B215" s="285" t="s">
        <v>830</v>
      </c>
      <c r="C215" s="286">
        <v>8</v>
      </c>
      <c r="D215" s="271"/>
      <c r="E215" s="287">
        <f t="shared" si="86"/>
        <v>0</v>
      </c>
      <c r="F215" s="271"/>
      <c r="G215" s="286">
        <f>F215*C215</f>
        <v>0</v>
      </c>
      <c r="H215" s="287">
        <f t="shared" si="87"/>
        <v>0</v>
      </c>
      <c r="I215" s="287">
        <f>E215+G215</f>
        <v>0</v>
      </c>
    </row>
    <row r="216" spans="1:9">
      <c r="A216" s="293" t="s">
        <v>1039</v>
      </c>
      <c r="B216" s="293" t="s">
        <v>955</v>
      </c>
      <c r="C216" s="294"/>
      <c r="D216" s="294"/>
      <c r="E216" s="294">
        <f>SUM(E204:E215)</f>
        <v>0</v>
      </c>
      <c r="F216" s="294"/>
      <c r="G216" s="294">
        <f>SUM(G204:G215)</f>
        <v>0</v>
      </c>
      <c r="H216" s="294"/>
      <c r="I216" s="294">
        <f>SUM(I204:I215)</f>
        <v>0</v>
      </c>
    </row>
    <row r="217" spans="1:9">
      <c r="A217" s="291" t="s">
        <v>1046</v>
      </c>
      <c r="B217" s="291" t="s">
        <v>955</v>
      </c>
      <c r="C217" s="292"/>
      <c r="D217" s="292"/>
      <c r="E217" s="292">
        <f>SUM(E154:E192)+E201+E216</f>
        <v>0</v>
      </c>
      <c r="F217" s="292"/>
      <c r="G217" s="292">
        <f>SUM(G154:G192)+G201+G216</f>
        <v>0</v>
      </c>
      <c r="H217" s="292"/>
      <c r="I217" s="292">
        <f>SUM(I154:I192)+I201+I216</f>
        <v>0</v>
      </c>
    </row>
    <row r="218" spans="1:9">
      <c r="A218" s="285" t="s">
        <v>955</v>
      </c>
      <c r="B218" s="285" t="s">
        <v>955</v>
      </c>
      <c r="C218" s="286"/>
      <c r="D218" s="286"/>
      <c r="E218" s="286"/>
      <c r="F218" s="286"/>
      <c r="G218" s="286"/>
      <c r="H218" s="286"/>
      <c r="I218" s="286"/>
    </row>
    <row r="219" spans="1:9">
      <c r="A219" s="285" t="s">
        <v>1047</v>
      </c>
      <c r="B219" s="285" t="s">
        <v>955</v>
      </c>
      <c r="C219" s="286"/>
      <c r="D219" s="286"/>
      <c r="E219" s="271"/>
      <c r="F219" s="286"/>
      <c r="G219" s="286"/>
      <c r="H219" s="286"/>
      <c r="I219" s="286">
        <f>E219</f>
        <v>0</v>
      </c>
    </row>
    <row r="220" spans="1:9" ht="16.5">
      <c r="A220" s="283" t="s">
        <v>1048</v>
      </c>
      <c r="B220" s="283" t="s">
        <v>955</v>
      </c>
      <c r="C220" s="284"/>
      <c r="D220" s="284"/>
      <c r="E220" s="284">
        <f>E219+E217+E151</f>
        <v>0</v>
      </c>
      <c r="F220" s="284"/>
      <c r="G220" s="284">
        <f>G219+G217+G151</f>
        <v>0</v>
      </c>
      <c r="H220" s="284"/>
      <c r="I220" s="284">
        <f>I219+I217+I151</f>
        <v>0</v>
      </c>
    </row>
  </sheetData>
  <sheetProtection algorithmName="SHA-512" hashValue="nprk+gIfBlX09YGQe5GAyc8cWTfPr2a9zaKi+alw7QA/WrPacEcDT/5sMNbU6bBmVluD+YDhdGJSlOsnJfyCQw==" saltValue="7QSBziobUm0m90FD0K05Pg==" spinCount="100000" sheet="1" objects="1" scenarios="1"/>
  <mergeCells count="1">
    <mergeCell ref="A2:I2"/>
  </mergeCells>
  <conditionalFormatting sqref="B24">
    <cfRule type="expression" dxfId="2808" priority="671" stopIfTrue="1">
      <formula>$D24=0</formula>
    </cfRule>
  </conditionalFormatting>
  <conditionalFormatting sqref="D24:D41">
    <cfRule type="cellIs" dxfId="2807" priority="666" stopIfTrue="1" operator="lessThan">
      <formula>0</formula>
    </cfRule>
    <cfRule type="cellIs" dxfId="2806" priority="667" stopIfTrue="1" operator="greaterThan">
      <formula>0</formula>
    </cfRule>
    <cfRule type="expression" dxfId="2805" priority="668" stopIfTrue="1">
      <formula>$B24=0</formula>
    </cfRule>
    <cfRule type="expression" dxfId="2804" priority="669" stopIfTrue="1">
      <formula>$A$1=-1</formula>
    </cfRule>
    <cfRule type="expression" dxfId="2803" priority="670" stopIfTrue="1">
      <formula>$B24&lt;&gt;0</formula>
    </cfRule>
  </conditionalFormatting>
  <conditionalFormatting sqref="D24:D41">
    <cfRule type="expression" dxfId="2802" priority="661" stopIfTrue="1">
      <formula>$B24=0</formula>
    </cfRule>
    <cfRule type="expression" dxfId="2801" priority="662" stopIfTrue="1">
      <formula>$A$1=-1</formula>
    </cfRule>
    <cfRule type="cellIs" dxfId="2800" priority="663" stopIfTrue="1" operator="lessThan">
      <formula>0</formula>
    </cfRule>
    <cfRule type="cellIs" dxfId="2799" priority="664" stopIfTrue="1" operator="greaterThan">
      <formula>0</formula>
    </cfRule>
    <cfRule type="expression" dxfId="2798" priority="665" stopIfTrue="1">
      <formula>$B24&lt;&gt;0</formula>
    </cfRule>
  </conditionalFormatting>
  <conditionalFormatting sqref="F24:F41">
    <cfRule type="cellIs" dxfId="2797" priority="656" stopIfTrue="1" operator="lessThan">
      <formula>0</formula>
    </cfRule>
    <cfRule type="cellIs" dxfId="2796" priority="657" stopIfTrue="1" operator="greaterThan">
      <formula>0</formula>
    </cfRule>
    <cfRule type="expression" dxfId="2795" priority="658" stopIfTrue="1">
      <formula>$B24=0</formula>
    </cfRule>
    <cfRule type="expression" dxfId="2794" priority="659" stopIfTrue="1">
      <formula>$A$1=-1</formula>
    </cfRule>
    <cfRule type="expression" dxfId="2793" priority="660" stopIfTrue="1">
      <formula>$B24&lt;&gt;0</formula>
    </cfRule>
  </conditionalFormatting>
  <conditionalFormatting sqref="F24:F41">
    <cfRule type="expression" dxfId="2792" priority="651" stopIfTrue="1">
      <formula>$B24=0</formula>
    </cfRule>
    <cfRule type="expression" dxfId="2791" priority="652" stopIfTrue="1">
      <formula>$A$1=-1</formula>
    </cfRule>
    <cfRule type="cellIs" dxfId="2790" priority="653" stopIfTrue="1" operator="lessThan">
      <formula>0</formula>
    </cfRule>
    <cfRule type="cellIs" dxfId="2789" priority="654" stopIfTrue="1" operator="greaterThan">
      <formula>0</formula>
    </cfRule>
    <cfRule type="expression" dxfId="2788" priority="655" stopIfTrue="1">
      <formula>$B24&lt;&gt;0</formula>
    </cfRule>
  </conditionalFormatting>
  <conditionalFormatting sqref="D45:D68">
    <cfRule type="cellIs" dxfId="2787" priority="646" stopIfTrue="1" operator="lessThan">
      <formula>0</formula>
    </cfRule>
    <cfRule type="cellIs" dxfId="2786" priority="647" stopIfTrue="1" operator="greaterThan">
      <formula>0</formula>
    </cfRule>
    <cfRule type="expression" dxfId="2785" priority="648" stopIfTrue="1">
      <formula>$B45=0</formula>
    </cfRule>
    <cfRule type="expression" dxfId="2784" priority="649" stopIfTrue="1">
      <formula>$A$1=-1</formula>
    </cfRule>
    <cfRule type="expression" dxfId="2783" priority="650" stopIfTrue="1">
      <formula>$B45&lt;&gt;0</formula>
    </cfRule>
  </conditionalFormatting>
  <conditionalFormatting sqref="D45:D68">
    <cfRule type="expression" dxfId="2782" priority="641" stopIfTrue="1">
      <formula>$B45=0</formula>
    </cfRule>
    <cfRule type="expression" dxfId="2781" priority="642" stopIfTrue="1">
      <formula>$A$1=-1</formula>
    </cfRule>
    <cfRule type="cellIs" dxfId="2780" priority="643" stopIfTrue="1" operator="lessThan">
      <formula>0</formula>
    </cfRule>
    <cfRule type="cellIs" dxfId="2779" priority="644" stopIfTrue="1" operator="greaterThan">
      <formula>0</formula>
    </cfRule>
    <cfRule type="expression" dxfId="2778" priority="645" stopIfTrue="1">
      <formula>$B45&lt;&gt;0</formula>
    </cfRule>
  </conditionalFormatting>
  <conditionalFormatting sqref="F45:F68">
    <cfRule type="cellIs" dxfId="2777" priority="636" stopIfTrue="1" operator="lessThan">
      <formula>0</formula>
    </cfRule>
    <cfRule type="cellIs" dxfId="2776" priority="637" stopIfTrue="1" operator="greaterThan">
      <formula>0</formula>
    </cfRule>
    <cfRule type="expression" dxfId="2775" priority="638" stopIfTrue="1">
      <formula>$B45=0</formula>
    </cfRule>
    <cfRule type="expression" dxfId="2774" priority="639" stopIfTrue="1">
      <formula>$A$1=-1</formula>
    </cfRule>
    <cfRule type="expression" dxfId="2773" priority="640" stopIfTrue="1">
      <formula>$B45&lt;&gt;0</formula>
    </cfRule>
  </conditionalFormatting>
  <conditionalFormatting sqref="F45:F68">
    <cfRule type="expression" dxfId="2772" priority="631" stopIfTrue="1">
      <formula>$B45=0</formula>
    </cfRule>
    <cfRule type="expression" dxfId="2771" priority="632" stopIfTrue="1">
      <formula>$A$1=-1</formula>
    </cfRule>
    <cfRule type="cellIs" dxfId="2770" priority="633" stopIfTrue="1" operator="lessThan">
      <formula>0</formula>
    </cfRule>
    <cfRule type="cellIs" dxfId="2769" priority="634" stopIfTrue="1" operator="greaterThan">
      <formula>0</formula>
    </cfRule>
    <cfRule type="expression" dxfId="2768" priority="635" stopIfTrue="1">
      <formula>$B45&lt;&gt;0</formula>
    </cfRule>
  </conditionalFormatting>
  <conditionalFormatting sqref="D72:D74 D76:D77">
    <cfRule type="cellIs" dxfId="2767" priority="626" stopIfTrue="1" operator="lessThan">
      <formula>0</formula>
    </cfRule>
    <cfRule type="cellIs" dxfId="2766" priority="627" stopIfTrue="1" operator="greaterThan">
      <formula>0</formula>
    </cfRule>
    <cfRule type="expression" dxfId="2765" priority="628" stopIfTrue="1">
      <formula>$B72=0</formula>
    </cfRule>
    <cfRule type="expression" dxfId="2764" priority="629" stopIfTrue="1">
      <formula>$A$1=-1</formula>
    </cfRule>
    <cfRule type="expression" dxfId="2763" priority="630" stopIfTrue="1">
      <formula>$B72&lt;&gt;0</formula>
    </cfRule>
  </conditionalFormatting>
  <conditionalFormatting sqref="D72:D74 D76:D77">
    <cfRule type="expression" dxfId="2762" priority="621" stopIfTrue="1">
      <formula>$B72=0</formula>
    </cfRule>
    <cfRule type="expression" dxfId="2761" priority="622" stopIfTrue="1">
      <formula>$A$1=-1</formula>
    </cfRule>
    <cfRule type="cellIs" dxfId="2760" priority="623" stopIfTrue="1" operator="lessThan">
      <formula>0</formula>
    </cfRule>
    <cfRule type="cellIs" dxfId="2759" priority="624" stopIfTrue="1" operator="greaterThan">
      <formula>0</formula>
    </cfRule>
    <cfRule type="expression" dxfId="2758" priority="625" stopIfTrue="1">
      <formula>$B72&lt;&gt;0</formula>
    </cfRule>
  </conditionalFormatting>
  <conditionalFormatting sqref="D89 D124:D125 D122 D120 D118 D116 D114 D109:D112 D106:D107 D101:D104 D99 D96:D97 D94 D91:D92">
    <cfRule type="cellIs" dxfId="2757" priority="606" stopIfTrue="1" operator="lessThan">
      <formula>0</formula>
    </cfRule>
    <cfRule type="cellIs" dxfId="2756" priority="607" stopIfTrue="1" operator="greaterThan">
      <formula>0</formula>
    </cfRule>
    <cfRule type="expression" dxfId="2755" priority="608" stopIfTrue="1">
      <formula>$B89=0</formula>
    </cfRule>
    <cfRule type="expression" dxfId="2754" priority="609" stopIfTrue="1">
      <formula>$A$1=-1</formula>
    </cfRule>
    <cfRule type="expression" dxfId="2753" priority="610" stopIfTrue="1">
      <formula>$B89&lt;&gt;0</formula>
    </cfRule>
  </conditionalFormatting>
  <conditionalFormatting sqref="D89 D124:D125 D122 D120 D118 D116 D114 D109:D112 D106:D107 D101:D104 D99 D96:D97 D94 D91:D92">
    <cfRule type="expression" dxfId="2752" priority="601" stopIfTrue="1">
      <formula>$B89=0</formula>
    </cfRule>
    <cfRule type="expression" dxfId="2751" priority="602" stopIfTrue="1">
      <formula>$A$1=-1</formula>
    </cfRule>
    <cfRule type="cellIs" dxfId="2750" priority="603" stopIfTrue="1" operator="lessThan">
      <formula>0</formula>
    </cfRule>
    <cfRule type="cellIs" dxfId="2749" priority="604" stopIfTrue="1" operator="greaterThan">
      <formula>0</formula>
    </cfRule>
    <cfRule type="expression" dxfId="2748" priority="605" stopIfTrue="1">
      <formula>$B89&lt;&gt;0</formula>
    </cfRule>
  </conditionalFormatting>
  <conditionalFormatting sqref="D128:D134">
    <cfRule type="cellIs" dxfId="2747" priority="596" stopIfTrue="1" operator="lessThan">
      <formula>0</formula>
    </cfRule>
    <cfRule type="cellIs" dxfId="2746" priority="597" stopIfTrue="1" operator="greaterThan">
      <formula>0</formula>
    </cfRule>
    <cfRule type="expression" dxfId="2745" priority="598" stopIfTrue="1">
      <formula>$B128=0</formula>
    </cfRule>
    <cfRule type="expression" dxfId="2744" priority="599" stopIfTrue="1">
      <formula>$A$1=-1</formula>
    </cfRule>
    <cfRule type="expression" dxfId="2743" priority="600" stopIfTrue="1">
      <formula>$B128&lt;&gt;0</formula>
    </cfRule>
  </conditionalFormatting>
  <conditionalFormatting sqref="D128:D134">
    <cfRule type="expression" dxfId="2742" priority="591" stopIfTrue="1">
      <formula>$B128=0</formula>
    </cfRule>
    <cfRule type="expression" dxfId="2741" priority="592" stopIfTrue="1">
      <formula>$A$1=-1</formula>
    </cfRule>
    <cfRule type="cellIs" dxfId="2740" priority="593" stopIfTrue="1" operator="lessThan">
      <formula>0</formula>
    </cfRule>
    <cfRule type="cellIs" dxfId="2739" priority="594" stopIfTrue="1" operator="greaterThan">
      <formula>0</formula>
    </cfRule>
    <cfRule type="expression" dxfId="2738" priority="595" stopIfTrue="1">
      <formula>$B128&lt;&gt;0</formula>
    </cfRule>
  </conditionalFormatting>
  <conditionalFormatting sqref="D138:D144 D148:D149 D146">
    <cfRule type="cellIs" dxfId="2737" priority="586" stopIfTrue="1" operator="lessThan">
      <formula>0</formula>
    </cfRule>
    <cfRule type="cellIs" dxfId="2736" priority="587" stopIfTrue="1" operator="greaterThan">
      <formula>0</formula>
    </cfRule>
    <cfRule type="expression" dxfId="2735" priority="588" stopIfTrue="1">
      <formula>$B138=0</formula>
    </cfRule>
    <cfRule type="expression" dxfId="2734" priority="589" stopIfTrue="1">
      <formula>$A$1=-1</formula>
    </cfRule>
    <cfRule type="expression" dxfId="2733" priority="590" stopIfTrue="1">
      <formula>$B138&lt;&gt;0</formula>
    </cfRule>
  </conditionalFormatting>
  <conditionalFormatting sqref="D138:D144 D148:D149 D146">
    <cfRule type="expression" dxfId="2732" priority="581" stopIfTrue="1">
      <formula>$B138=0</formula>
    </cfRule>
    <cfRule type="expression" dxfId="2731" priority="582" stopIfTrue="1">
      <formula>$A$1=-1</formula>
    </cfRule>
    <cfRule type="cellIs" dxfId="2730" priority="583" stopIfTrue="1" operator="lessThan">
      <formula>0</formula>
    </cfRule>
    <cfRule type="cellIs" dxfId="2729" priority="584" stopIfTrue="1" operator="greaterThan">
      <formula>0</formula>
    </cfRule>
    <cfRule type="expression" dxfId="2728" priority="585" stopIfTrue="1">
      <formula>$B138&lt;&gt;0</formula>
    </cfRule>
  </conditionalFormatting>
  <conditionalFormatting sqref="D155 D165:D192 D162:D163 D160 D157:D158">
    <cfRule type="cellIs" dxfId="2727" priority="576" stopIfTrue="1" operator="lessThan">
      <formula>0</formula>
    </cfRule>
    <cfRule type="cellIs" dxfId="2726" priority="577" stopIfTrue="1" operator="greaterThan">
      <formula>0</formula>
    </cfRule>
    <cfRule type="expression" dxfId="2725" priority="578" stopIfTrue="1">
      <formula>$B155=0</formula>
    </cfRule>
    <cfRule type="expression" dxfId="2724" priority="579" stopIfTrue="1">
      <formula>$A$1=-1</formula>
    </cfRule>
    <cfRule type="expression" dxfId="2723" priority="580" stopIfTrue="1">
      <formula>$B155&lt;&gt;0</formula>
    </cfRule>
  </conditionalFormatting>
  <conditionalFormatting sqref="D155 D165:D192 D162:D163 D160 D157:D158">
    <cfRule type="expression" dxfId="2722" priority="571" stopIfTrue="1">
      <formula>$B155=0</formula>
    </cfRule>
    <cfRule type="expression" dxfId="2721" priority="572" stopIfTrue="1">
      <formula>$A$1=-1</formula>
    </cfRule>
    <cfRule type="cellIs" dxfId="2720" priority="573" stopIfTrue="1" operator="lessThan">
      <formula>0</formula>
    </cfRule>
    <cfRule type="cellIs" dxfId="2719" priority="574" stopIfTrue="1" operator="greaterThan">
      <formula>0</formula>
    </cfRule>
    <cfRule type="expression" dxfId="2718" priority="575" stopIfTrue="1">
      <formula>$B155&lt;&gt;0</formula>
    </cfRule>
  </conditionalFormatting>
  <conditionalFormatting sqref="D194:D200">
    <cfRule type="cellIs" dxfId="2717" priority="566" stopIfTrue="1" operator="lessThan">
      <formula>0</formula>
    </cfRule>
    <cfRule type="cellIs" dxfId="2716" priority="567" stopIfTrue="1" operator="greaterThan">
      <formula>0</formula>
    </cfRule>
    <cfRule type="expression" dxfId="2715" priority="568" stopIfTrue="1">
      <formula>$B194=0</formula>
    </cfRule>
    <cfRule type="expression" dxfId="2714" priority="569" stopIfTrue="1">
      <formula>$A$1=-1</formula>
    </cfRule>
    <cfRule type="expression" dxfId="2713" priority="570" stopIfTrue="1">
      <formula>$B194&lt;&gt;0</formula>
    </cfRule>
  </conditionalFormatting>
  <conditionalFormatting sqref="D194:D200">
    <cfRule type="expression" dxfId="2712" priority="561" stopIfTrue="1">
      <formula>$B194=0</formula>
    </cfRule>
    <cfRule type="expression" dxfId="2711" priority="562" stopIfTrue="1">
      <formula>$A$1=-1</formula>
    </cfRule>
    <cfRule type="cellIs" dxfId="2710" priority="563" stopIfTrue="1" operator="lessThan">
      <formula>0</formula>
    </cfRule>
    <cfRule type="cellIs" dxfId="2709" priority="564" stopIfTrue="1" operator="greaterThan">
      <formula>0</formula>
    </cfRule>
    <cfRule type="expression" dxfId="2708" priority="565" stopIfTrue="1">
      <formula>$B194&lt;&gt;0</formula>
    </cfRule>
  </conditionalFormatting>
  <conditionalFormatting sqref="D204:D215">
    <cfRule type="cellIs" dxfId="2707" priority="556" stopIfTrue="1" operator="lessThan">
      <formula>0</formula>
    </cfRule>
    <cfRule type="cellIs" dxfId="2706" priority="557" stopIfTrue="1" operator="greaterThan">
      <formula>0</formula>
    </cfRule>
    <cfRule type="expression" dxfId="2705" priority="558" stopIfTrue="1">
      <formula>$B204=0</formula>
    </cfRule>
    <cfRule type="expression" dxfId="2704" priority="559" stopIfTrue="1">
      <formula>$A$1=-1</formula>
    </cfRule>
    <cfRule type="expression" dxfId="2703" priority="560" stopIfTrue="1">
      <formula>$B204&lt;&gt;0</formula>
    </cfRule>
  </conditionalFormatting>
  <conditionalFormatting sqref="D204:D215">
    <cfRule type="expression" dxfId="2702" priority="551" stopIfTrue="1">
      <formula>$B204=0</formula>
    </cfRule>
    <cfRule type="expression" dxfId="2701" priority="552" stopIfTrue="1">
      <formula>$A$1=-1</formula>
    </cfRule>
    <cfRule type="cellIs" dxfId="2700" priority="553" stopIfTrue="1" operator="lessThan">
      <formula>0</formula>
    </cfRule>
    <cfRule type="cellIs" dxfId="2699" priority="554" stopIfTrue="1" operator="greaterThan">
      <formula>0</formula>
    </cfRule>
    <cfRule type="expression" dxfId="2698" priority="555" stopIfTrue="1">
      <formula>$B204&lt;&gt;0</formula>
    </cfRule>
  </conditionalFormatting>
  <conditionalFormatting sqref="F72:F74 F76:F77">
    <cfRule type="cellIs" dxfId="2697" priority="546" stopIfTrue="1" operator="lessThan">
      <formula>0</formula>
    </cfRule>
    <cfRule type="cellIs" dxfId="2696" priority="547" stopIfTrue="1" operator="greaterThan">
      <formula>0</formula>
    </cfRule>
    <cfRule type="expression" dxfId="2695" priority="548" stopIfTrue="1">
      <formula>$B72=0</formula>
    </cfRule>
    <cfRule type="expression" dxfId="2694" priority="549" stopIfTrue="1">
      <formula>$A$1=-1</formula>
    </cfRule>
    <cfRule type="expression" dxfId="2693" priority="550" stopIfTrue="1">
      <formula>$B72&lt;&gt;0</formula>
    </cfRule>
  </conditionalFormatting>
  <conditionalFormatting sqref="F72:F74 F76:F77">
    <cfRule type="expression" dxfId="2692" priority="541" stopIfTrue="1">
      <formula>$B72=0</formula>
    </cfRule>
    <cfRule type="expression" dxfId="2691" priority="542" stopIfTrue="1">
      <formula>$A$1=-1</formula>
    </cfRule>
    <cfRule type="cellIs" dxfId="2690" priority="543" stopIfTrue="1" operator="lessThan">
      <formula>0</formula>
    </cfRule>
    <cfRule type="cellIs" dxfId="2689" priority="544" stopIfTrue="1" operator="greaterThan">
      <formula>0</formula>
    </cfRule>
    <cfRule type="expression" dxfId="2688" priority="545" stopIfTrue="1">
      <formula>$B72&lt;&gt;0</formula>
    </cfRule>
  </conditionalFormatting>
  <conditionalFormatting sqref="F89 F124:F125 F122 F120 F118 F116 F114 F109:F112 F106:F107 F101:F104 F99 F96:F97 F94 F91:F92">
    <cfRule type="cellIs" dxfId="2687" priority="526" stopIfTrue="1" operator="lessThan">
      <formula>0</formula>
    </cfRule>
    <cfRule type="cellIs" dxfId="2686" priority="527" stopIfTrue="1" operator="greaterThan">
      <formula>0</formula>
    </cfRule>
    <cfRule type="expression" dxfId="2685" priority="528" stopIfTrue="1">
      <formula>$B89=0</formula>
    </cfRule>
    <cfRule type="expression" dxfId="2684" priority="529" stopIfTrue="1">
      <formula>$A$1=-1</formula>
    </cfRule>
    <cfRule type="expression" dxfId="2683" priority="530" stopIfTrue="1">
      <formula>$B89&lt;&gt;0</formula>
    </cfRule>
  </conditionalFormatting>
  <conditionalFormatting sqref="F89 F124:F125 F122 F120 F118 F116 F114 F109:F112 F106:F107 F101:F104 F99 F96:F97 F94 F91:F92">
    <cfRule type="expression" dxfId="2682" priority="521" stopIfTrue="1">
      <formula>$B89=0</formula>
    </cfRule>
    <cfRule type="expression" dxfId="2681" priority="522" stopIfTrue="1">
      <formula>$A$1=-1</formula>
    </cfRule>
    <cfRule type="cellIs" dxfId="2680" priority="523" stopIfTrue="1" operator="lessThan">
      <formula>0</formula>
    </cfRule>
    <cfRule type="cellIs" dxfId="2679" priority="524" stopIfTrue="1" operator="greaterThan">
      <formula>0</formula>
    </cfRule>
    <cfRule type="expression" dxfId="2678" priority="525" stopIfTrue="1">
      <formula>$B89&lt;&gt;0</formula>
    </cfRule>
  </conditionalFormatting>
  <conditionalFormatting sqref="F128:F134">
    <cfRule type="cellIs" dxfId="2677" priority="516" stopIfTrue="1" operator="lessThan">
      <formula>0</formula>
    </cfRule>
    <cfRule type="cellIs" dxfId="2676" priority="517" stopIfTrue="1" operator="greaterThan">
      <formula>0</formula>
    </cfRule>
    <cfRule type="expression" dxfId="2675" priority="518" stopIfTrue="1">
      <formula>$B128=0</formula>
    </cfRule>
    <cfRule type="expression" dxfId="2674" priority="519" stopIfTrue="1">
      <formula>$A$1=-1</formula>
    </cfRule>
    <cfRule type="expression" dxfId="2673" priority="520" stopIfTrue="1">
      <formula>$B128&lt;&gt;0</formula>
    </cfRule>
  </conditionalFormatting>
  <conditionalFormatting sqref="F128:F134">
    <cfRule type="expression" dxfId="2672" priority="511" stopIfTrue="1">
      <formula>$B128=0</formula>
    </cfRule>
    <cfRule type="expression" dxfId="2671" priority="512" stopIfTrue="1">
      <formula>$A$1=-1</formula>
    </cfRule>
    <cfRule type="cellIs" dxfId="2670" priority="513" stopIfTrue="1" operator="lessThan">
      <formula>0</formula>
    </cfRule>
    <cfRule type="cellIs" dxfId="2669" priority="514" stopIfTrue="1" operator="greaterThan">
      <formula>0</formula>
    </cfRule>
    <cfRule type="expression" dxfId="2668" priority="515" stopIfTrue="1">
      <formula>$B128&lt;&gt;0</formula>
    </cfRule>
  </conditionalFormatting>
  <conditionalFormatting sqref="F138:F144 F148:F149 F146">
    <cfRule type="cellIs" dxfId="2667" priority="506" stopIfTrue="1" operator="lessThan">
      <formula>0</formula>
    </cfRule>
    <cfRule type="cellIs" dxfId="2666" priority="507" stopIfTrue="1" operator="greaterThan">
      <formula>0</formula>
    </cfRule>
    <cfRule type="expression" dxfId="2665" priority="508" stopIfTrue="1">
      <formula>$B138=0</formula>
    </cfRule>
    <cfRule type="expression" dxfId="2664" priority="509" stopIfTrue="1">
      <formula>$A$1=-1</formula>
    </cfRule>
    <cfRule type="expression" dxfId="2663" priority="510" stopIfTrue="1">
      <formula>$B138&lt;&gt;0</formula>
    </cfRule>
  </conditionalFormatting>
  <conditionalFormatting sqref="F138:F144 F148:F149 F146">
    <cfRule type="expression" dxfId="2662" priority="501" stopIfTrue="1">
      <formula>$B138=0</formula>
    </cfRule>
    <cfRule type="expression" dxfId="2661" priority="502" stopIfTrue="1">
      <formula>$A$1=-1</formula>
    </cfRule>
    <cfRule type="cellIs" dxfId="2660" priority="503" stopIfTrue="1" operator="lessThan">
      <formula>0</formula>
    </cfRule>
    <cfRule type="cellIs" dxfId="2659" priority="504" stopIfTrue="1" operator="greaterThan">
      <formula>0</formula>
    </cfRule>
    <cfRule type="expression" dxfId="2658" priority="505" stopIfTrue="1">
      <formula>$B138&lt;&gt;0</formula>
    </cfRule>
  </conditionalFormatting>
  <conditionalFormatting sqref="F155 F165:F192 F162:F163 F160 F157:F158">
    <cfRule type="cellIs" dxfId="2657" priority="496" stopIfTrue="1" operator="lessThan">
      <formula>0</formula>
    </cfRule>
    <cfRule type="cellIs" dxfId="2656" priority="497" stopIfTrue="1" operator="greaterThan">
      <formula>0</formula>
    </cfRule>
    <cfRule type="expression" dxfId="2655" priority="498" stopIfTrue="1">
      <formula>$B155=0</formula>
    </cfRule>
    <cfRule type="expression" dxfId="2654" priority="499" stopIfTrue="1">
      <formula>$A$1=-1</formula>
    </cfRule>
    <cfRule type="expression" dxfId="2653" priority="500" stopIfTrue="1">
      <formula>$B155&lt;&gt;0</formula>
    </cfRule>
  </conditionalFormatting>
  <conditionalFormatting sqref="F155 F165:F192 F162:F163 F160 F157:F158">
    <cfRule type="expression" dxfId="2652" priority="491" stopIfTrue="1">
      <formula>$B155=0</formula>
    </cfRule>
    <cfRule type="expression" dxfId="2651" priority="492" stopIfTrue="1">
      <formula>$A$1=-1</formula>
    </cfRule>
    <cfRule type="cellIs" dxfId="2650" priority="493" stopIfTrue="1" operator="lessThan">
      <formula>0</formula>
    </cfRule>
    <cfRule type="cellIs" dxfId="2649" priority="494" stopIfTrue="1" operator="greaterThan">
      <formula>0</formula>
    </cfRule>
    <cfRule type="expression" dxfId="2648" priority="495" stopIfTrue="1">
      <formula>$B155&lt;&gt;0</formula>
    </cfRule>
  </conditionalFormatting>
  <conditionalFormatting sqref="F194:F200">
    <cfRule type="cellIs" dxfId="2647" priority="486" stopIfTrue="1" operator="lessThan">
      <formula>0</formula>
    </cfRule>
    <cfRule type="cellIs" dxfId="2646" priority="487" stopIfTrue="1" operator="greaterThan">
      <formula>0</formula>
    </cfRule>
    <cfRule type="expression" dxfId="2645" priority="488" stopIfTrue="1">
      <formula>$B194=0</formula>
    </cfRule>
    <cfRule type="expression" dxfId="2644" priority="489" stopIfTrue="1">
      <formula>$A$1=-1</formula>
    </cfRule>
    <cfRule type="expression" dxfId="2643" priority="490" stopIfTrue="1">
      <formula>$B194&lt;&gt;0</formula>
    </cfRule>
  </conditionalFormatting>
  <conditionalFormatting sqref="F194:F200">
    <cfRule type="expression" dxfId="2642" priority="481" stopIfTrue="1">
      <formula>$B194=0</formula>
    </cfRule>
    <cfRule type="expression" dxfId="2641" priority="482" stopIfTrue="1">
      <formula>$A$1=-1</formula>
    </cfRule>
    <cfRule type="cellIs" dxfId="2640" priority="483" stopIfTrue="1" operator="lessThan">
      <formula>0</formula>
    </cfRule>
    <cfRule type="cellIs" dxfId="2639" priority="484" stopIfTrue="1" operator="greaterThan">
      <formula>0</formula>
    </cfRule>
    <cfRule type="expression" dxfId="2638" priority="485" stopIfTrue="1">
      <formula>$B194&lt;&gt;0</formula>
    </cfRule>
  </conditionalFormatting>
  <conditionalFormatting sqref="F204:F215">
    <cfRule type="cellIs" dxfId="2637" priority="476" stopIfTrue="1" operator="lessThan">
      <formula>0</formula>
    </cfRule>
    <cfRule type="cellIs" dxfId="2636" priority="477" stopIfTrue="1" operator="greaterThan">
      <formula>0</formula>
    </cfRule>
    <cfRule type="expression" dxfId="2635" priority="478" stopIfTrue="1">
      <formula>$B204=0</formula>
    </cfRule>
    <cfRule type="expression" dxfId="2634" priority="479" stopIfTrue="1">
      <formula>$A$1=-1</formula>
    </cfRule>
    <cfRule type="expression" dxfId="2633" priority="480" stopIfTrue="1">
      <formula>$B204&lt;&gt;0</formula>
    </cfRule>
  </conditionalFormatting>
  <conditionalFormatting sqref="F204:F215">
    <cfRule type="expression" dxfId="2632" priority="471" stopIfTrue="1">
      <formula>$B204=0</formula>
    </cfRule>
    <cfRule type="expression" dxfId="2631" priority="472" stopIfTrue="1">
      <formula>$A$1=-1</formula>
    </cfRule>
    <cfRule type="cellIs" dxfId="2630" priority="473" stopIfTrue="1" operator="lessThan">
      <formula>0</formula>
    </cfRule>
    <cfRule type="cellIs" dxfId="2629" priority="474" stopIfTrue="1" operator="greaterThan">
      <formula>0</formula>
    </cfRule>
    <cfRule type="expression" dxfId="2628" priority="475" stopIfTrue="1">
      <formula>$B204&lt;&gt;0</formula>
    </cfRule>
  </conditionalFormatting>
  <conditionalFormatting sqref="E219">
    <cfRule type="cellIs" dxfId="2627" priority="466" stopIfTrue="1" operator="lessThan">
      <formula>0</formula>
    </cfRule>
    <cfRule type="cellIs" dxfId="2626" priority="467" stopIfTrue="1" operator="greaterThan">
      <formula>0</formula>
    </cfRule>
    <cfRule type="expression" dxfId="2625" priority="468" stopIfTrue="1">
      <formula>$B219=0</formula>
    </cfRule>
    <cfRule type="expression" dxfId="2624" priority="469" stopIfTrue="1">
      <formula>$A$1=-1</formula>
    </cfRule>
    <cfRule type="expression" dxfId="2623" priority="470" stopIfTrue="1">
      <formula>$B219&lt;&gt;0</formula>
    </cfRule>
  </conditionalFormatting>
  <conditionalFormatting sqref="E219">
    <cfRule type="expression" dxfId="2622" priority="461" stopIfTrue="1">
      <formula>$B219=0</formula>
    </cfRule>
    <cfRule type="expression" dxfId="2621" priority="462" stopIfTrue="1">
      <formula>$A$1=-1</formula>
    </cfRule>
    <cfRule type="cellIs" dxfId="2620" priority="463" stopIfTrue="1" operator="lessThan">
      <formula>0</formula>
    </cfRule>
    <cfRule type="cellIs" dxfId="2619" priority="464" stopIfTrue="1" operator="greaterThan">
      <formula>0</formula>
    </cfRule>
    <cfRule type="expression" dxfId="2618" priority="465" stopIfTrue="1">
      <formula>$B219&lt;&gt;0</formula>
    </cfRule>
  </conditionalFormatting>
  <conditionalFormatting sqref="D164">
    <cfRule type="cellIs" dxfId="2617" priority="456" stopIfTrue="1" operator="lessThan">
      <formula>0</formula>
    </cfRule>
    <cfRule type="cellIs" dxfId="2616" priority="457" stopIfTrue="1" operator="greaterThan">
      <formula>0</formula>
    </cfRule>
    <cfRule type="expression" dxfId="2615" priority="458" stopIfTrue="1">
      <formula>$B164=0</formula>
    </cfRule>
    <cfRule type="expression" dxfId="2614" priority="459" stopIfTrue="1">
      <formula>$A$1=-1</formula>
    </cfRule>
    <cfRule type="expression" dxfId="2613" priority="460" stopIfTrue="1">
      <formula>$B164&lt;&gt;0</formula>
    </cfRule>
  </conditionalFormatting>
  <conditionalFormatting sqref="D164">
    <cfRule type="expression" dxfId="2612" priority="451" stopIfTrue="1">
      <formula>$B164=0</formula>
    </cfRule>
    <cfRule type="expression" dxfId="2611" priority="452" stopIfTrue="1">
      <formula>$A$1=-1</formula>
    </cfRule>
    <cfRule type="cellIs" dxfId="2610" priority="453" stopIfTrue="1" operator="lessThan">
      <formula>0</formula>
    </cfRule>
    <cfRule type="cellIs" dxfId="2609" priority="454" stopIfTrue="1" operator="greaterThan">
      <formula>0</formula>
    </cfRule>
    <cfRule type="expression" dxfId="2608" priority="455" stopIfTrue="1">
      <formula>$B164&lt;&gt;0</formula>
    </cfRule>
  </conditionalFormatting>
  <conditionalFormatting sqref="F164">
    <cfRule type="cellIs" dxfId="2607" priority="446" stopIfTrue="1" operator="lessThan">
      <formula>0</formula>
    </cfRule>
    <cfRule type="cellIs" dxfId="2606" priority="447" stopIfTrue="1" operator="greaterThan">
      <formula>0</formula>
    </cfRule>
    <cfRule type="expression" dxfId="2605" priority="448" stopIfTrue="1">
      <formula>$B164=0</formula>
    </cfRule>
    <cfRule type="expression" dxfId="2604" priority="449" stopIfTrue="1">
      <formula>$A$1=-1</formula>
    </cfRule>
    <cfRule type="expression" dxfId="2603" priority="450" stopIfTrue="1">
      <formula>$B164&lt;&gt;0</formula>
    </cfRule>
  </conditionalFormatting>
  <conditionalFormatting sqref="F164">
    <cfRule type="expression" dxfId="2602" priority="441" stopIfTrue="1">
      <formula>$B164=0</formula>
    </cfRule>
    <cfRule type="expression" dxfId="2601" priority="442" stopIfTrue="1">
      <formula>$A$1=-1</formula>
    </cfRule>
    <cfRule type="cellIs" dxfId="2600" priority="443" stopIfTrue="1" operator="lessThan">
      <formula>0</formula>
    </cfRule>
    <cfRule type="cellIs" dxfId="2599" priority="444" stopIfTrue="1" operator="greaterThan">
      <formula>0</formula>
    </cfRule>
    <cfRule type="expression" dxfId="2598" priority="445" stopIfTrue="1">
      <formula>$B164&lt;&gt;0</formula>
    </cfRule>
  </conditionalFormatting>
  <conditionalFormatting sqref="D161">
    <cfRule type="cellIs" dxfId="2597" priority="436" stopIfTrue="1" operator="lessThan">
      <formula>0</formula>
    </cfRule>
    <cfRule type="cellIs" dxfId="2596" priority="437" stopIfTrue="1" operator="greaterThan">
      <formula>0</formula>
    </cfRule>
    <cfRule type="expression" dxfId="2595" priority="438" stopIfTrue="1">
      <formula>$B161=0</formula>
    </cfRule>
    <cfRule type="expression" dxfId="2594" priority="439" stopIfTrue="1">
      <formula>$A$1=-1</formula>
    </cfRule>
    <cfRule type="expression" dxfId="2593" priority="440" stopIfTrue="1">
      <formula>$B161&lt;&gt;0</formula>
    </cfRule>
  </conditionalFormatting>
  <conditionalFormatting sqref="D161">
    <cfRule type="expression" dxfId="2592" priority="431" stopIfTrue="1">
      <formula>$B161=0</formula>
    </cfRule>
    <cfRule type="expression" dxfId="2591" priority="432" stopIfTrue="1">
      <formula>$A$1=-1</formula>
    </cfRule>
    <cfRule type="cellIs" dxfId="2590" priority="433" stopIfTrue="1" operator="lessThan">
      <formula>0</formula>
    </cfRule>
    <cfRule type="cellIs" dxfId="2589" priority="434" stopIfTrue="1" operator="greaterThan">
      <formula>0</formula>
    </cfRule>
    <cfRule type="expression" dxfId="2588" priority="435" stopIfTrue="1">
      <formula>$B161&lt;&gt;0</formula>
    </cfRule>
  </conditionalFormatting>
  <conditionalFormatting sqref="F161">
    <cfRule type="cellIs" dxfId="2587" priority="426" stopIfTrue="1" operator="lessThan">
      <formula>0</formula>
    </cfRule>
    <cfRule type="cellIs" dxfId="2586" priority="427" stopIfTrue="1" operator="greaterThan">
      <formula>0</formula>
    </cfRule>
    <cfRule type="expression" dxfId="2585" priority="428" stopIfTrue="1">
      <formula>$B161=0</formula>
    </cfRule>
    <cfRule type="expression" dxfId="2584" priority="429" stopIfTrue="1">
      <formula>$A$1=-1</formula>
    </cfRule>
    <cfRule type="expression" dxfId="2583" priority="430" stopIfTrue="1">
      <formula>$B161&lt;&gt;0</formula>
    </cfRule>
  </conditionalFormatting>
  <conditionalFormatting sqref="F161">
    <cfRule type="expression" dxfId="2582" priority="421" stopIfTrue="1">
      <formula>$B161=0</formula>
    </cfRule>
    <cfRule type="expression" dxfId="2581" priority="422" stopIfTrue="1">
      <formula>$A$1=-1</formula>
    </cfRule>
    <cfRule type="cellIs" dxfId="2580" priority="423" stopIfTrue="1" operator="lessThan">
      <formula>0</formula>
    </cfRule>
    <cfRule type="cellIs" dxfId="2579" priority="424" stopIfTrue="1" operator="greaterThan">
      <formula>0</formula>
    </cfRule>
    <cfRule type="expression" dxfId="2578" priority="425" stopIfTrue="1">
      <formula>$B161&lt;&gt;0</formula>
    </cfRule>
  </conditionalFormatting>
  <conditionalFormatting sqref="D159">
    <cfRule type="cellIs" dxfId="2577" priority="416" stopIfTrue="1" operator="lessThan">
      <formula>0</formula>
    </cfRule>
    <cfRule type="cellIs" dxfId="2576" priority="417" stopIfTrue="1" operator="greaterThan">
      <formula>0</formula>
    </cfRule>
    <cfRule type="expression" dxfId="2575" priority="418" stopIfTrue="1">
      <formula>$B159=0</formula>
    </cfRule>
    <cfRule type="expression" dxfId="2574" priority="419" stopIfTrue="1">
      <formula>$A$1=-1</formula>
    </cfRule>
    <cfRule type="expression" dxfId="2573" priority="420" stopIfTrue="1">
      <formula>$B159&lt;&gt;0</formula>
    </cfRule>
  </conditionalFormatting>
  <conditionalFormatting sqref="D159">
    <cfRule type="expression" dxfId="2572" priority="411" stopIfTrue="1">
      <formula>$B159=0</formula>
    </cfRule>
    <cfRule type="expression" dxfId="2571" priority="412" stopIfTrue="1">
      <formula>$A$1=-1</formula>
    </cfRule>
    <cfRule type="cellIs" dxfId="2570" priority="413" stopIfTrue="1" operator="lessThan">
      <formula>0</formula>
    </cfRule>
    <cfRule type="cellIs" dxfId="2569" priority="414" stopIfTrue="1" operator="greaterThan">
      <formula>0</formula>
    </cfRule>
    <cfRule type="expression" dxfId="2568" priority="415" stopIfTrue="1">
      <formula>$B159&lt;&gt;0</formula>
    </cfRule>
  </conditionalFormatting>
  <conditionalFormatting sqref="F159">
    <cfRule type="cellIs" dxfId="2567" priority="406" stopIfTrue="1" operator="lessThan">
      <formula>0</formula>
    </cfRule>
    <cfRule type="cellIs" dxfId="2566" priority="407" stopIfTrue="1" operator="greaterThan">
      <formula>0</formula>
    </cfRule>
    <cfRule type="expression" dxfId="2565" priority="408" stopIfTrue="1">
      <formula>$B159=0</formula>
    </cfRule>
    <cfRule type="expression" dxfId="2564" priority="409" stopIfTrue="1">
      <formula>$A$1=-1</formula>
    </cfRule>
    <cfRule type="expression" dxfId="2563" priority="410" stopIfTrue="1">
      <formula>$B159&lt;&gt;0</formula>
    </cfRule>
  </conditionalFormatting>
  <conditionalFormatting sqref="F159">
    <cfRule type="expression" dxfId="2562" priority="401" stopIfTrue="1">
      <formula>$B159=0</formula>
    </cfRule>
    <cfRule type="expression" dxfId="2561" priority="402" stopIfTrue="1">
      <formula>$A$1=-1</formula>
    </cfRule>
    <cfRule type="cellIs" dxfId="2560" priority="403" stopIfTrue="1" operator="lessThan">
      <formula>0</formula>
    </cfRule>
    <cfRule type="cellIs" dxfId="2559" priority="404" stopIfTrue="1" operator="greaterThan">
      <formula>0</formula>
    </cfRule>
    <cfRule type="expression" dxfId="2558" priority="405" stopIfTrue="1">
      <formula>$B159&lt;&gt;0</formula>
    </cfRule>
  </conditionalFormatting>
  <conditionalFormatting sqref="D156">
    <cfRule type="cellIs" dxfId="2557" priority="396" stopIfTrue="1" operator="lessThan">
      <formula>0</formula>
    </cfRule>
    <cfRule type="cellIs" dxfId="2556" priority="397" stopIfTrue="1" operator="greaterThan">
      <formula>0</formula>
    </cfRule>
    <cfRule type="expression" dxfId="2555" priority="398" stopIfTrue="1">
      <formula>$B156=0</formula>
    </cfRule>
    <cfRule type="expression" dxfId="2554" priority="399" stopIfTrue="1">
      <formula>$A$1=-1</formula>
    </cfRule>
    <cfRule type="expression" dxfId="2553" priority="400" stopIfTrue="1">
      <formula>$B156&lt;&gt;0</formula>
    </cfRule>
  </conditionalFormatting>
  <conditionalFormatting sqref="D156">
    <cfRule type="expression" dxfId="2552" priority="391" stopIfTrue="1">
      <formula>$B156=0</formula>
    </cfRule>
    <cfRule type="expression" dxfId="2551" priority="392" stopIfTrue="1">
      <formula>$A$1=-1</formula>
    </cfRule>
    <cfRule type="cellIs" dxfId="2550" priority="393" stopIfTrue="1" operator="lessThan">
      <formula>0</formula>
    </cfRule>
    <cfRule type="cellIs" dxfId="2549" priority="394" stopIfTrue="1" operator="greaterThan">
      <formula>0</formula>
    </cfRule>
    <cfRule type="expression" dxfId="2548" priority="395" stopIfTrue="1">
      <formula>$B156&lt;&gt;0</formula>
    </cfRule>
  </conditionalFormatting>
  <conditionalFormatting sqref="F156">
    <cfRule type="cellIs" dxfId="2547" priority="386" stopIfTrue="1" operator="lessThan">
      <formula>0</formula>
    </cfRule>
    <cfRule type="cellIs" dxfId="2546" priority="387" stopIfTrue="1" operator="greaterThan">
      <formula>0</formula>
    </cfRule>
    <cfRule type="expression" dxfId="2545" priority="388" stopIfTrue="1">
      <formula>$B156=0</formula>
    </cfRule>
    <cfRule type="expression" dxfId="2544" priority="389" stopIfTrue="1">
      <formula>$A$1=-1</formula>
    </cfRule>
    <cfRule type="expression" dxfId="2543" priority="390" stopIfTrue="1">
      <formula>$B156&lt;&gt;0</formula>
    </cfRule>
  </conditionalFormatting>
  <conditionalFormatting sqref="F156">
    <cfRule type="expression" dxfId="2542" priority="381" stopIfTrue="1">
      <formula>$B156=0</formula>
    </cfRule>
    <cfRule type="expression" dxfId="2541" priority="382" stopIfTrue="1">
      <formula>$A$1=-1</formula>
    </cfRule>
    <cfRule type="cellIs" dxfId="2540" priority="383" stopIfTrue="1" operator="lessThan">
      <formula>0</formula>
    </cfRule>
    <cfRule type="cellIs" dxfId="2539" priority="384" stopIfTrue="1" operator="greaterThan">
      <formula>0</formula>
    </cfRule>
    <cfRule type="expression" dxfId="2538" priority="385" stopIfTrue="1">
      <formula>$B156&lt;&gt;0</formula>
    </cfRule>
  </conditionalFormatting>
  <conditionalFormatting sqref="D154">
    <cfRule type="cellIs" dxfId="2537" priority="376" stopIfTrue="1" operator="lessThan">
      <formula>0</formula>
    </cfRule>
    <cfRule type="cellIs" dxfId="2536" priority="377" stopIfTrue="1" operator="greaterThan">
      <formula>0</formula>
    </cfRule>
    <cfRule type="expression" dxfId="2535" priority="378" stopIfTrue="1">
      <formula>$B154=0</formula>
    </cfRule>
    <cfRule type="expression" dxfId="2534" priority="379" stopIfTrue="1">
      <formula>$A$1=-1</formula>
    </cfRule>
    <cfRule type="expression" dxfId="2533" priority="380" stopIfTrue="1">
      <formula>$B154&lt;&gt;0</formula>
    </cfRule>
  </conditionalFormatting>
  <conditionalFormatting sqref="D154">
    <cfRule type="expression" dxfId="2532" priority="371" stopIfTrue="1">
      <formula>$B154=0</formula>
    </cfRule>
    <cfRule type="expression" dxfId="2531" priority="372" stopIfTrue="1">
      <formula>$A$1=-1</formula>
    </cfRule>
    <cfRule type="cellIs" dxfId="2530" priority="373" stopIfTrue="1" operator="lessThan">
      <formula>0</formula>
    </cfRule>
    <cfRule type="cellIs" dxfId="2529" priority="374" stopIfTrue="1" operator="greaterThan">
      <formula>0</formula>
    </cfRule>
    <cfRule type="expression" dxfId="2528" priority="375" stopIfTrue="1">
      <formula>$B154&lt;&gt;0</formula>
    </cfRule>
  </conditionalFormatting>
  <conditionalFormatting sqref="F154">
    <cfRule type="cellIs" dxfId="2527" priority="366" stopIfTrue="1" operator="lessThan">
      <formula>0</formula>
    </cfRule>
    <cfRule type="cellIs" dxfId="2526" priority="367" stopIfTrue="1" operator="greaterThan">
      <formula>0</formula>
    </cfRule>
    <cfRule type="expression" dxfId="2525" priority="368" stopIfTrue="1">
      <formula>$B154=0</formula>
    </cfRule>
    <cfRule type="expression" dxfId="2524" priority="369" stopIfTrue="1">
      <formula>$A$1=-1</formula>
    </cfRule>
    <cfRule type="expression" dxfId="2523" priority="370" stopIfTrue="1">
      <formula>$B154&lt;&gt;0</formula>
    </cfRule>
  </conditionalFormatting>
  <conditionalFormatting sqref="F154">
    <cfRule type="expression" dxfId="2522" priority="361" stopIfTrue="1">
      <formula>$B154=0</formula>
    </cfRule>
    <cfRule type="expression" dxfId="2521" priority="362" stopIfTrue="1">
      <formula>$A$1=-1</formula>
    </cfRule>
    <cfRule type="cellIs" dxfId="2520" priority="363" stopIfTrue="1" operator="lessThan">
      <formula>0</formula>
    </cfRule>
    <cfRule type="cellIs" dxfId="2519" priority="364" stopIfTrue="1" operator="greaterThan">
      <formula>0</formula>
    </cfRule>
    <cfRule type="expression" dxfId="2518" priority="365" stopIfTrue="1">
      <formula>$B154&lt;&gt;0</formula>
    </cfRule>
  </conditionalFormatting>
  <conditionalFormatting sqref="D147">
    <cfRule type="cellIs" dxfId="2517" priority="356" stopIfTrue="1" operator="lessThan">
      <formula>0</formula>
    </cfRule>
    <cfRule type="cellIs" dxfId="2516" priority="357" stopIfTrue="1" operator="greaterThan">
      <formula>0</formula>
    </cfRule>
    <cfRule type="expression" dxfId="2515" priority="358" stopIfTrue="1">
      <formula>$B147=0</formula>
    </cfRule>
    <cfRule type="expression" dxfId="2514" priority="359" stopIfTrue="1">
      <formula>$A$1=-1</formula>
    </cfRule>
    <cfRule type="expression" dxfId="2513" priority="360" stopIfTrue="1">
      <formula>$B147&lt;&gt;0</formula>
    </cfRule>
  </conditionalFormatting>
  <conditionalFormatting sqref="D147">
    <cfRule type="expression" dxfId="2512" priority="351" stopIfTrue="1">
      <formula>$B147=0</formula>
    </cfRule>
    <cfRule type="expression" dxfId="2511" priority="352" stopIfTrue="1">
      <formula>$A$1=-1</formula>
    </cfRule>
    <cfRule type="cellIs" dxfId="2510" priority="353" stopIfTrue="1" operator="lessThan">
      <formula>0</formula>
    </cfRule>
    <cfRule type="cellIs" dxfId="2509" priority="354" stopIfTrue="1" operator="greaterThan">
      <formula>0</formula>
    </cfRule>
    <cfRule type="expression" dxfId="2508" priority="355" stopIfTrue="1">
      <formula>$B147&lt;&gt;0</formula>
    </cfRule>
  </conditionalFormatting>
  <conditionalFormatting sqref="F147">
    <cfRule type="cellIs" dxfId="2507" priority="346" stopIfTrue="1" operator="lessThan">
      <formula>0</formula>
    </cfRule>
    <cfRule type="cellIs" dxfId="2506" priority="347" stopIfTrue="1" operator="greaterThan">
      <formula>0</formula>
    </cfRule>
    <cfRule type="expression" dxfId="2505" priority="348" stopIfTrue="1">
      <formula>$B147=0</formula>
    </cfRule>
    <cfRule type="expression" dxfId="2504" priority="349" stopIfTrue="1">
      <formula>$A$1=-1</formula>
    </cfRule>
    <cfRule type="expression" dxfId="2503" priority="350" stopIfTrue="1">
      <formula>$B147&lt;&gt;0</formula>
    </cfRule>
  </conditionalFormatting>
  <conditionalFormatting sqref="F147">
    <cfRule type="expression" dxfId="2502" priority="341" stopIfTrue="1">
      <formula>$B147=0</formula>
    </cfRule>
    <cfRule type="expression" dxfId="2501" priority="342" stopIfTrue="1">
      <formula>$A$1=-1</formula>
    </cfRule>
    <cfRule type="cellIs" dxfId="2500" priority="343" stopIfTrue="1" operator="lessThan">
      <formula>0</formula>
    </cfRule>
    <cfRule type="cellIs" dxfId="2499" priority="344" stopIfTrue="1" operator="greaterThan">
      <formula>0</formula>
    </cfRule>
    <cfRule type="expression" dxfId="2498" priority="345" stopIfTrue="1">
      <formula>$B147&lt;&gt;0</formula>
    </cfRule>
  </conditionalFormatting>
  <conditionalFormatting sqref="D145">
    <cfRule type="cellIs" dxfId="2497" priority="336" stopIfTrue="1" operator="lessThan">
      <formula>0</formula>
    </cfRule>
    <cfRule type="cellIs" dxfId="2496" priority="337" stopIfTrue="1" operator="greaterThan">
      <formula>0</formula>
    </cfRule>
    <cfRule type="expression" dxfId="2495" priority="338" stopIfTrue="1">
      <formula>$B145=0</formula>
    </cfRule>
    <cfRule type="expression" dxfId="2494" priority="339" stopIfTrue="1">
      <formula>$A$1=-1</formula>
    </cfRule>
    <cfRule type="expression" dxfId="2493" priority="340" stopIfTrue="1">
      <formula>$B145&lt;&gt;0</formula>
    </cfRule>
  </conditionalFormatting>
  <conditionalFormatting sqref="D145">
    <cfRule type="expression" dxfId="2492" priority="331" stopIfTrue="1">
      <formula>$B145=0</formula>
    </cfRule>
    <cfRule type="expression" dxfId="2491" priority="332" stopIfTrue="1">
      <formula>$A$1=-1</formula>
    </cfRule>
    <cfRule type="cellIs" dxfId="2490" priority="333" stopIfTrue="1" operator="lessThan">
      <formula>0</formula>
    </cfRule>
    <cfRule type="cellIs" dxfId="2489" priority="334" stopIfTrue="1" operator="greaterThan">
      <formula>0</formula>
    </cfRule>
    <cfRule type="expression" dxfId="2488" priority="335" stopIfTrue="1">
      <formula>$B145&lt;&gt;0</formula>
    </cfRule>
  </conditionalFormatting>
  <conditionalFormatting sqref="F145">
    <cfRule type="cellIs" dxfId="2487" priority="326" stopIfTrue="1" operator="lessThan">
      <formula>0</formula>
    </cfRule>
    <cfRule type="cellIs" dxfId="2486" priority="327" stopIfTrue="1" operator="greaterThan">
      <formula>0</formula>
    </cfRule>
    <cfRule type="expression" dxfId="2485" priority="328" stopIfTrue="1">
      <formula>$B145=0</formula>
    </cfRule>
    <cfRule type="expression" dxfId="2484" priority="329" stopIfTrue="1">
      <formula>$A$1=-1</formula>
    </cfRule>
    <cfRule type="expression" dxfId="2483" priority="330" stopIfTrue="1">
      <formula>$B145&lt;&gt;0</formula>
    </cfRule>
  </conditionalFormatting>
  <conditionalFormatting sqref="F145">
    <cfRule type="expression" dxfId="2482" priority="321" stopIfTrue="1">
      <formula>$B145=0</formula>
    </cfRule>
    <cfRule type="expression" dxfId="2481" priority="322" stopIfTrue="1">
      <formula>$A$1=-1</formula>
    </cfRule>
    <cfRule type="cellIs" dxfId="2480" priority="323" stopIfTrue="1" operator="lessThan">
      <formula>0</formula>
    </cfRule>
    <cfRule type="cellIs" dxfId="2479" priority="324" stopIfTrue="1" operator="greaterThan">
      <formula>0</formula>
    </cfRule>
    <cfRule type="expression" dxfId="2478" priority="325" stopIfTrue="1">
      <formula>$B145&lt;&gt;0</formula>
    </cfRule>
  </conditionalFormatting>
  <conditionalFormatting sqref="D126">
    <cfRule type="cellIs" dxfId="2477" priority="316" stopIfTrue="1" operator="lessThan">
      <formula>0</formula>
    </cfRule>
    <cfRule type="cellIs" dxfId="2476" priority="317" stopIfTrue="1" operator="greaterThan">
      <formula>0</formula>
    </cfRule>
    <cfRule type="expression" dxfId="2475" priority="318" stopIfTrue="1">
      <formula>$B126=0</formula>
    </cfRule>
    <cfRule type="expression" dxfId="2474" priority="319" stopIfTrue="1">
      <formula>$A$1=-1</formula>
    </cfRule>
    <cfRule type="expression" dxfId="2473" priority="320" stopIfTrue="1">
      <formula>$B126&lt;&gt;0</formula>
    </cfRule>
  </conditionalFormatting>
  <conditionalFormatting sqref="D126">
    <cfRule type="expression" dxfId="2472" priority="311" stopIfTrue="1">
      <formula>$B126=0</formula>
    </cfRule>
    <cfRule type="expression" dxfId="2471" priority="312" stopIfTrue="1">
      <formula>$A$1=-1</formula>
    </cfRule>
    <cfRule type="cellIs" dxfId="2470" priority="313" stopIfTrue="1" operator="lessThan">
      <formula>0</formula>
    </cfRule>
    <cfRule type="cellIs" dxfId="2469" priority="314" stopIfTrue="1" operator="greaterThan">
      <formula>0</formula>
    </cfRule>
    <cfRule type="expression" dxfId="2468" priority="315" stopIfTrue="1">
      <formula>$B126&lt;&gt;0</formula>
    </cfRule>
  </conditionalFormatting>
  <conditionalFormatting sqref="F126">
    <cfRule type="cellIs" dxfId="2467" priority="306" stopIfTrue="1" operator="lessThan">
      <formula>0</formula>
    </cfRule>
    <cfRule type="cellIs" dxfId="2466" priority="307" stopIfTrue="1" operator="greaterThan">
      <formula>0</formula>
    </cfRule>
    <cfRule type="expression" dxfId="2465" priority="308" stopIfTrue="1">
      <formula>$B126=0</formula>
    </cfRule>
    <cfRule type="expression" dxfId="2464" priority="309" stopIfTrue="1">
      <formula>$A$1=-1</formula>
    </cfRule>
    <cfRule type="expression" dxfId="2463" priority="310" stopIfTrue="1">
      <formula>$B126&lt;&gt;0</formula>
    </cfRule>
  </conditionalFormatting>
  <conditionalFormatting sqref="F126">
    <cfRule type="expression" dxfId="2462" priority="301" stopIfTrue="1">
      <formula>$B126=0</formula>
    </cfRule>
    <cfRule type="expression" dxfId="2461" priority="302" stopIfTrue="1">
      <formula>$A$1=-1</formula>
    </cfRule>
    <cfRule type="cellIs" dxfId="2460" priority="303" stopIfTrue="1" operator="lessThan">
      <formula>0</formula>
    </cfRule>
    <cfRule type="cellIs" dxfId="2459" priority="304" stopIfTrue="1" operator="greaterThan">
      <formula>0</formula>
    </cfRule>
    <cfRule type="expression" dxfId="2458" priority="305" stopIfTrue="1">
      <formula>$B126&lt;&gt;0</formula>
    </cfRule>
  </conditionalFormatting>
  <conditionalFormatting sqref="D123">
    <cfRule type="cellIs" dxfId="2457" priority="296" stopIfTrue="1" operator="lessThan">
      <formula>0</formula>
    </cfRule>
    <cfRule type="cellIs" dxfId="2456" priority="297" stopIfTrue="1" operator="greaterThan">
      <formula>0</formula>
    </cfRule>
    <cfRule type="expression" dxfId="2455" priority="298" stopIfTrue="1">
      <formula>$B123=0</formula>
    </cfRule>
    <cfRule type="expression" dxfId="2454" priority="299" stopIfTrue="1">
      <formula>$A$1=-1</formula>
    </cfRule>
    <cfRule type="expression" dxfId="2453" priority="300" stopIfTrue="1">
      <formula>$B123&lt;&gt;0</formula>
    </cfRule>
  </conditionalFormatting>
  <conditionalFormatting sqref="D123">
    <cfRule type="expression" dxfId="2452" priority="291" stopIfTrue="1">
      <formula>$B123=0</formula>
    </cfRule>
    <cfRule type="expression" dxfId="2451" priority="292" stopIfTrue="1">
      <formula>$A$1=-1</formula>
    </cfRule>
    <cfRule type="cellIs" dxfId="2450" priority="293" stopIfTrue="1" operator="lessThan">
      <formula>0</formula>
    </cfRule>
    <cfRule type="cellIs" dxfId="2449" priority="294" stopIfTrue="1" operator="greaterThan">
      <formula>0</formula>
    </cfRule>
    <cfRule type="expression" dxfId="2448" priority="295" stopIfTrue="1">
      <formula>$B123&lt;&gt;0</formula>
    </cfRule>
  </conditionalFormatting>
  <conditionalFormatting sqref="F123">
    <cfRule type="cellIs" dxfId="2447" priority="286" stopIfTrue="1" operator="lessThan">
      <formula>0</formula>
    </cfRule>
    <cfRule type="cellIs" dxfId="2446" priority="287" stopIfTrue="1" operator="greaterThan">
      <formula>0</formula>
    </cfRule>
    <cfRule type="expression" dxfId="2445" priority="288" stopIfTrue="1">
      <formula>$B123=0</formula>
    </cfRule>
    <cfRule type="expression" dxfId="2444" priority="289" stopIfTrue="1">
      <formula>$A$1=-1</formula>
    </cfRule>
    <cfRule type="expression" dxfId="2443" priority="290" stopIfTrue="1">
      <formula>$B123&lt;&gt;0</formula>
    </cfRule>
  </conditionalFormatting>
  <conditionalFormatting sqref="F123">
    <cfRule type="expression" dxfId="2442" priority="281" stopIfTrue="1">
      <formula>$B123=0</formula>
    </cfRule>
    <cfRule type="expression" dxfId="2441" priority="282" stopIfTrue="1">
      <formula>$A$1=-1</formula>
    </cfRule>
    <cfRule type="cellIs" dxfId="2440" priority="283" stopIfTrue="1" operator="lessThan">
      <formula>0</formula>
    </cfRule>
    <cfRule type="cellIs" dxfId="2439" priority="284" stopIfTrue="1" operator="greaterThan">
      <formula>0</formula>
    </cfRule>
    <cfRule type="expression" dxfId="2438" priority="285" stopIfTrue="1">
      <formula>$B123&lt;&gt;0</formula>
    </cfRule>
  </conditionalFormatting>
  <conditionalFormatting sqref="D121">
    <cfRule type="cellIs" dxfId="2437" priority="276" stopIfTrue="1" operator="lessThan">
      <formula>0</formula>
    </cfRule>
    <cfRule type="cellIs" dxfId="2436" priority="277" stopIfTrue="1" operator="greaterThan">
      <formula>0</formula>
    </cfRule>
    <cfRule type="expression" dxfId="2435" priority="278" stopIfTrue="1">
      <formula>$B121=0</formula>
    </cfRule>
    <cfRule type="expression" dxfId="2434" priority="279" stopIfTrue="1">
      <formula>$A$1=-1</formula>
    </cfRule>
    <cfRule type="expression" dxfId="2433" priority="280" stopIfTrue="1">
      <formula>$B121&lt;&gt;0</formula>
    </cfRule>
  </conditionalFormatting>
  <conditionalFormatting sqref="D121">
    <cfRule type="expression" dxfId="2432" priority="271" stopIfTrue="1">
      <formula>$B121=0</formula>
    </cfRule>
    <cfRule type="expression" dxfId="2431" priority="272" stopIfTrue="1">
      <formula>$A$1=-1</formula>
    </cfRule>
    <cfRule type="cellIs" dxfId="2430" priority="273" stopIfTrue="1" operator="lessThan">
      <formula>0</formula>
    </cfRule>
    <cfRule type="cellIs" dxfId="2429" priority="274" stopIfTrue="1" operator="greaterThan">
      <formula>0</formula>
    </cfRule>
    <cfRule type="expression" dxfId="2428" priority="275" stopIfTrue="1">
      <formula>$B121&lt;&gt;0</formula>
    </cfRule>
  </conditionalFormatting>
  <conditionalFormatting sqref="F121">
    <cfRule type="cellIs" dxfId="2427" priority="266" stopIfTrue="1" operator="lessThan">
      <formula>0</formula>
    </cfRule>
    <cfRule type="cellIs" dxfId="2426" priority="267" stopIfTrue="1" operator="greaterThan">
      <formula>0</formula>
    </cfRule>
    <cfRule type="expression" dxfId="2425" priority="268" stopIfTrue="1">
      <formula>$B121=0</formula>
    </cfRule>
    <cfRule type="expression" dxfId="2424" priority="269" stopIfTrue="1">
      <formula>$A$1=-1</formula>
    </cfRule>
    <cfRule type="expression" dxfId="2423" priority="270" stopIfTrue="1">
      <formula>$B121&lt;&gt;0</formula>
    </cfRule>
  </conditionalFormatting>
  <conditionalFormatting sqref="F121">
    <cfRule type="expression" dxfId="2422" priority="261" stopIfTrue="1">
      <formula>$B121=0</formula>
    </cfRule>
    <cfRule type="expression" dxfId="2421" priority="262" stopIfTrue="1">
      <formula>$A$1=-1</formula>
    </cfRule>
    <cfRule type="cellIs" dxfId="2420" priority="263" stopIfTrue="1" operator="lessThan">
      <formula>0</formula>
    </cfRule>
    <cfRule type="cellIs" dxfId="2419" priority="264" stopIfTrue="1" operator="greaterThan">
      <formula>0</formula>
    </cfRule>
    <cfRule type="expression" dxfId="2418" priority="265" stopIfTrue="1">
      <formula>$B121&lt;&gt;0</formula>
    </cfRule>
  </conditionalFormatting>
  <conditionalFormatting sqref="D119">
    <cfRule type="cellIs" dxfId="2417" priority="256" stopIfTrue="1" operator="lessThan">
      <formula>0</formula>
    </cfRule>
    <cfRule type="cellIs" dxfId="2416" priority="257" stopIfTrue="1" operator="greaterThan">
      <formula>0</formula>
    </cfRule>
    <cfRule type="expression" dxfId="2415" priority="258" stopIfTrue="1">
      <formula>$B119=0</formula>
    </cfRule>
    <cfRule type="expression" dxfId="2414" priority="259" stopIfTrue="1">
      <formula>$A$1=-1</formula>
    </cfRule>
    <cfRule type="expression" dxfId="2413" priority="260" stopIfTrue="1">
      <formula>$B119&lt;&gt;0</formula>
    </cfRule>
  </conditionalFormatting>
  <conditionalFormatting sqref="D119">
    <cfRule type="expression" dxfId="2412" priority="251" stopIfTrue="1">
      <formula>$B119=0</formula>
    </cfRule>
    <cfRule type="expression" dxfId="2411" priority="252" stopIfTrue="1">
      <formula>$A$1=-1</formula>
    </cfRule>
    <cfRule type="cellIs" dxfId="2410" priority="253" stopIfTrue="1" operator="lessThan">
      <formula>0</formula>
    </cfRule>
    <cfRule type="cellIs" dxfId="2409" priority="254" stopIfTrue="1" operator="greaterThan">
      <formula>0</formula>
    </cfRule>
    <cfRule type="expression" dxfId="2408" priority="255" stopIfTrue="1">
      <formula>$B119&lt;&gt;0</formula>
    </cfRule>
  </conditionalFormatting>
  <conditionalFormatting sqref="F119">
    <cfRule type="cellIs" dxfId="2407" priority="246" stopIfTrue="1" operator="lessThan">
      <formula>0</formula>
    </cfRule>
    <cfRule type="cellIs" dxfId="2406" priority="247" stopIfTrue="1" operator="greaterThan">
      <formula>0</formula>
    </cfRule>
    <cfRule type="expression" dxfId="2405" priority="248" stopIfTrue="1">
      <formula>$B119=0</formula>
    </cfRule>
    <cfRule type="expression" dxfId="2404" priority="249" stopIfTrue="1">
      <formula>$A$1=-1</formula>
    </cfRule>
    <cfRule type="expression" dxfId="2403" priority="250" stopIfTrue="1">
      <formula>$B119&lt;&gt;0</formula>
    </cfRule>
  </conditionalFormatting>
  <conditionalFormatting sqref="F119">
    <cfRule type="expression" dxfId="2402" priority="241" stopIfTrue="1">
      <formula>$B119=0</formula>
    </cfRule>
    <cfRule type="expression" dxfId="2401" priority="242" stopIfTrue="1">
      <formula>$A$1=-1</formula>
    </cfRule>
    <cfRule type="cellIs" dxfId="2400" priority="243" stopIfTrue="1" operator="lessThan">
      <formula>0</formula>
    </cfRule>
    <cfRule type="cellIs" dxfId="2399" priority="244" stopIfTrue="1" operator="greaterThan">
      <formula>0</formula>
    </cfRule>
    <cfRule type="expression" dxfId="2398" priority="245" stopIfTrue="1">
      <formula>$B119&lt;&gt;0</formula>
    </cfRule>
  </conditionalFormatting>
  <conditionalFormatting sqref="D117">
    <cfRule type="cellIs" dxfId="2397" priority="236" stopIfTrue="1" operator="lessThan">
      <formula>0</formula>
    </cfRule>
    <cfRule type="cellIs" dxfId="2396" priority="237" stopIfTrue="1" operator="greaterThan">
      <formula>0</formula>
    </cfRule>
    <cfRule type="expression" dxfId="2395" priority="238" stopIfTrue="1">
      <formula>$B117=0</formula>
    </cfRule>
    <cfRule type="expression" dxfId="2394" priority="239" stopIfTrue="1">
      <formula>$A$1=-1</formula>
    </cfRule>
    <cfRule type="expression" dxfId="2393" priority="240" stopIfTrue="1">
      <formula>$B117&lt;&gt;0</formula>
    </cfRule>
  </conditionalFormatting>
  <conditionalFormatting sqref="D117">
    <cfRule type="expression" dxfId="2392" priority="231" stopIfTrue="1">
      <formula>$B117=0</formula>
    </cfRule>
    <cfRule type="expression" dxfId="2391" priority="232" stopIfTrue="1">
      <formula>$A$1=-1</formula>
    </cfRule>
    <cfRule type="cellIs" dxfId="2390" priority="233" stopIfTrue="1" operator="lessThan">
      <formula>0</formula>
    </cfRule>
    <cfRule type="cellIs" dxfId="2389" priority="234" stopIfTrue="1" operator="greaterThan">
      <formula>0</formula>
    </cfRule>
    <cfRule type="expression" dxfId="2388" priority="235" stopIfTrue="1">
      <formula>$B117&lt;&gt;0</formula>
    </cfRule>
  </conditionalFormatting>
  <conditionalFormatting sqref="F117">
    <cfRule type="cellIs" dxfId="2387" priority="226" stopIfTrue="1" operator="lessThan">
      <formula>0</formula>
    </cfRule>
    <cfRule type="cellIs" dxfId="2386" priority="227" stopIfTrue="1" operator="greaterThan">
      <formula>0</formula>
    </cfRule>
    <cfRule type="expression" dxfId="2385" priority="228" stopIfTrue="1">
      <formula>$B117=0</formula>
    </cfRule>
    <cfRule type="expression" dxfId="2384" priority="229" stopIfTrue="1">
      <formula>$A$1=-1</formula>
    </cfRule>
    <cfRule type="expression" dxfId="2383" priority="230" stopIfTrue="1">
      <formula>$B117&lt;&gt;0</formula>
    </cfRule>
  </conditionalFormatting>
  <conditionalFormatting sqref="F117">
    <cfRule type="expression" dxfId="2382" priority="221" stopIfTrue="1">
      <formula>$B117=0</formula>
    </cfRule>
    <cfRule type="expression" dxfId="2381" priority="222" stopIfTrue="1">
      <formula>$A$1=-1</formula>
    </cfRule>
    <cfRule type="cellIs" dxfId="2380" priority="223" stopIfTrue="1" operator="lessThan">
      <formula>0</formula>
    </cfRule>
    <cfRule type="cellIs" dxfId="2379" priority="224" stopIfTrue="1" operator="greaterThan">
      <formula>0</formula>
    </cfRule>
    <cfRule type="expression" dxfId="2378" priority="225" stopIfTrue="1">
      <formula>$B117&lt;&gt;0</formula>
    </cfRule>
  </conditionalFormatting>
  <conditionalFormatting sqref="D115">
    <cfRule type="cellIs" dxfId="2377" priority="216" stopIfTrue="1" operator="lessThan">
      <formula>0</formula>
    </cfRule>
    <cfRule type="cellIs" dxfId="2376" priority="217" stopIfTrue="1" operator="greaterThan">
      <formula>0</formula>
    </cfRule>
    <cfRule type="expression" dxfId="2375" priority="218" stopIfTrue="1">
      <formula>$B115=0</formula>
    </cfRule>
    <cfRule type="expression" dxfId="2374" priority="219" stopIfTrue="1">
      <formula>$A$1=-1</formula>
    </cfRule>
    <cfRule type="expression" dxfId="2373" priority="220" stopIfTrue="1">
      <formula>$B115&lt;&gt;0</formula>
    </cfRule>
  </conditionalFormatting>
  <conditionalFormatting sqref="D115">
    <cfRule type="expression" dxfId="2372" priority="211" stopIfTrue="1">
      <formula>$B115=0</formula>
    </cfRule>
    <cfRule type="expression" dxfId="2371" priority="212" stopIfTrue="1">
      <formula>$A$1=-1</formula>
    </cfRule>
    <cfRule type="cellIs" dxfId="2370" priority="213" stopIfTrue="1" operator="lessThan">
      <formula>0</formula>
    </cfRule>
    <cfRule type="cellIs" dxfId="2369" priority="214" stopIfTrue="1" operator="greaterThan">
      <formula>0</formula>
    </cfRule>
    <cfRule type="expression" dxfId="2368" priority="215" stopIfTrue="1">
      <formula>$B115&lt;&gt;0</formula>
    </cfRule>
  </conditionalFormatting>
  <conditionalFormatting sqref="F115">
    <cfRule type="cellIs" dxfId="2367" priority="206" stopIfTrue="1" operator="lessThan">
      <formula>0</formula>
    </cfRule>
    <cfRule type="cellIs" dxfId="2366" priority="207" stopIfTrue="1" operator="greaterThan">
      <formula>0</formula>
    </cfRule>
    <cfRule type="expression" dxfId="2365" priority="208" stopIfTrue="1">
      <formula>$B115=0</formula>
    </cfRule>
    <cfRule type="expression" dxfId="2364" priority="209" stopIfTrue="1">
      <formula>$A$1=-1</formula>
    </cfRule>
    <cfRule type="expression" dxfId="2363" priority="210" stopIfTrue="1">
      <formula>$B115&lt;&gt;0</formula>
    </cfRule>
  </conditionalFormatting>
  <conditionalFormatting sqref="F115">
    <cfRule type="expression" dxfId="2362" priority="201" stopIfTrue="1">
      <formula>$B115=0</formula>
    </cfRule>
    <cfRule type="expression" dxfId="2361" priority="202" stopIfTrue="1">
      <formula>$A$1=-1</formula>
    </cfRule>
    <cfRule type="cellIs" dxfId="2360" priority="203" stopIfTrue="1" operator="lessThan">
      <formula>0</formula>
    </cfRule>
    <cfRule type="cellIs" dxfId="2359" priority="204" stopIfTrue="1" operator="greaterThan">
      <formula>0</formula>
    </cfRule>
    <cfRule type="expression" dxfId="2358" priority="205" stopIfTrue="1">
      <formula>$B115&lt;&gt;0</formula>
    </cfRule>
  </conditionalFormatting>
  <conditionalFormatting sqref="D113">
    <cfRule type="cellIs" dxfId="2357" priority="196" stopIfTrue="1" operator="lessThan">
      <formula>0</formula>
    </cfRule>
    <cfRule type="cellIs" dxfId="2356" priority="197" stopIfTrue="1" operator="greaterThan">
      <formula>0</formula>
    </cfRule>
    <cfRule type="expression" dxfId="2355" priority="198" stopIfTrue="1">
      <formula>$B113=0</formula>
    </cfRule>
    <cfRule type="expression" dxfId="2354" priority="199" stopIfTrue="1">
      <formula>$A$1=-1</formula>
    </cfRule>
    <cfRule type="expression" dxfId="2353" priority="200" stopIfTrue="1">
      <formula>$B113&lt;&gt;0</formula>
    </cfRule>
  </conditionalFormatting>
  <conditionalFormatting sqref="D113">
    <cfRule type="expression" dxfId="2352" priority="191" stopIfTrue="1">
      <formula>$B113=0</formula>
    </cfRule>
    <cfRule type="expression" dxfId="2351" priority="192" stopIfTrue="1">
      <formula>$A$1=-1</formula>
    </cfRule>
    <cfRule type="cellIs" dxfId="2350" priority="193" stopIfTrue="1" operator="lessThan">
      <formula>0</formula>
    </cfRule>
    <cfRule type="cellIs" dxfId="2349" priority="194" stopIfTrue="1" operator="greaterThan">
      <formula>0</formula>
    </cfRule>
    <cfRule type="expression" dxfId="2348" priority="195" stopIfTrue="1">
      <formula>$B113&lt;&gt;0</formula>
    </cfRule>
  </conditionalFormatting>
  <conditionalFormatting sqref="F113">
    <cfRule type="cellIs" dxfId="2347" priority="186" stopIfTrue="1" operator="lessThan">
      <formula>0</formula>
    </cfRule>
    <cfRule type="cellIs" dxfId="2346" priority="187" stopIfTrue="1" operator="greaterThan">
      <formula>0</formula>
    </cfRule>
    <cfRule type="expression" dxfId="2345" priority="188" stopIfTrue="1">
      <formula>$B113=0</formula>
    </cfRule>
    <cfRule type="expression" dxfId="2344" priority="189" stopIfTrue="1">
      <formula>$A$1=-1</formula>
    </cfRule>
    <cfRule type="expression" dxfId="2343" priority="190" stopIfTrue="1">
      <formula>$B113&lt;&gt;0</formula>
    </cfRule>
  </conditionalFormatting>
  <conditionalFormatting sqref="F113">
    <cfRule type="expression" dxfId="2342" priority="181" stopIfTrue="1">
      <formula>$B113=0</formula>
    </cfRule>
    <cfRule type="expression" dxfId="2341" priority="182" stopIfTrue="1">
      <formula>$A$1=-1</formula>
    </cfRule>
    <cfRule type="cellIs" dxfId="2340" priority="183" stopIfTrue="1" operator="lessThan">
      <formula>0</formula>
    </cfRule>
    <cfRule type="cellIs" dxfId="2339" priority="184" stopIfTrue="1" operator="greaterThan">
      <formula>0</formula>
    </cfRule>
    <cfRule type="expression" dxfId="2338" priority="185" stopIfTrue="1">
      <formula>$B113&lt;&gt;0</formula>
    </cfRule>
  </conditionalFormatting>
  <conditionalFormatting sqref="D108">
    <cfRule type="cellIs" dxfId="2337" priority="176" stopIfTrue="1" operator="lessThan">
      <formula>0</formula>
    </cfRule>
    <cfRule type="cellIs" dxfId="2336" priority="177" stopIfTrue="1" operator="greaterThan">
      <formula>0</formula>
    </cfRule>
    <cfRule type="expression" dxfId="2335" priority="178" stopIfTrue="1">
      <formula>$B108=0</formula>
    </cfRule>
    <cfRule type="expression" dxfId="2334" priority="179" stopIfTrue="1">
      <formula>$A$1=-1</formula>
    </cfRule>
    <cfRule type="expression" dxfId="2333" priority="180" stopIfTrue="1">
      <formula>$B108&lt;&gt;0</formula>
    </cfRule>
  </conditionalFormatting>
  <conditionalFormatting sqref="D108">
    <cfRule type="expression" dxfId="2332" priority="171" stopIfTrue="1">
      <formula>$B108=0</formula>
    </cfRule>
    <cfRule type="expression" dxfId="2331" priority="172" stopIfTrue="1">
      <formula>$A$1=-1</formula>
    </cfRule>
    <cfRule type="cellIs" dxfId="2330" priority="173" stopIfTrue="1" operator="lessThan">
      <formula>0</formula>
    </cfRule>
    <cfRule type="cellIs" dxfId="2329" priority="174" stopIfTrue="1" operator="greaterThan">
      <formula>0</formula>
    </cfRule>
    <cfRule type="expression" dxfId="2328" priority="175" stopIfTrue="1">
      <formula>$B108&lt;&gt;0</formula>
    </cfRule>
  </conditionalFormatting>
  <conditionalFormatting sqref="F108">
    <cfRule type="cellIs" dxfId="2327" priority="166" stopIfTrue="1" operator="lessThan">
      <formula>0</formula>
    </cfRule>
    <cfRule type="cellIs" dxfId="2326" priority="167" stopIfTrue="1" operator="greaterThan">
      <formula>0</formula>
    </cfRule>
    <cfRule type="expression" dxfId="2325" priority="168" stopIfTrue="1">
      <formula>$B108=0</formula>
    </cfRule>
    <cfRule type="expression" dxfId="2324" priority="169" stopIfTrue="1">
      <formula>$A$1=-1</formula>
    </cfRule>
    <cfRule type="expression" dxfId="2323" priority="170" stopIfTrue="1">
      <formula>$B108&lt;&gt;0</formula>
    </cfRule>
  </conditionalFormatting>
  <conditionalFormatting sqref="F108">
    <cfRule type="expression" dxfId="2322" priority="161" stopIfTrue="1">
      <formula>$B108=0</formula>
    </cfRule>
    <cfRule type="expression" dxfId="2321" priority="162" stopIfTrue="1">
      <formula>$A$1=-1</formula>
    </cfRule>
    <cfRule type="cellIs" dxfId="2320" priority="163" stopIfTrue="1" operator="lessThan">
      <formula>0</formula>
    </cfRule>
    <cfRule type="cellIs" dxfId="2319" priority="164" stopIfTrue="1" operator="greaterThan">
      <formula>0</formula>
    </cfRule>
    <cfRule type="expression" dxfId="2318" priority="165" stopIfTrue="1">
      <formula>$B108&lt;&gt;0</formula>
    </cfRule>
  </conditionalFormatting>
  <conditionalFormatting sqref="D105">
    <cfRule type="cellIs" dxfId="2317" priority="156" stopIfTrue="1" operator="lessThan">
      <formula>0</formula>
    </cfRule>
    <cfRule type="cellIs" dxfId="2316" priority="157" stopIfTrue="1" operator="greaterThan">
      <formula>0</formula>
    </cfRule>
    <cfRule type="expression" dxfId="2315" priority="158" stopIfTrue="1">
      <formula>$B105=0</formula>
    </cfRule>
    <cfRule type="expression" dxfId="2314" priority="159" stopIfTrue="1">
      <formula>$A$1=-1</formula>
    </cfRule>
    <cfRule type="expression" dxfId="2313" priority="160" stopIfTrue="1">
      <formula>$B105&lt;&gt;0</formula>
    </cfRule>
  </conditionalFormatting>
  <conditionalFormatting sqref="D105">
    <cfRule type="expression" dxfId="2312" priority="151" stopIfTrue="1">
      <formula>$B105=0</formula>
    </cfRule>
    <cfRule type="expression" dxfId="2311" priority="152" stopIfTrue="1">
      <formula>$A$1=-1</formula>
    </cfRule>
    <cfRule type="cellIs" dxfId="2310" priority="153" stopIfTrue="1" operator="lessThan">
      <formula>0</formula>
    </cfRule>
    <cfRule type="cellIs" dxfId="2309" priority="154" stopIfTrue="1" operator="greaterThan">
      <formula>0</formula>
    </cfRule>
    <cfRule type="expression" dxfId="2308" priority="155" stopIfTrue="1">
      <formula>$B105&lt;&gt;0</formula>
    </cfRule>
  </conditionalFormatting>
  <conditionalFormatting sqref="F105">
    <cfRule type="cellIs" dxfId="2307" priority="146" stopIfTrue="1" operator="lessThan">
      <formula>0</formula>
    </cfRule>
    <cfRule type="cellIs" dxfId="2306" priority="147" stopIfTrue="1" operator="greaterThan">
      <formula>0</formula>
    </cfRule>
    <cfRule type="expression" dxfId="2305" priority="148" stopIfTrue="1">
      <formula>$B105=0</formula>
    </cfRule>
    <cfRule type="expression" dxfId="2304" priority="149" stopIfTrue="1">
      <formula>$A$1=-1</formula>
    </cfRule>
    <cfRule type="expression" dxfId="2303" priority="150" stopIfTrue="1">
      <formula>$B105&lt;&gt;0</formula>
    </cfRule>
  </conditionalFormatting>
  <conditionalFormatting sqref="F105">
    <cfRule type="expression" dxfId="2302" priority="141" stopIfTrue="1">
      <formula>$B105=0</formula>
    </cfRule>
    <cfRule type="expression" dxfId="2301" priority="142" stopIfTrue="1">
      <formula>$A$1=-1</formula>
    </cfRule>
    <cfRule type="cellIs" dxfId="2300" priority="143" stopIfTrue="1" operator="lessThan">
      <formula>0</formula>
    </cfRule>
    <cfRule type="cellIs" dxfId="2299" priority="144" stopIfTrue="1" operator="greaterThan">
      <formula>0</formula>
    </cfRule>
    <cfRule type="expression" dxfId="2298" priority="145" stopIfTrue="1">
      <formula>$B105&lt;&gt;0</formula>
    </cfRule>
  </conditionalFormatting>
  <conditionalFormatting sqref="D100">
    <cfRule type="cellIs" dxfId="2297" priority="136" stopIfTrue="1" operator="lessThan">
      <formula>0</formula>
    </cfRule>
    <cfRule type="cellIs" dxfId="2296" priority="137" stopIfTrue="1" operator="greaterThan">
      <formula>0</formula>
    </cfRule>
    <cfRule type="expression" dxfId="2295" priority="138" stopIfTrue="1">
      <formula>$B100=0</formula>
    </cfRule>
    <cfRule type="expression" dxfId="2294" priority="139" stopIfTrue="1">
      <formula>$A$1=-1</formula>
    </cfRule>
    <cfRule type="expression" dxfId="2293" priority="140" stopIfTrue="1">
      <formula>$B100&lt;&gt;0</formula>
    </cfRule>
  </conditionalFormatting>
  <conditionalFormatting sqref="D100">
    <cfRule type="expression" dxfId="2292" priority="131" stopIfTrue="1">
      <formula>$B100=0</formula>
    </cfRule>
    <cfRule type="expression" dxfId="2291" priority="132" stopIfTrue="1">
      <formula>$A$1=-1</formula>
    </cfRule>
    <cfRule type="cellIs" dxfId="2290" priority="133" stopIfTrue="1" operator="lessThan">
      <formula>0</formula>
    </cfRule>
    <cfRule type="cellIs" dxfId="2289" priority="134" stopIfTrue="1" operator="greaterThan">
      <formula>0</formula>
    </cfRule>
    <cfRule type="expression" dxfId="2288" priority="135" stopIfTrue="1">
      <formula>$B100&lt;&gt;0</formula>
    </cfRule>
  </conditionalFormatting>
  <conditionalFormatting sqref="F100">
    <cfRule type="cellIs" dxfId="2287" priority="126" stopIfTrue="1" operator="lessThan">
      <formula>0</formula>
    </cfRule>
    <cfRule type="cellIs" dxfId="2286" priority="127" stopIfTrue="1" operator="greaterThan">
      <formula>0</formula>
    </cfRule>
    <cfRule type="expression" dxfId="2285" priority="128" stopIfTrue="1">
      <formula>$B100=0</formula>
    </cfRule>
    <cfRule type="expression" dxfId="2284" priority="129" stopIfTrue="1">
      <formula>$A$1=-1</formula>
    </cfRule>
    <cfRule type="expression" dxfId="2283" priority="130" stopIfTrue="1">
      <formula>$B100&lt;&gt;0</formula>
    </cfRule>
  </conditionalFormatting>
  <conditionalFormatting sqref="F100">
    <cfRule type="expression" dxfId="2282" priority="121" stopIfTrue="1">
      <formula>$B100=0</formula>
    </cfRule>
    <cfRule type="expression" dxfId="2281" priority="122" stopIfTrue="1">
      <formula>$A$1=-1</formula>
    </cfRule>
    <cfRule type="cellIs" dxfId="2280" priority="123" stopIfTrue="1" operator="lessThan">
      <formula>0</formula>
    </cfRule>
    <cfRule type="cellIs" dxfId="2279" priority="124" stopIfTrue="1" operator="greaterThan">
      <formula>0</formula>
    </cfRule>
    <cfRule type="expression" dxfId="2278" priority="125" stopIfTrue="1">
      <formula>$B100&lt;&gt;0</formula>
    </cfRule>
  </conditionalFormatting>
  <conditionalFormatting sqref="D98">
    <cfRule type="cellIs" dxfId="2277" priority="116" stopIfTrue="1" operator="lessThan">
      <formula>0</formula>
    </cfRule>
    <cfRule type="cellIs" dxfId="2276" priority="117" stopIfTrue="1" operator="greaterThan">
      <formula>0</formula>
    </cfRule>
    <cfRule type="expression" dxfId="2275" priority="118" stopIfTrue="1">
      <formula>$B98=0</formula>
    </cfRule>
    <cfRule type="expression" dxfId="2274" priority="119" stopIfTrue="1">
      <formula>$A$1=-1</formula>
    </cfRule>
    <cfRule type="expression" dxfId="2273" priority="120" stopIfTrue="1">
      <formula>$B98&lt;&gt;0</formula>
    </cfRule>
  </conditionalFormatting>
  <conditionalFormatting sqref="D98">
    <cfRule type="expression" dxfId="2272" priority="111" stopIfTrue="1">
      <formula>$B98=0</formula>
    </cfRule>
    <cfRule type="expression" dxfId="2271" priority="112" stopIfTrue="1">
      <formula>$A$1=-1</formula>
    </cfRule>
    <cfRule type="cellIs" dxfId="2270" priority="113" stopIfTrue="1" operator="lessThan">
      <formula>0</formula>
    </cfRule>
    <cfRule type="cellIs" dxfId="2269" priority="114" stopIfTrue="1" operator="greaterThan">
      <formula>0</formula>
    </cfRule>
    <cfRule type="expression" dxfId="2268" priority="115" stopIfTrue="1">
      <formula>$B98&lt;&gt;0</formula>
    </cfRule>
  </conditionalFormatting>
  <conditionalFormatting sqref="F98">
    <cfRule type="cellIs" dxfId="2267" priority="106" stopIfTrue="1" operator="lessThan">
      <formula>0</formula>
    </cfRule>
    <cfRule type="cellIs" dxfId="2266" priority="107" stopIfTrue="1" operator="greaterThan">
      <formula>0</formula>
    </cfRule>
    <cfRule type="expression" dxfId="2265" priority="108" stopIfTrue="1">
      <formula>$B98=0</formula>
    </cfRule>
    <cfRule type="expression" dxfId="2264" priority="109" stopIfTrue="1">
      <formula>$A$1=-1</formula>
    </cfRule>
    <cfRule type="expression" dxfId="2263" priority="110" stopIfTrue="1">
      <formula>$B98&lt;&gt;0</formula>
    </cfRule>
  </conditionalFormatting>
  <conditionalFormatting sqref="F98">
    <cfRule type="expression" dxfId="2262" priority="101" stopIfTrue="1">
      <formula>$B98=0</formula>
    </cfRule>
    <cfRule type="expression" dxfId="2261" priority="102" stopIfTrue="1">
      <formula>$A$1=-1</formula>
    </cfRule>
    <cfRule type="cellIs" dxfId="2260" priority="103" stopIfTrue="1" operator="lessThan">
      <formula>0</formula>
    </cfRule>
    <cfRule type="cellIs" dxfId="2259" priority="104" stopIfTrue="1" operator="greaterThan">
      <formula>0</formula>
    </cfRule>
    <cfRule type="expression" dxfId="2258" priority="105" stopIfTrue="1">
      <formula>$B98&lt;&gt;0</formula>
    </cfRule>
  </conditionalFormatting>
  <conditionalFormatting sqref="D95">
    <cfRule type="cellIs" dxfId="2257" priority="96" stopIfTrue="1" operator="lessThan">
      <formula>0</formula>
    </cfRule>
    <cfRule type="cellIs" dxfId="2256" priority="97" stopIfTrue="1" operator="greaterThan">
      <formula>0</formula>
    </cfRule>
    <cfRule type="expression" dxfId="2255" priority="98" stopIfTrue="1">
      <formula>$B95=0</formula>
    </cfRule>
    <cfRule type="expression" dxfId="2254" priority="99" stopIfTrue="1">
      <formula>$A$1=-1</formula>
    </cfRule>
    <cfRule type="expression" dxfId="2253" priority="100" stopIfTrue="1">
      <formula>$B95&lt;&gt;0</formula>
    </cfRule>
  </conditionalFormatting>
  <conditionalFormatting sqref="D95">
    <cfRule type="expression" dxfId="2252" priority="91" stopIfTrue="1">
      <formula>$B95=0</formula>
    </cfRule>
    <cfRule type="expression" dxfId="2251" priority="92" stopIfTrue="1">
      <formula>$A$1=-1</formula>
    </cfRule>
    <cfRule type="cellIs" dxfId="2250" priority="93" stopIfTrue="1" operator="lessThan">
      <formula>0</formula>
    </cfRule>
    <cfRule type="cellIs" dxfId="2249" priority="94" stopIfTrue="1" operator="greaterThan">
      <formula>0</formula>
    </cfRule>
    <cfRule type="expression" dxfId="2248" priority="95" stopIfTrue="1">
      <formula>$B95&lt;&gt;0</formula>
    </cfRule>
  </conditionalFormatting>
  <conditionalFormatting sqref="F95">
    <cfRule type="cellIs" dxfId="2247" priority="86" stopIfTrue="1" operator="lessThan">
      <formula>0</formula>
    </cfRule>
    <cfRule type="cellIs" dxfId="2246" priority="87" stopIfTrue="1" operator="greaterThan">
      <formula>0</formula>
    </cfRule>
    <cfRule type="expression" dxfId="2245" priority="88" stopIfTrue="1">
      <formula>$B95=0</formula>
    </cfRule>
    <cfRule type="expression" dxfId="2244" priority="89" stopIfTrue="1">
      <formula>$A$1=-1</formula>
    </cfRule>
    <cfRule type="expression" dxfId="2243" priority="90" stopIfTrue="1">
      <formula>$B95&lt;&gt;0</formula>
    </cfRule>
  </conditionalFormatting>
  <conditionalFormatting sqref="F95">
    <cfRule type="expression" dxfId="2242" priority="81" stopIfTrue="1">
      <formula>$B95=0</formula>
    </cfRule>
    <cfRule type="expression" dxfId="2241" priority="82" stopIfTrue="1">
      <formula>$A$1=-1</formula>
    </cfRule>
    <cfRule type="cellIs" dxfId="2240" priority="83" stopIfTrue="1" operator="lessThan">
      <formula>0</formula>
    </cfRule>
    <cfRule type="cellIs" dxfId="2239" priority="84" stopIfTrue="1" operator="greaterThan">
      <formula>0</formula>
    </cfRule>
    <cfRule type="expression" dxfId="2238" priority="85" stopIfTrue="1">
      <formula>$B95&lt;&gt;0</formula>
    </cfRule>
  </conditionalFormatting>
  <conditionalFormatting sqref="D93">
    <cfRule type="cellIs" dxfId="2237" priority="76" stopIfTrue="1" operator="lessThan">
      <formula>0</formula>
    </cfRule>
    <cfRule type="cellIs" dxfId="2236" priority="77" stopIfTrue="1" operator="greaterThan">
      <formula>0</formula>
    </cfRule>
    <cfRule type="expression" dxfId="2235" priority="78" stopIfTrue="1">
      <formula>$B93=0</formula>
    </cfRule>
    <cfRule type="expression" dxfId="2234" priority="79" stopIfTrue="1">
      <formula>$A$1=-1</formula>
    </cfRule>
    <cfRule type="expression" dxfId="2233" priority="80" stopIfTrue="1">
      <formula>$B93&lt;&gt;0</formula>
    </cfRule>
  </conditionalFormatting>
  <conditionalFormatting sqref="D93">
    <cfRule type="expression" dxfId="2232" priority="71" stopIfTrue="1">
      <formula>$B93=0</formula>
    </cfRule>
    <cfRule type="expression" dxfId="2231" priority="72" stopIfTrue="1">
      <formula>$A$1=-1</formula>
    </cfRule>
    <cfRule type="cellIs" dxfId="2230" priority="73" stopIfTrue="1" operator="lessThan">
      <formula>0</formula>
    </cfRule>
    <cfRule type="cellIs" dxfId="2229" priority="74" stopIfTrue="1" operator="greaterThan">
      <formula>0</formula>
    </cfRule>
    <cfRule type="expression" dxfId="2228" priority="75" stopIfTrue="1">
      <formula>$B93&lt;&gt;0</formula>
    </cfRule>
  </conditionalFormatting>
  <conditionalFormatting sqref="F93">
    <cfRule type="cellIs" dxfId="2227" priority="66" stopIfTrue="1" operator="lessThan">
      <formula>0</formula>
    </cfRule>
    <cfRule type="cellIs" dxfId="2226" priority="67" stopIfTrue="1" operator="greaterThan">
      <formula>0</formula>
    </cfRule>
    <cfRule type="expression" dxfId="2225" priority="68" stopIfTrue="1">
      <formula>$B93=0</formula>
    </cfRule>
    <cfRule type="expression" dxfId="2224" priority="69" stopIfTrue="1">
      <formula>$A$1=-1</formula>
    </cfRule>
    <cfRule type="expression" dxfId="2223" priority="70" stopIfTrue="1">
      <formula>$B93&lt;&gt;0</formula>
    </cfRule>
  </conditionalFormatting>
  <conditionalFormatting sqref="F93">
    <cfRule type="expression" dxfId="2222" priority="61" stopIfTrue="1">
      <formula>$B93=0</formula>
    </cfRule>
    <cfRule type="expression" dxfId="2221" priority="62" stopIfTrue="1">
      <formula>$A$1=-1</formula>
    </cfRule>
    <cfRule type="cellIs" dxfId="2220" priority="63" stopIfTrue="1" operator="lessThan">
      <formula>0</formula>
    </cfRule>
    <cfRule type="cellIs" dxfId="2219" priority="64" stopIfTrue="1" operator="greaterThan">
      <formula>0</formula>
    </cfRule>
    <cfRule type="expression" dxfId="2218" priority="65" stopIfTrue="1">
      <formula>$B93&lt;&gt;0</formula>
    </cfRule>
  </conditionalFormatting>
  <conditionalFormatting sqref="D90">
    <cfRule type="cellIs" dxfId="2217" priority="56" stopIfTrue="1" operator="lessThan">
      <formula>0</formula>
    </cfRule>
    <cfRule type="cellIs" dxfId="2216" priority="57" stopIfTrue="1" operator="greaterThan">
      <formula>0</formula>
    </cfRule>
    <cfRule type="expression" dxfId="2215" priority="58" stopIfTrue="1">
      <formula>$B90=0</formula>
    </cfRule>
    <cfRule type="expression" dxfId="2214" priority="59" stopIfTrue="1">
      <formula>$A$1=-1</formula>
    </cfRule>
    <cfRule type="expression" dxfId="2213" priority="60" stopIfTrue="1">
      <formula>$B90&lt;&gt;0</formula>
    </cfRule>
  </conditionalFormatting>
  <conditionalFormatting sqref="D90">
    <cfRule type="expression" dxfId="2212" priority="51" stopIfTrue="1">
      <formula>$B90=0</formula>
    </cfRule>
    <cfRule type="expression" dxfId="2211" priority="52" stopIfTrue="1">
      <formula>$A$1=-1</formula>
    </cfRule>
    <cfRule type="cellIs" dxfId="2210" priority="53" stopIfTrue="1" operator="lessThan">
      <formula>0</formula>
    </cfRule>
    <cfRule type="cellIs" dxfId="2209" priority="54" stopIfTrue="1" operator="greaterThan">
      <formula>0</formula>
    </cfRule>
    <cfRule type="expression" dxfId="2208" priority="55" stopIfTrue="1">
      <formula>$B90&lt;&gt;0</formula>
    </cfRule>
  </conditionalFormatting>
  <conditionalFormatting sqref="F90">
    <cfRule type="cellIs" dxfId="2207" priority="46" stopIfTrue="1" operator="lessThan">
      <formula>0</formula>
    </cfRule>
    <cfRule type="cellIs" dxfId="2206" priority="47" stopIfTrue="1" operator="greaterThan">
      <formula>0</formula>
    </cfRule>
    <cfRule type="expression" dxfId="2205" priority="48" stopIfTrue="1">
      <formula>$B90=0</formula>
    </cfRule>
    <cfRule type="expression" dxfId="2204" priority="49" stopIfTrue="1">
      <formula>$A$1=-1</formula>
    </cfRule>
    <cfRule type="expression" dxfId="2203" priority="50" stopIfTrue="1">
      <formula>$B90&lt;&gt;0</formula>
    </cfRule>
  </conditionalFormatting>
  <conditionalFormatting sqref="F90">
    <cfRule type="expression" dxfId="2202" priority="41" stopIfTrue="1">
      <formula>$B90=0</formula>
    </cfRule>
    <cfRule type="expression" dxfId="2201" priority="42" stopIfTrue="1">
      <formula>$A$1=-1</formula>
    </cfRule>
    <cfRule type="cellIs" dxfId="2200" priority="43" stopIfTrue="1" operator="lessThan">
      <formula>0</formula>
    </cfRule>
    <cfRule type="cellIs" dxfId="2199" priority="44" stopIfTrue="1" operator="greaterThan">
      <formula>0</formula>
    </cfRule>
    <cfRule type="expression" dxfId="2198" priority="45" stopIfTrue="1">
      <formula>$B90&lt;&gt;0</formula>
    </cfRule>
  </conditionalFormatting>
  <conditionalFormatting sqref="D88">
    <cfRule type="cellIs" dxfId="2197" priority="36" stopIfTrue="1" operator="lessThan">
      <formula>0</formula>
    </cfRule>
    <cfRule type="cellIs" dxfId="2196" priority="37" stopIfTrue="1" operator="greaterThan">
      <formula>0</formula>
    </cfRule>
    <cfRule type="expression" dxfId="2195" priority="38" stopIfTrue="1">
      <formula>$B88=0</formula>
    </cfRule>
    <cfRule type="expression" dxfId="2194" priority="39" stopIfTrue="1">
      <formula>$A$1=-1</formula>
    </cfRule>
    <cfRule type="expression" dxfId="2193" priority="40" stopIfTrue="1">
      <formula>$B88&lt;&gt;0</formula>
    </cfRule>
  </conditionalFormatting>
  <conditionalFormatting sqref="D88">
    <cfRule type="expression" dxfId="2192" priority="31" stopIfTrue="1">
      <formula>$B88=0</formula>
    </cfRule>
    <cfRule type="expression" dxfId="2191" priority="32" stopIfTrue="1">
      <formula>$A$1=-1</formula>
    </cfRule>
    <cfRule type="cellIs" dxfId="2190" priority="33" stopIfTrue="1" operator="lessThan">
      <formula>0</formula>
    </cfRule>
    <cfRule type="cellIs" dxfId="2189" priority="34" stopIfTrue="1" operator="greaterThan">
      <formula>0</formula>
    </cfRule>
    <cfRule type="expression" dxfId="2188" priority="35" stopIfTrue="1">
      <formula>$B88&lt;&gt;0</formula>
    </cfRule>
  </conditionalFormatting>
  <conditionalFormatting sqref="F88">
    <cfRule type="cellIs" dxfId="2187" priority="26" stopIfTrue="1" operator="lessThan">
      <formula>0</formula>
    </cfRule>
    <cfRule type="cellIs" dxfId="2186" priority="27" stopIfTrue="1" operator="greaterThan">
      <formula>0</formula>
    </cfRule>
    <cfRule type="expression" dxfId="2185" priority="28" stopIfTrue="1">
      <formula>$B88=0</formula>
    </cfRule>
    <cfRule type="expression" dxfId="2184" priority="29" stopIfTrue="1">
      <formula>$A$1=-1</formula>
    </cfRule>
    <cfRule type="expression" dxfId="2183" priority="30" stopIfTrue="1">
      <formula>$B88&lt;&gt;0</formula>
    </cfRule>
  </conditionalFormatting>
  <conditionalFormatting sqref="F88">
    <cfRule type="expression" dxfId="2182" priority="21" stopIfTrue="1">
      <formula>$B88=0</formula>
    </cfRule>
    <cfRule type="expression" dxfId="2181" priority="22" stopIfTrue="1">
      <formula>$A$1=-1</formula>
    </cfRule>
    <cfRule type="cellIs" dxfId="2180" priority="23" stopIfTrue="1" operator="lessThan">
      <formula>0</formula>
    </cfRule>
    <cfRule type="cellIs" dxfId="2179" priority="24" stopIfTrue="1" operator="greaterThan">
      <formula>0</formula>
    </cfRule>
    <cfRule type="expression" dxfId="2178" priority="25" stopIfTrue="1">
      <formula>$B88&lt;&gt;0</formula>
    </cfRule>
  </conditionalFormatting>
  <conditionalFormatting sqref="D75">
    <cfRule type="cellIs" dxfId="2177" priority="16" stopIfTrue="1" operator="lessThan">
      <formula>0</formula>
    </cfRule>
    <cfRule type="cellIs" dxfId="2176" priority="17" stopIfTrue="1" operator="greaterThan">
      <formula>0</formula>
    </cfRule>
    <cfRule type="expression" dxfId="2175" priority="18" stopIfTrue="1">
      <formula>$B75=0</formula>
    </cfRule>
    <cfRule type="expression" dxfId="2174" priority="19" stopIfTrue="1">
      <formula>$A$1=-1</formula>
    </cfRule>
    <cfRule type="expression" dxfId="2173" priority="20" stopIfTrue="1">
      <formula>$B75&lt;&gt;0</formula>
    </cfRule>
  </conditionalFormatting>
  <conditionalFormatting sqref="D75">
    <cfRule type="expression" dxfId="2172" priority="11" stopIfTrue="1">
      <formula>$B75=0</formula>
    </cfRule>
    <cfRule type="expression" dxfId="2171" priority="12" stopIfTrue="1">
      <formula>$A$1=-1</formula>
    </cfRule>
    <cfRule type="cellIs" dxfId="2170" priority="13" stopIfTrue="1" operator="lessThan">
      <formula>0</formula>
    </cfRule>
    <cfRule type="cellIs" dxfId="2169" priority="14" stopIfTrue="1" operator="greaterThan">
      <formula>0</formula>
    </cfRule>
    <cfRule type="expression" dxfId="2168" priority="15" stopIfTrue="1">
      <formula>$B75&lt;&gt;0</formula>
    </cfRule>
  </conditionalFormatting>
  <conditionalFormatting sqref="F75">
    <cfRule type="cellIs" dxfId="2167" priority="6" stopIfTrue="1" operator="lessThan">
      <formula>0</formula>
    </cfRule>
    <cfRule type="cellIs" dxfId="2166" priority="7" stopIfTrue="1" operator="greaterThan">
      <formula>0</formula>
    </cfRule>
    <cfRule type="expression" dxfId="2165" priority="8" stopIfTrue="1">
      <formula>$B75=0</formula>
    </cfRule>
    <cfRule type="expression" dxfId="2164" priority="9" stopIfTrue="1">
      <formula>$A$1=-1</formula>
    </cfRule>
    <cfRule type="expression" dxfId="2163" priority="10" stopIfTrue="1">
      <formula>$B75&lt;&gt;0</formula>
    </cfRule>
  </conditionalFormatting>
  <conditionalFormatting sqref="F75">
    <cfRule type="expression" dxfId="2162" priority="1" stopIfTrue="1">
      <formula>$B75=0</formula>
    </cfRule>
    <cfRule type="expression" dxfId="2161" priority="2" stopIfTrue="1">
      <formula>$A$1=-1</formula>
    </cfRule>
    <cfRule type="cellIs" dxfId="2160" priority="3" stopIfTrue="1" operator="lessThan">
      <formula>0</formula>
    </cfRule>
    <cfRule type="cellIs" dxfId="2159" priority="4" stopIfTrue="1" operator="greaterThan">
      <formula>0</formula>
    </cfRule>
    <cfRule type="expression" dxfId="2158" priority="5" stopIfTrue="1">
      <formula>$B75&lt;&gt;0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view="pageBreakPreview" zoomScale="85" zoomScaleNormal="100" zoomScaleSheetLayoutView="85" workbookViewId="0">
      <selection activeCell="G8" sqref="G8"/>
    </sheetView>
  </sheetViews>
  <sheetFormatPr defaultColWidth="9.140625" defaultRowHeight="12.75"/>
  <cols>
    <col min="1" max="1" width="4.28515625" style="155" customWidth="1"/>
    <col min="2" max="2" width="20.140625" style="155" customWidth="1"/>
    <col min="3" max="3" width="7.42578125" style="155" customWidth="1"/>
    <col min="4" max="4" width="38.140625" style="155" customWidth="1"/>
    <col min="5" max="5" width="18" style="155" customWidth="1"/>
    <col min="6" max="6" width="10.140625" style="155" customWidth="1"/>
    <col min="7" max="7" width="9.5703125" style="155" bestFit="1" customWidth="1"/>
    <col min="8" max="8" width="20.7109375" style="155" bestFit="1" customWidth="1"/>
    <col min="9" max="12" width="12.7109375" style="155" customWidth="1"/>
    <col min="13" max="13" width="3.42578125" style="155" customWidth="1"/>
    <col min="14" max="256" width="9.140625" style="155"/>
    <col min="257" max="257" width="4.28515625" style="155" customWidth="1"/>
    <col min="258" max="258" width="20.140625" style="155" customWidth="1"/>
    <col min="259" max="259" width="7.42578125" style="155" customWidth="1"/>
    <col min="260" max="260" width="38.140625" style="155" customWidth="1"/>
    <col min="261" max="261" width="18" style="155" customWidth="1"/>
    <col min="262" max="262" width="10.140625" style="155" customWidth="1"/>
    <col min="263" max="263" width="11.28515625" style="155" bestFit="1" customWidth="1"/>
    <col min="264" max="264" width="20.7109375" style="155" bestFit="1" customWidth="1"/>
    <col min="265" max="268" width="12.7109375" style="155" customWidth="1"/>
    <col min="269" max="269" width="3.42578125" style="155" customWidth="1"/>
    <col min="270" max="512" width="9.140625" style="155"/>
    <col min="513" max="513" width="4.28515625" style="155" customWidth="1"/>
    <col min="514" max="514" width="20.140625" style="155" customWidth="1"/>
    <col min="515" max="515" width="7.42578125" style="155" customWidth="1"/>
    <col min="516" max="516" width="38.140625" style="155" customWidth="1"/>
    <col min="517" max="517" width="18" style="155" customWidth="1"/>
    <col min="518" max="518" width="10.140625" style="155" customWidth="1"/>
    <col min="519" max="519" width="11.28515625" style="155" bestFit="1" customWidth="1"/>
    <col min="520" max="520" width="20.7109375" style="155" bestFit="1" customWidth="1"/>
    <col min="521" max="524" width="12.7109375" style="155" customWidth="1"/>
    <col min="525" max="525" width="3.42578125" style="155" customWidth="1"/>
    <col min="526" max="768" width="9.140625" style="155"/>
    <col min="769" max="769" width="4.28515625" style="155" customWidth="1"/>
    <col min="770" max="770" width="20.140625" style="155" customWidth="1"/>
    <col min="771" max="771" width="7.42578125" style="155" customWidth="1"/>
    <col min="772" max="772" width="38.140625" style="155" customWidth="1"/>
    <col min="773" max="773" width="18" style="155" customWidth="1"/>
    <col min="774" max="774" width="10.140625" style="155" customWidth="1"/>
    <col min="775" max="775" width="11.28515625" style="155" bestFit="1" customWidth="1"/>
    <col min="776" max="776" width="20.7109375" style="155" bestFit="1" customWidth="1"/>
    <col min="777" max="780" width="12.7109375" style="155" customWidth="1"/>
    <col min="781" max="781" width="3.42578125" style="155" customWidth="1"/>
    <col min="782" max="1024" width="9.140625" style="155"/>
    <col min="1025" max="1025" width="4.28515625" style="155" customWidth="1"/>
    <col min="1026" max="1026" width="20.140625" style="155" customWidth="1"/>
    <col min="1027" max="1027" width="7.42578125" style="155" customWidth="1"/>
    <col min="1028" max="1028" width="38.140625" style="155" customWidth="1"/>
    <col min="1029" max="1029" width="18" style="155" customWidth="1"/>
    <col min="1030" max="1030" width="10.140625" style="155" customWidth="1"/>
    <col min="1031" max="1031" width="11.28515625" style="155" bestFit="1" customWidth="1"/>
    <col min="1032" max="1032" width="20.7109375" style="155" bestFit="1" customWidth="1"/>
    <col min="1033" max="1036" width="12.7109375" style="155" customWidth="1"/>
    <col min="1037" max="1037" width="3.42578125" style="155" customWidth="1"/>
    <col min="1038" max="1280" width="9.140625" style="155"/>
    <col min="1281" max="1281" width="4.28515625" style="155" customWidth="1"/>
    <col min="1282" max="1282" width="20.140625" style="155" customWidth="1"/>
    <col min="1283" max="1283" width="7.42578125" style="155" customWidth="1"/>
    <col min="1284" max="1284" width="38.140625" style="155" customWidth="1"/>
    <col min="1285" max="1285" width="18" style="155" customWidth="1"/>
    <col min="1286" max="1286" width="10.140625" style="155" customWidth="1"/>
    <col min="1287" max="1287" width="11.28515625" style="155" bestFit="1" customWidth="1"/>
    <col min="1288" max="1288" width="20.7109375" style="155" bestFit="1" customWidth="1"/>
    <col min="1289" max="1292" width="12.7109375" style="155" customWidth="1"/>
    <col min="1293" max="1293" width="3.42578125" style="155" customWidth="1"/>
    <col min="1294" max="1536" width="9.140625" style="155"/>
    <col min="1537" max="1537" width="4.28515625" style="155" customWidth="1"/>
    <col min="1538" max="1538" width="20.140625" style="155" customWidth="1"/>
    <col min="1539" max="1539" width="7.42578125" style="155" customWidth="1"/>
    <col min="1540" max="1540" width="38.140625" style="155" customWidth="1"/>
    <col min="1541" max="1541" width="18" style="155" customWidth="1"/>
    <col min="1542" max="1542" width="10.140625" style="155" customWidth="1"/>
    <col min="1543" max="1543" width="11.28515625" style="155" bestFit="1" customWidth="1"/>
    <col min="1544" max="1544" width="20.7109375" style="155" bestFit="1" customWidth="1"/>
    <col min="1545" max="1548" width="12.7109375" style="155" customWidth="1"/>
    <col min="1549" max="1549" width="3.42578125" style="155" customWidth="1"/>
    <col min="1550" max="1792" width="9.140625" style="155"/>
    <col min="1793" max="1793" width="4.28515625" style="155" customWidth="1"/>
    <col min="1794" max="1794" width="20.140625" style="155" customWidth="1"/>
    <col min="1795" max="1795" width="7.42578125" style="155" customWidth="1"/>
    <col min="1796" max="1796" width="38.140625" style="155" customWidth="1"/>
    <col min="1797" max="1797" width="18" style="155" customWidth="1"/>
    <col min="1798" max="1798" width="10.140625" style="155" customWidth="1"/>
    <col min="1799" max="1799" width="11.28515625" style="155" bestFit="1" customWidth="1"/>
    <col min="1800" max="1800" width="20.7109375" style="155" bestFit="1" customWidth="1"/>
    <col min="1801" max="1804" width="12.7109375" style="155" customWidth="1"/>
    <col min="1805" max="1805" width="3.42578125" style="155" customWidth="1"/>
    <col min="1806" max="2048" width="9.140625" style="155"/>
    <col min="2049" max="2049" width="4.28515625" style="155" customWidth="1"/>
    <col min="2050" max="2050" width="20.140625" style="155" customWidth="1"/>
    <col min="2051" max="2051" width="7.42578125" style="155" customWidth="1"/>
    <col min="2052" max="2052" width="38.140625" style="155" customWidth="1"/>
    <col min="2053" max="2053" width="18" style="155" customWidth="1"/>
    <col min="2054" max="2054" width="10.140625" style="155" customWidth="1"/>
    <col min="2055" max="2055" width="11.28515625" style="155" bestFit="1" customWidth="1"/>
    <col min="2056" max="2056" width="20.7109375" style="155" bestFit="1" customWidth="1"/>
    <col min="2057" max="2060" width="12.7109375" style="155" customWidth="1"/>
    <col min="2061" max="2061" width="3.42578125" style="155" customWidth="1"/>
    <col min="2062" max="2304" width="9.140625" style="155"/>
    <col min="2305" max="2305" width="4.28515625" style="155" customWidth="1"/>
    <col min="2306" max="2306" width="20.140625" style="155" customWidth="1"/>
    <col min="2307" max="2307" width="7.42578125" style="155" customWidth="1"/>
    <col min="2308" max="2308" width="38.140625" style="155" customWidth="1"/>
    <col min="2309" max="2309" width="18" style="155" customWidth="1"/>
    <col min="2310" max="2310" width="10.140625" style="155" customWidth="1"/>
    <col min="2311" max="2311" width="11.28515625" style="155" bestFit="1" customWidth="1"/>
    <col min="2312" max="2312" width="20.7109375" style="155" bestFit="1" customWidth="1"/>
    <col min="2313" max="2316" width="12.7109375" style="155" customWidth="1"/>
    <col min="2317" max="2317" width="3.42578125" style="155" customWidth="1"/>
    <col min="2318" max="2560" width="9.140625" style="155"/>
    <col min="2561" max="2561" width="4.28515625" style="155" customWidth="1"/>
    <col min="2562" max="2562" width="20.140625" style="155" customWidth="1"/>
    <col min="2563" max="2563" width="7.42578125" style="155" customWidth="1"/>
    <col min="2564" max="2564" width="38.140625" style="155" customWidth="1"/>
    <col min="2565" max="2565" width="18" style="155" customWidth="1"/>
    <col min="2566" max="2566" width="10.140625" style="155" customWidth="1"/>
    <col min="2567" max="2567" width="11.28515625" style="155" bestFit="1" customWidth="1"/>
    <col min="2568" max="2568" width="20.7109375" style="155" bestFit="1" customWidth="1"/>
    <col min="2569" max="2572" width="12.7109375" style="155" customWidth="1"/>
    <col min="2573" max="2573" width="3.42578125" style="155" customWidth="1"/>
    <col min="2574" max="2816" width="9.140625" style="155"/>
    <col min="2817" max="2817" width="4.28515625" style="155" customWidth="1"/>
    <col min="2818" max="2818" width="20.140625" style="155" customWidth="1"/>
    <col min="2819" max="2819" width="7.42578125" style="155" customWidth="1"/>
    <col min="2820" max="2820" width="38.140625" style="155" customWidth="1"/>
    <col min="2821" max="2821" width="18" style="155" customWidth="1"/>
    <col min="2822" max="2822" width="10.140625" style="155" customWidth="1"/>
    <col min="2823" max="2823" width="11.28515625" style="155" bestFit="1" customWidth="1"/>
    <col min="2824" max="2824" width="20.7109375" style="155" bestFit="1" customWidth="1"/>
    <col min="2825" max="2828" width="12.7109375" style="155" customWidth="1"/>
    <col min="2829" max="2829" width="3.42578125" style="155" customWidth="1"/>
    <col min="2830" max="3072" width="9.140625" style="155"/>
    <col min="3073" max="3073" width="4.28515625" style="155" customWidth="1"/>
    <col min="3074" max="3074" width="20.140625" style="155" customWidth="1"/>
    <col min="3075" max="3075" width="7.42578125" style="155" customWidth="1"/>
    <col min="3076" max="3076" width="38.140625" style="155" customWidth="1"/>
    <col min="3077" max="3077" width="18" style="155" customWidth="1"/>
    <col min="3078" max="3078" width="10.140625" style="155" customWidth="1"/>
    <col min="3079" max="3079" width="11.28515625" style="155" bestFit="1" customWidth="1"/>
    <col min="3080" max="3080" width="20.7109375" style="155" bestFit="1" customWidth="1"/>
    <col min="3081" max="3084" width="12.7109375" style="155" customWidth="1"/>
    <col min="3085" max="3085" width="3.42578125" style="155" customWidth="1"/>
    <col min="3086" max="3328" width="9.140625" style="155"/>
    <col min="3329" max="3329" width="4.28515625" style="155" customWidth="1"/>
    <col min="3330" max="3330" width="20.140625" style="155" customWidth="1"/>
    <col min="3331" max="3331" width="7.42578125" style="155" customWidth="1"/>
    <col min="3332" max="3332" width="38.140625" style="155" customWidth="1"/>
    <col min="3333" max="3333" width="18" style="155" customWidth="1"/>
    <col min="3334" max="3334" width="10.140625" style="155" customWidth="1"/>
    <col min="3335" max="3335" width="11.28515625" style="155" bestFit="1" customWidth="1"/>
    <col min="3336" max="3336" width="20.7109375" style="155" bestFit="1" customWidth="1"/>
    <col min="3337" max="3340" width="12.7109375" style="155" customWidth="1"/>
    <col min="3341" max="3341" width="3.42578125" style="155" customWidth="1"/>
    <col min="3342" max="3584" width="9.140625" style="155"/>
    <col min="3585" max="3585" width="4.28515625" style="155" customWidth="1"/>
    <col min="3586" max="3586" width="20.140625" style="155" customWidth="1"/>
    <col min="3587" max="3587" width="7.42578125" style="155" customWidth="1"/>
    <col min="3588" max="3588" width="38.140625" style="155" customWidth="1"/>
    <col min="3589" max="3589" width="18" style="155" customWidth="1"/>
    <col min="3590" max="3590" width="10.140625" style="155" customWidth="1"/>
    <col min="3591" max="3591" width="11.28515625" style="155" bestFit="1" customWidth="1"/>
    <col min="3592" max="3592" width="20.7109375" style="155" bestFit="1" customWidth="1"/>
    <col min="3593" max="3596" width="12.7109375" style="155" customWidth="1"/>
    <col min="3597" max="3597" width="3.42578125" style="155" customWidth="1"/>
    <col min="3598" max="3840" width="9.140625" style="155"/>
    <col min="3841" max="3841" width="4.28515625" style="155" customWidth="1"/>
    <col min="3842" max="3842" width="20.140625" style="155" customWidth="1"/>
    <col min="3843" max="3843" width="7.42578125" style="155" customWidth="1"/>
    <col min="3844" max="3844" width="38.140625" style="155" customWidth="1"/>
    <col min="3845" max="3845" width="18" style="155" customWidth="1"/>
    <col min="3846" max="3846" width="10.140625" style="155" customWidth="1"/>
    <col min="3847" max="3847" width="11.28515625" style="155" bestFit="1" customWidth="1"/>
    <col min="3848" max="3848" width="20.7109375" style="155" bestFit="1" customWidth="1"/>
    <col min="3849" max="3852" width="12.7109375" style="155" customWidth="1"/>
    <col min="3853" max="3853" width="3.42578125" style="155" customWidth="1"/>
    <col min="3854" max="4096" width="9.140625" style="155"/>
    <col min="4097" max="4097" width="4.28515625" style="155" customWidth="1"/>
    <col min="4098" max="4098" width="20.140625" style="155" customWidth="1"/>
    <col min="4099" max="4099" width="7.42578125" style="155" customWidth="1"/>
    <col min="4100" max="4100" width="38.140625" style="155" customWidth="1"/>
    <col min="4101" max="4101" width="18" style="155" customWidth="1"/>
    <col min="4102" max="4102" width="10.140625" style="155" customWidth="1"/>
    <col min="4103" max="4103" width="11.28515625" style="155" bestFit="1" customWidth="1"/>
    <col min="4104" max="4104" width="20.7109375" style="155" bestFit="1" customWidth="1"/>
    <col min="4105" max="4108" width="12.7109375" style="155" customWidth="1"/>
    <col min="4109" max="4109" width="3.42578125" style="155" customWidth="1"/>
    <col min="4110" max="4352" width="9.140625" style="155"/>
    <col min="4353" max="4353" width="4.28515625" style="155" customWidth="1"/>
    <col min="4354" max="4354" width="20.140625" style="155" customWidth="1"/>
    <col min="4355" max="4355" width="7.42578125" style="155" customWidth="1"/>
    <col min="4356" max="4356" width="38.140625" style="155" customWidth="1"/>
    <col min="4357" max="4357" width="18" style="155" customWidth="1"/>
    <col min="4358" max="4358" width="10.140625" style="155" customWidth="1"/>
    <col min="4359" max="4359" width="11.28515625" style="155" bestFit="1" customWidth="1"/>
    <col min="4360" max="4360" width="20.7109375" style="155" bestFit="1" customWidth="1"/>
    <col min="4361" max="4364" width="12.7109375" style="155" customWidth="1"/>
    <col min="4365" max="4365" width="3.42578125" style="155" customWidth="1"/>
    <col min="4366" max="4608" width="9.140625" style="155"/>
    <col min="4609" max="4609" width="4.28515625" style="155" customWidth="1"/>
    <col min="4610" max="4610" width="20.140625" style="155" customWidth="1"/>
    <col min="4611" max="4611" width="7.42578125" style="155" customWidth="1"/>
    <col min="4612" max="4612" width="38.140625" style="155" customWidth="1"/>
    <col min="4613" max="4613" width="18" style="155" customWidth="1"/>
    <col min="4614" max="4614" width="10.140625" style="155" customWidth="1"/>
    <col min="4615" max="4615" width="11.28515625" style="155" bestFit="1" customWidth="1"/>
    <col min="4616" max="4616" width="20.7109375" style="155" bestFit="1" customWidth="1"/>
    <col min="4617" max="4620" width="12.7109375" style="155" customWidth="1"/>
    <col min="4621" max="4621" width="3.42578125" style="155" customWidth="1"/>
    <col min="4622" max="4864" width="9.140625" style="155"/>
    <col min="4865" max="4865" width="4.28515625" style="155" customWidth="1"/>
    <col min="4866" max="4866" width="20.140625" style="155" customWidth="1"/>
    <col min="4867" max="4867" width="7.42578125" style="155" customWidth="1"/>
    <col min="4868" max="4868" width="38.140625" style="155" customWidth="1"/>
    <col min="4869" max="4869" width="18" style="155" customWidth="1"/>
    <col min="4870" max="4870" width="10.140625" style="155" customWidth="1"/>
    <col min="4871" max="4871" width="11.28515625" style="155" bestFit="1" customWidth="1"/>
    <col min="4872" max="4872" width="20.7109375" style="155" bestFit="1" customWidth="1"/>
    <col min="4873" max="4876" width="12.7109375" style="155" customWidth="1"/>
    <col min="4877" max="4877" width="3.42578125" style="155" customWidth="1"/>
    <col min="4878" max="5120" width="9.140625" style="155"/>
    <col min="5121" max="5121" width="4.28515625" style="155" customWidth="1"/>
    <col min="5122" max="5122" width="20.140625" style="155" customWidth="1"/>
    <col min="5123" max="5123" width="7.42578125" style="155" customWidth="1"/>
    <col min="5124" max="5124" width="38.140625" style="155" customWidth="1"/>
    <col min="5125" max="5125" width="18" style="155" customWidth="1"/>
    <col min="5126" max="5126" width="10.140625" style="155" customWidth="1"/>
    <col min="5127" max="5127" width="11.28515625" style="155" bestFit="1" customWidth="1"/>
    <col min="5128" max="5128" width="20.7109375" style="155" bestFit="1" customWidth="1"/>
    <col min="5129" max="5132" width="12.7109375" style="155" customWidth="1"/>
    <col min="5133" max="5133" width="3.42578125" style="155" customWidth="1"/>
    <col min="5134" max="5376" width="9.140625" style="155"/>
    <col min="5377" max="5377" width="4.28515625" style="155" customWidth="1"/>
    <col min="5378" max="5378" width="20.140625" style="155" customWidth="1"/>
    <col min="5379" max="5379" width="7.42578125" style="155" customWidth="1"/>
    <col min="5380" max="5380" width="38.140625" style="155" customWidth="1"/>
    <col min="5381" max="5381" width="18" style="155" customWidth="1"/>
    <col min="5382" max="5382" width="10.140625" style="155" customWidth="1"/>
    <col min="5383" max="5383" width="11.28515625" style="155" bestFit="1" customWidth="1"/>
    <col min="5384" max="5384" width="20.7109375" style="155" bestFit="1" customWidth="1"/>
    <col min="5385" max="5388" width="12.7109375" style="155" customWidth="1"/>
    <col min="5389" max="5389" width="3.42578125" style="155" customWidth="1"/>
    <col min="5390" max="5632" width="9.140625" style="155"/>
    <col min="5633" max="5633" width="4.28515625" style="155" customWidth="1"/>
    <col min="5634" max="5634" width="20.140625" style="155" customWidth="1"/>
    <col min="5635" max="5635" width="7.42578125" style="155" customWidth="1"/>
    <col min="5636" max="5636" width="38.140625" style="155" customWidth="1"/>
    <col min="5637" max="5637" width="18" style="155" customWidth="1"/>
    <col min="5638" max="5638" width="10.140625" style="155" customWidth="1"/>
    <col min="5639" max="5639" width="11.28515625" style="155" bestFit="1" customWidth="1"/>
    <col min="5640" max="5640" width="20.7109375" style="155" bestFit="1" customWidth="1"/>
    <col min="5641" max="5644" width="12.7109375" style="155" customWidth="1"/>
    <col min="5645" max="5645" width="3.42578125" style="155" customWidth="1"/>
    <col min="5646" max="5888" width="9.140625" style="155"/>
    <col min="5889" max="5889" width="4.28515625" style="155" customWidth="1"/>
    <col min="5890" max="5890" width="20.140625" style="155" customWidth="1"/>
    <col min="5891" max="5891" width="7.42578125" style="155" customWidth="1"/>
    <col min="5892" max="5892" width="38.140625" style="155" customWidth="1"/>
    <col min="5893" max="5893" width="18" style="155" customWidth="1"/>
    <col min="5894" max="5894" width="10.140625" style="155" customWidth="1"/>
    <col min="5895" max="5895" width="11.28515625" style="155" bestFit="1" customWidth="1"/>
    <col min="5896" max="5896" width="20.7109375" style="155" bestFit="1" customWidth="1"/>
    <col min="5897" max="5900" width="12.7109375" style="155" customWidth="1"/>
    <col min="5901" max="5901" width="3.42578125" style="155" customWidth="1"/>
    <col min="5902" max="6144" width="9.140625" style="155"/>
    <col min="6145" max="6145" width="4.28515625" style="155" customWidth="1"/>
    <col min="6146" max="6146" width="20.140625" style="155" customWidth="1"/>
    <col min="6147" max="6147" width="7.42578125" style="155" customWidth="1"/>
    <col min="6148" max="6148" width="38.140625" style="155" customWidth="1"/>
    <col min="6149" max="6149" width="18" style="155" customWidth="1"/>
    <col min="6150" max="6150" width="10.140625" style="155" customWidth="1"/>
    <col min="6151" max="6151" width="11.28515625" style="155" bestFit="1" customWidth="1"/>
    <col min="6152" max="6152" width="20.7109375" style="155" bestFit="1" customWidth="1"/>
    <col min="6153" max="6156" width="12.7109375" style="155" customWidth="1"/>
    <col min="6157" max="6157" width="3.42578125" style="155" customWidth="1"/>
    <col min="6158" max="6400" width="9.140625" style="155"/>
    <col min="6401" max="6401" width="4.28515625" style="155" customWidth="1"/>
    <col min="6402" max="6402" width="20.140625" style="155" customWidth="1"/>
    <col min="6403" max="6403" width="7.42578125" style="155" customWidth="1"/>
    <col min="6404" max="6404" width="38.140625" style="155" customWidth="1"/>
    <col min="6405" max="6405" width="18" style="155" customWidth="1"/>
    <col min="6406" max="6406" width="10.140625" style="155" customWidth="1"/>
    <col min="6407" max="6407" width="11.28515625" style="155" bestFit="1" customWidth="1"/>
    <col min="6408" max="6408" width="20.7109375" style="155" bestFit="1" customWidth="1"/>
    <col min="6409" max="6412" width="12.7109375" style="155" customWidth="1"/>
    <col min="6413" max="6413" width="3.42578125" style="155" customWidth="1"/>
    <col min="6414" max="6656" width="9.140625" style="155"/>
    <col min="6657" max="6657" width="4.28515625" style="155" customWidth="1"/>
    <col min="6658" max="6658" width="20.140625" style="155" customWidth="1"/>
    <col min="6659" max="6659" width="7.42578125" style="155" customWidth="1"/>
    <col min="6660" max="6660" width="38.140625" style="155" customWidth="1"/>
    <col min="6661" max="6661" width="18" style="155" customWidth="1"/>
    <col min="6662" max="6662" width="10.140625" style="155" customWidth="1"/>
    <col min="6663" max="6663" width="11.28515625" style="155" bestFit="1" customWidth="1"/>
    <col min="6664" max="6664" width="20.7109375" style="155" bestFit="1" customWidth="1"/>
    <col min="6665" max="6668" width="12.7109375" style="155" customWidth="1"/>
    <col min="6669" max="6669" width="3.42578125" style="155" customWidth="1"/>
    <col min="6670" max="6912" width="9.140625" style="155"/>
    <col min="6913" max="6913" width="4.28515625" style="155" customWidth="1"/>
    <col min="6914" max="6914" width="20.140625" style="155" customWidth="1"/>
    <col min="6915" max="6915" width="7.42578125" style="155" customWidth="1"/>
    <col min="6916" max="6916" width="38.140625" style="155" customWidth="1"/>
    <col min="6917" max="6917" width="18" style="155" customWidth="1"/>
    <col min="6918" max="6918" width="10.140625" style="155" customWidth="1"/>
    <col min="6919" max="6919" width="11.28515625" style="155" bestFit="1" customWidth="1"/>
    <col min="6920" max="6920" width="20.7109375" style="155" bestFit="1" customWidth="1"/>
    <col min="6921" max="6924" width="12.7109375" style="155" customWidth="1"/>
    <col min="6925" max="6925" width="3.42578125" style="155" customWidth="1"/>
    <col min="6926" max="7168" width="9.140625" style="155"/>
    <col min="7169" max="7169" width="4.28515625" style="155" customWidth="1"/>
    <col min="7170" max="7170" width="20.140625" style="155" customWidth="1"/>
    <col min="7171" max="7171" width="7.42578125" style="155" customWidth="1"/>
    <col min="7172" max="7172" width="38.140625" style="155" customWidth="1"/>
    <col min="7173" max="7173" width="18" style="155" customWidth="1"/>
    <col min="7174" max="7174" width="10.140625" style="155" customWidth="1"/>
    <col min="7175" max="7175" width="11.28515625" style="155" bestFit="1" customWidth="1"/>
    <col min="7176" max="7176" width="20.7109375" style="155" bestFit="1" customWidth="1"/>
    <col min="7177" max="7180" width="12.7109375" style="155" customWidth="1"/>
    <col min="7181" max="7181" width="3.42578125" style="155" customWidth="1"/>
    <col min="7182" max="7424" width="9.140625" style="155"/>
    <col min="7425" max="7425" width="4.28515625" style="155" customWidth="1"/>
    <col min="7426" max="7426" width="20.140625" style="155" customWidth="1"/>
    <col min="7427" max="7427" width="7.42578125" style="155" customWidth="1"/>
    <col min="7428" max="7428" width="38.140625" style="155" customWidth="1"/>
    <col min="7429" max="7429" width="18" style="155" customWidth="1"/>
    <col min="7430" max="7430" width="10.140625" style="155" customWidth="1"/>
    <col min="7431" max="7431" width="11.28515625" style="155" bestFit="1" customWidth="1"/>
    <col min="7432" max="7432" width="20.7109375" style="155" bestFit="1" customWidth="1"/>
    <col min="7433" max="7436" width="12.7109375" style="155" customWidth="1"/>
    <col min="7437" max="7437" width="3.42578125" style="155" customWidth="1"/>
    <col min="7438" max="7680" width="9.140625" style="155"/>
    <col min="7681" max="7681" width="4.28515625" style="155" customWidth="1"/>
    <col min="7682" max="7682" width="20.140625" style="155" customWidth="1"/>
    <col min="7683" max="7683" width="7.42578125" style="155" customWidth="1"/>
    <col min="7684" max="7684" width="38.140625" style="155" customWidth="1"/>
    <col min="7685" max="7685" width="18" style="155" customWidth="1"/>
    <col min="7686" max="7686" width="10.140625" style="155" customWidth="1"/>
    <col min="7687" max="7687" width="11.28515625" style="155" bestFit="1" customWidth="1"/>
    <col min="7688" max="7688" width="20.7109375" style="155" bestFit="1" customWidth="1"/>
    <col min="7689" max="7692" width="12.7109375" style="155" customWidth="1"/>
    <col min="7693" max="7693" width="3.42578125" style="155" customWidth="1"/>
    <col min="7694" max="7936" width="9.140625" style="155"/>
    <col min="7937" max="7937" width="4.28515625" style="155" customWidth="1"/>
    <col min="7938" max="7938" width="20.140625" style="155" customWidth="1"/>
    <col min="7939" max="7939" width="7.42578125" style="155" customWidth="1"/>
    <col min="7940" max="7940" width="38.140625" style="155" customWidth="1"/>
    <col min="7941" max="7941" width="18" style="155" customWidth="1"/>
    <col min="7942" max="7942" width="10.140625" style="155" customWidth="1"/>
    <col min="7943" max="7943" width="11.28515625" style="155" bestFit="1" customWidth="1"/>
    <col min="7944" max="7944" width="20.7109375" style="155" bestFit="1" customWidth="1"/>
    <col min="7945" max="7948" width="12.7109375" style="155" customWidth="1"/>
    <col min="7949" max="7949" width="3.42578125" style="155" customWidth="1"/>
    <col min="7950" max="8192" width="9.140625" style="155"/>
    <col min="8193" max="8193" width="4.28515625" style="155" customWidth="1"/>
    <col min="8194" max="8194" width="20.140625" style="155" customWidth="1"/>
    <col min="8195" max="8195" width="7.42578125" style="155" customWidth="1"/>
    <col min="8196" max="8196" width="38.140625" style="155" customWidth="1"/>
    <col min="8197" max="8197" width="18" style="155" customWidth="1"/>
    <col min="8198" max="8198" width="10.140625" style="155" customWidth="1"/>
    <col min="8199" max="8199" width="11.28515625" style="155" bestFit="1" customWidth="1"/>
    <col min="8200" max="8200" width="20.7109375" style="155" bestFit="1" customWidth="1"/>
    <col min="8201" max="8204" width="12.7109375" style="155" customWidth="1"/>
    <col min="8205" max="8205" width="3.42578125" style="155" customWidth="1"/>
    <col min="8206" max="8448" width="9.140625" style="155"/>
    <col min="8449" max="8449" width="4.28515625" style="155" customWidth="1"/>
    <col min="8450" max="8450" width="20.140625" style="155" customWidth="1"/>
    <col min="8451" max="8451" width="7.42578125" style="155" customWidth="1"/>
    <col min="8452" max="8452" width="38.140625" style="155" customWidth="1"/>
    <col min="8453" max="8453" width="18" style="155" customWidth="1"/>
    <col min="8454" max="8454" width="10.140625" style="155" customWidth="1"/>
    <col min="8455" max="8455" width="11.28515625" style="155" bestFit="1" customWidth="1"/>
    <col min="8456" max="8456" width="20.7109375" style="155" bestFit="1" customWidth="1"/>
    <col min="8457" max="8460" width="12.7109375" style="155" customWidth="1"/>
    <col min="8461" max="8461" width="3.42578125" style="155" customWidth="1"/>
    <col min="8462" max="8704" width="9.140625" style="155"/>
    <col min="8705" max="8705" width="4.28515625" style="155" customWidth="1"/>
    <col min="8706" max="8706" width="20.140625" style="155" customWidth="1"/>
    <col min="8707" max="8707" width="7.42578125" style="155" customWidth="1"/>
    <col min="8708" max="8708" width="38.140625" style="155" customWidth="1"/>
    <col min="8709" max="8709" width="18" style="155" customWidth="1"/>
    <col min="8710" max="8710" width="10.140625" style="155" customWidth="1"/>
    <col min="8711" max="8711" width="11.28515625" style="155" bestFit="1" customWidth="1"/>
    <col min="8712" max="8712" width="20.7109375" style="155" bestFit="1" customWidth="1"/>
    <col min="8713" max="8716" width="12.7109375" style="155" customWidth="1"/>
    <col min="8717" max="8717" width="3.42578125" style="155" customWidth="1"/>
    <col min="8718" max="8960" width="9.140625" style="155"/>
    <col min="8961" max="8961" width="4.28515625" style="155" customWidth="1"/>
    <col min="8962" max="8962" width="20.140625" style="155" customWidth="1"/>
    <col min="8963" max="8963" width="7.42578125" style="155" customWidth="1"/>
    <col min="8964" max="8964" width="38.140625" style="155" customWidth="1"/>
    <col min="8965" max="8965" width="18" style="155" customWidth="1"/>
    <col min="8966" max="8966" width="10.140625" style="155" customWidth="1"/>
    <col min="8967" max="8967" width="11.28515625" style="155" bestFit="1" customWidth="1"/>
    <col min="8968" max="8968" width="20.7109375" style="155" bestFit="1" customWidth="1"/>
    <col min="8969" max="8972" width="12.7109375" style="155" customWidth="1"/>
    <col min="8973" max="8973" width="3.42578125" style="155" customWidth="1"/>
    <col min="8974" max="9216" width="9.140625" style="155"/>
    <col min="9217" max="9217" width="4.28515625" style="155" customWidth="1"/>
    <col min="9218" max="9218" width="20.140625" style="155" customWidth="1"/>
    <col min="9219" max="9219" width="7.42578125" style="155" customWidth="1"/>
    <col min="9220" max="9220" width="38.140625" style="155" customWidth="1"/>
    <col min="9221" max="9221" width="18" style="155" customWidth="1"/>
    <col min="9222" max="9222" width="10.140625" style="155" customWidth="1"/>
    <col min="9223" max="9223" width="11.28515625" style="155" bestFit="1" customWidth="1"/>
    <col min="9224" max="9224" width="20.7109375" style="155" bestFit="1" customWidth="1"/>
    <col min="9225" max="9228" width="12.7109375" style="155" customWidth="1"/>
    <col min="9229" max="9229" width="3.42578125" style="155" customWidth="1"/>
    <col min="9230" max="9472" width="9.140625" style="155"/>
    <col min="9473" max="9473" width="4.28515625" style="155" customWidth="1"/>
    <col min="9474" max="9474" width="20.140625" style="155" customWidth="1"/>
    <col min="9475" max="9475" width="7.42578125" style="155" customWidth="1"/>
    <col min="9476" max="9476" width="38.140625" style="155" customWidth="1"/>
    <col min="9477" max="9477" width="18" style="155" customWidth="1"/>
    <col min="9478" max="9478" width="10.140625" style="155" customWidth="1"/>
    <col min="9479" max="9479" width="11.28515625" style="155" bestFit="1" customWidth="1"/>
    <col min="9480" max="9480" width="20.7109375" style="155" bestFit="1" customWidth="1"/>
    <col min="9481" max="9484" width="12.7109375" style="155" customWidth="1"/>
    <col min="9485" max="9485" width="3.42578125" style="155" customWidth="1"/>
    <col min="9486" max="9728" width="9.140625" style="155"/>
    <col min="9729" max="9729" width="4.28515625" style="155" customWidth="1"/>
    <col min="9730" max="9730" width="20.140625" style="155" customWidth="1"/>
    <col min="9731" max="9731" width="7.42578125" style="155" customWidth="1"/>
    <col min="9732" max="9732" width="38.140625" style="155" customWidth="1"/>
    <col min="9733" max="9733" width="18" style="155" customWidth="1"/>
    <col min="9734" max="9734" width="10.140625" style="155" customWidth="1"/>
    <col min="9735" max="9735" width="11.28515625" style="155" bestFit="1" customWidth="1"/>
    <col min="9736" max="9736" width="20.7109375" style="155" bestFit="1" customWidth="1"/>
    <col min="9737" max="9740" width="12.7109375" style="155" customWidth="1"/>
    <col min="9741" max="9741" width="3.42578125" style="155" customWidth="1"/>
    <col min="9742" max="9984" width="9.140625" style="155"/>
    <col min="9985" max="9985" width="4.28515625" style="155" customWidth="1"/>
    <col min="9986" max="9986" width="20.140625" style="155" customWidth="1"/>
    <col min="9987" max="9987" width="7.42578125" style="155" customWidth="1"/>
    <col min="9988" max="9988" width="38.140625" style="155" customWidth="1"/>
    <col min="9989" max="9989" width="18" style="155" customWidth="1"/>
    <col min="9990" max="9990" width="10.140625" style="155" customWidth="1"/>
    <col min="9991" max="9991" width="11.28515625" style="155" bestFit="1" customWidth="1"/>
    <col min="9992" max="9992" width="20.7109375" style="155" bestFit="1" customWidth="1"/>
    <col min="9993" max="9996" width="12.7109375" style="155" customWidth="1"/>
    <col min="9997" max="9997" width="3.42578125" style="155" customWidth="1"/>
    <col min="9998" max="10240" width="9.140625" style="155"/>
    <col min="10241" max="10241" width="4.28515625" style="155" customWidth="1"/>
    <col min="10242" max="10242" width="20.140625" style="155" customWidth="1"/>
    <col min="10243" max="10243" width="7.42578125" style="155" customWidth="1"/>
    <col min="10244" max="10244" width="38.140625" style="155" customWidth="1"/>
    <col min="10245" max="10245" width="18" style="155" customWidth="1"/>
    <col min="10246" max="10246" width="10.140625" style="155" customWidth="1"/>
    <col min="10247" max="10247" width="11.28515625" style="155" bestFit="1" customWidth="1"/>
    <col min="10248" max="10248" width="20.7109375" style="155" bestFit="1" customWidth="1"/>
    <col min="10249" max="10252" width="12.7109375" style="155" customWidth="1"/>
    <col min="10253" max="10253" width="3.42578125" style="155" customWidth="1"/>
    <col min="10254" max="10496" width="9.140625" style="155"/>
    <col min="10497" max="10497" width="4.28515625" style="155" customWidth="1"/>
    <col min="10498" max="10498" width="20.140625" style="155" customWidth="1"/>
    <col min="10499" max="10499" width="7.42578125" style="155" customWidth="1"/>
    <col min="10500" max="10500" width="38.140625" style="155" customWidth="1"/>
    <col min="10501" max="10501" width="18" style="155" customWidth="1"/>
    <col min="10502" max="10502" width="10.140625" style="155" customWidth="1"/>
    <col min="10503" max="10503" width="11.28515625" style="155" bestFit="1" customWidth="1"/>
    <col min="10504" max="10504" width="20.7109375" style="155" bestFit="1" customWidth="1"/>
    <col min="10505" max="10508" width="12.7109375" style="155" customWidth="1"/>
    <col min="10509" max="10509" width="3.42578125" style="155" customWidth="1"/>
    <col min="10510" max="10752" width="9.140625" style="155"/>
    <col min="10753" max="10753" width="4.28515625" style="155" customWidth="1"/>
    <col min="10754" max="10754" width="20.140625" style="155" customWidth="1"/>
    <col min="10755" max="10755" width="7.42578125" style="155" customWidth="1"/>
    <col min="10756" max="10756" width="38.140625" style="155" customWidth="1"/>
    <col min="10757" max="10757" width="18" style="155" customWidth="1"/>
    <col min="10758" max="10758" width="10.140625" style="155" customWidth="1"/>
    <col min="10759" max="10759" width="11.28515625" style="155" bestFit="1" customWidth="1"/>
    <col min="10760" max="10760" width="20.7109375" style="155" bestFit="1" customWidth="1"/>
    <col min="10761" max="10764" width="12.7109375" style="155" customWidth="1"/>
    <col min="10765" max="10765" width="3.42578125" style="155" customWidth="1"/>
    <col min="10766" max="11008" width="9.140625" style="155"/>
    <col min="11009" max="11009" width="4.28515625" style="155" customWidth="1"/>
    <col min="11010" max="11010" width="20.140625" style="155" customWidth="1"/>
    <col min="11011" max="11011" width="7.42578125" style="155" customWidth="1"/>
    <col min="11012" max="11012" width="38.140625" style="155" customWidth="1"/>
    <col min="11013" max="11013" width="18" style="155" customWidth="1"/>
    <col min="11014" max="11014" width="10.140625" style="155" customWidth="1"/>
    <col min="11015" max="11015" width="11.28515625" style="155" bestFit="1" customWidth="1"/>
    <col min="11016" max="11016" width="20.7109375" style="155" bestFit="1" customWidth="1"/>
    <col min="11017" max="11020" width="12.7109375" style="155" customWidth="1"/>
    <col min="11021" max="11021" width="3.42578125" style="155" customWidth="1"/>
    <col min="11022" max="11264" width="9.140625" style="155"/>
    <col min="11265" max="11265" width="4.28515625" style="155" customWidth="1"/>
    <col min="11266" max="11266" width="20.140625" style="155" customWidth="1"/>
    <col min="11267" max="11267" width="7.42578125" style="155" customWidth="1"/>
    <col min="11268" max="11268" width="38.140625" style="155" customWidth="1"/>
    <col min="11269" max="11269" width="18" style="155" customWidth="1"/>
    <col min="11270" max="11270" width="10.140625" style="155" customWidth="1"/>
    <col min="11271" max="11271" width="11.28515625" style="155" bestFit="1" customWidth="1"/>
    <col min="11272" max="11272" width="20.7109375" style="155" bestFit="1" customWidth="1"/>
    <col min="11273" max="11276" width="12.7109375" style="155" customWidth="1"/>
    <col min="11277" max="11277" width="3.42578125" style="155" customWidth="1"/>
    <col min="11278" max="11520" width="9.140625" style="155"/>
    <col min="11521" max="11521" width="4.28515625" style="155" customWidth="1"/>
    <col min="11522" max="11522" width="20.140625" style="155" customWidth="1"/>
    <col min="11523" max="11523" width="7.42578125" style="155" customWidth="1"/>
    <col min="11524" max="11524" width="38.140625" style="155" customWidth="1"/>
    <col min="11525" max="11525" width="18" style="155" customWidth="1"/>
    <col min="11526" max="11526" width="10.140625" style="155" customWidth="1"/>
    <col min="11527" max="11527" width="11.28515625" style="155" bestFit="1" customWidth="1"/>
    <col min="11528" max="11528" width="20.7109375" style="155" bestFit="1" customWidth="1"/>
    <col min="11529" max="11532" width="12.7109375" style="155" customWidth="1"/>
    <col min="11533" max="11533" width="3.42578125" style="155" customWidth="1"/>
    <col min="11534" max="11776" width="9.140625" style="155"/>
    <col min="11777" max="11777" width="4.28515625" style="155" customWidth="1"/>
    <col min="11778" max="11778" width="20.140625" style="155" customWidth="1"/>
    <col min="11779" max="11779" width="7.42578125" style="155" customWidth="1"/>
    <col min="11780" max="11780" width="38.140625" style="155" customWidth="1"/>
    <col min="11781" max="11781" width="18" style="155" customWidth="1"/>
    <col min="11782" max="11782" width="10.140625" style="155" customWidth="1"/>
    <col min="11783" max="11783" width="11.28515625" style="155" bestFit="1" customWidth="1"/>
    <col min="11784" max="11784" width="20.7109375" style="155" bestFit="1" customWidth="1"/>
    <col min="11785" max="11788" width="12.7109375" style="155" customWidth="1"/>
    <col min="11789" max="11789" width="3.42578125" style="155" customWidth="1"/>
    <col min="11790" max="12032" width="9.140625" style="155"/>
    <col min="12033" max="12033" width="4.28515625" style="155" customWidth="1"/>
    <col min="12034" max="12034" width="20.140625" style="155" customWidth="1"/>
    <col min="12035" max="12035" width="7.42578125" style="155" customWidth="1"/>
    <col min="12036" max="12036" width="38.140625" style="155" customWidth="1"/>
    <col min="12037" max="12037" width="18" style="155" customWidth="1"/>
    <col min="12038" max="12038" width="10.140625" style="155" customWidth="1"/>
    <col min="12039" max="12039" width="11.28515625" style="155" bestFit="1" customWidth="1"/>
    <col min="12040" max="12040" width="20.7109375" style="155" bestFit="1" customWidth="1"/>
    <col min="12041" max="12044" width="12.7109375" style="155" customWidth="1"/>
    <col min="12045" max="12045" width="3.42578125" style="155" customWidth="1"/>
    <col min="12046" max="12288" width="9.140625" style="155"/>
    <col min="12289" max="12289" width="4.28515625" style="155" customWidth="1"/>
    <col min="12290" max="12290" width="20.140625" style="155" customWidth="1"/>
    <col min="12291" max="12291" width="7.42578125" style="155" customWidth="1"/>
    <col min="12292" max="12292" width="38.140625" style="155" customWidth="1"/>
    <col min="12293" max="12293" width="18" style="155" customWidth="1"/>
    <col min="12294" max="12294" width="10.140625" style="155" customWidth="1"/>
    <col min="12295" max="12295" width="11.28515625" style="155" bestFit="1" customWidth="1"/>
    <col min="12296" max="12296" width="20.7109375" style="155" bestFit="1" customWidth="1"/>
    <col min="12297" max="12300" width="12.7109375" style="155" customWidth="1"/>
    <col min="12301" max="12301" width="3.42578125" style="155" customWidth="1"/>
    <col min="12302" max="12544" width="9.140625" style="155"/>
    <col min="12545" max="12545" width="4.28515625" style="155" customWidth="1"/>
    <col min="12546" max="12546" width="20.140625" style="155" customWidth="1"/>
    <col min="12547" max="12547" width="7.42578125" style="155" customWidth="1"/>
    <col min="12548" max="12548" width="38.140625" style="155" customWidth="1"/>
    <col min="12549" max="12549" width="18" style="155" customWidth="1"/>
    <col min="12550" max="12550" width="10.140625" style="155" customWidth="1"/>
    <col min="12551" max="12551" width="11.28515625" style="155" bestFit="1" customWidth="1"/>
    <col min="12552" max="12552" width="20.7109375" style="155" bestFit="1" customWidth="1"/>
    <col min="12553" max="12556" width="12.7109375" style="155" customWidth="1"/>
    <col min="12557" max="12557" width="3.42578125" style="155" customWidth="1"/>
    <col min="12558" max="12800" width="9.140625" style="155"/>
    <col min="12801" max="12801" width="4.28515625" style="155" customWidth="1"/>
    <col min="12802" max="12802" width="20.140625" style="155" customWidth="1"/>
    <col min="12803" max="12803" width="7.42578125" style="155" customWidth="1"/>
    <col min="12804" max="12804" width="38.140625" style="155" customWidth="1"/>
    <col min="12805" max="12805" width="18" style="155" customWidth="1"/>
    <col min="12806" max="12806" width="10.140625" style="155" customWidth="1"/>
    <col min="12807" max="12807" width="11.28515625" style="155" bestFit="1" customWidth="1"/>
    <col min="12808" max="12808" width="20.7109375" style="155" bestFit="1" customWidth="1"/>
    <col min="12809" max="12812" width="12.7109375" style="155" customWidth="1"/>
    <col min="12813" max="12813" width="3.42578125" style="155" customWidth="1"/>
    <col min="12814" max="13056" width="9.140625" style="155"/>
    <col min="13057" max="13057" width="4.28515625" style="155" customWidth="1"/>
    <col min="13058" max="13058" width="20.140625" style="155" customWidth="1"/>
    <col min="13059" max="13059" width="7.42578125" style="155" customWidth="1"/>
    <col min="13060" max="13060" width="38.140625" style="155" customWidth="1"/>
    <col min="13061" max="13061" width="18" style="155" customWidth="1"/>
    <col min="13062" max="13062" width="10.140625" style="155" customWidth="1"/>
    <col min="13063" max="13063" width="11.28515625" style="155" bestFit="1" customWidth="1"/>
    <col min="13064" max="13064" width="20.7109375" style="155" bestFit="1" customWidth="1"/>
    <col min="13065" max="13068" width="12.7109375" style="155" customWidth="1"/>
    <col min="13069" max="13069" width="3.42578125" style="155" customWidth="1"/>
    <col min="13070" max="13312" width="9.140625" style="155"/>
    <col min="13313" max="13313" width="4.28515625" style="155" customWidth="1"/>
    <col min="13314" max="13314" width="20.140625" style="155" customWidth="1"/>
    <col min="13315" max="13315" width="7.42578125" style="155" customWidth="1"/>
    <col min="13316" max="13316" width="38.140625" style="155" customWidth="1"/>
    <col min="13317" max="13317" width="18" style="155" customWidth="1"/>
    <col min="13318" max="13318" width="10.140625" style="155" customWidth="1"/>
    <col min="13319" max="13319" width="11.28515625" style="155" bestFit="1" customWidth="1"/>
    <col min="13320" max="13320" width="20.7109375" style="155" bestFit="1" customWidth="1"/>
    <col min="13321" max="13324" width="12.7109375" style="155" customWidth="1"/>
    <col min="13325" max="13325" width="3.42578125" style="155" customWidth="1"/>
    <col min="13326" max="13568" width="9.140625" style="155"/>
    <col min="13569" max="13569" width="4.28515625" style="155" customWidth="1"/>
    <col min="13570" max="13570" width="20.140625" style="155" customWidth="1"/>
    <col min="13571" max="13571" width="7.42578125" style="155" customWidth="1"/>
    <col min="13572" max="13572" width="38.140625" style="155" customWidth="1"/>
    <col min="13573" max="13573" width="18" style="155" customWidth="1"/>
    <col min="13574" max="13574" width="10.140625" style="155" customWidth="1"/>
    <col min="13575" max="13575" width="11.28515625" style="155" bestFit="1" customWidth="1"/>
    <col min="13576" max="13576" width="20.7109375" style="155" bestFit="1" customWidth="1"/>
    <col min="13577" max="13580" width="12.7109375" style="155" customWidth="1"/>
    <col min="13581" max="13581" width="3.42578125" style="155" customWidth="1"/>
    <col min="13582" max="13824" width="9.140625" style="155"/>
    <col min="13825" max="13825" width="4.28515625" style="155" customWidth="1"/>
    <col min="13826" max="13826" width="20.140625" style="155" customWidth="1"/>
    <col min="13827" max="13827" width="7.42578125" style="155" customWidth="1"/>
    <col min="13828" max="13828" width="38.140625" style="155" customWidth="1"/>
    <col min="13829" max="13829" width="18" style="155" customWidth="1"/>
    <col min="13830" max="13830" width="10.140625" style="155" customWidth="1"/>
    <col min="13831" max="13831" width="11.28515625" style="155" bestFit="1" customWidth="1"/>
    <col min="13832" max="13832" width="20.7109375" style="155" bestFit="1" customWidth="1"/>
    <col min="13833" max="13836" width="12.7109375" style="155" customWidth="1"/>
    <col min="13837" max="13837" width="3.42578125" style="155" customWidth="1"/>
    <col min="13838" max="14080" width="9.140625" style="155"/>
    <col min="14081" max="14081" width="4.28515625" style="155" customWidth="1"/>
    <col min="14082" max="14082" width="20.140625" style="155" customWidth="1"/>
    <col min="14083" max="14083" width="7.42578125" style="155" customWidth="1"/>
    <col min="14084" max="14084" width="38.140625" style="155" customWidth="1"/>
    <col min="14085" max="14085" width="18" style="155" customWidth="1"/>
    <col min="14086" max="14086" width="10.140625" style="155" customWidth="1"/>
    <col min="14087" max="14087" width="11.28515625" style="155" bestFit="1" customWidth="1"/>
    <col min="14088" max="14088" width="20.7109375" style="155" bestFit="1" customWidth="1"/>
    <col min="14089" max="14092" width="12.7109375" style="155" customWidth="1"/>
    <col min="14093" max="14093" width="3.42578125" style="155" customWidth="1"/>
    <col min="14094" max="14336" width="9.140625" style="155"/>
    <col min="14337" max="14337" width="4.28515625" style="155" customWidth="1"/>
    <col min="14338" max="14338" width="20.140625" style="155" customWidth="1"/>
    <col min="14339" max="14339" width="7.42578125" style="155" customWidth="1"/>
    <col min="14340" max="14340" width="38.140625" style="155" customWidth="1"/>
    <col min="14341" max="14341" width="18" style="155" customWidth="1"/>
    <col min="14342" max="14342" width="10.140625" style="155" customWidth="1"/>
    <col min="14343" max="14343" width="11.28515625" style="155" bestFit="1" customWidth="1"/>
    <col min="14344" max="14344" width="20.7109375" style="155" bestFit="1" customWidth="1"/>
    <col min="14345" max="14348" width="12.7109375" style="155" customWidth="1"/>
    <col min="14349" max="14349" width="3.42578125" style="155" customWidth="1"/>
    <col min="14350" max="14592" width="9.140625" style="155"/>
    <col min="14593" max="14593" width="4.28515625" style="155" customWidth="1"/>
    <col min="14594" max="14594" width="20.140625" style="155" customWidth="1"/>
    <col min="14595" max="14595" width="7.42578125" style="155" customWidth="1"/>
    <col min="14596" max="14596" width="38.140625" style="155" customWidth="1"/>
    <col min="14597" max="14597" width="18" style="155" customWidth="1"/>
    <col min="14598" max="14598" width="10.140625" style="155" customWidth="1"/>
    <col min="14599" max="14599" width="11.28515625" style="155" bestFit="1" customWidth="1"/>
    <col min="14600" max="14600" width="20.7109375" style="155" bestFit="1" customWidth="1"/>
    <col min="14601" max="14604" width="12.7109375" style="155" customWidth="1"/>
    <col min="14605" max="14605" width="3.42578125" style="155" customWidth="1"/>
    <col min="14606" max="14848" width="9.140625" style="155"/>
    <col min="14849" max="14849" width="4.28515625" style="155" customWidth="1"/>
    <col min="14850" max="14850" width="20.140625" style="155" customWidth="1"/>
    <col min="14851" max="14851" width="7.42578125" style="155" customWidth="1"/>
    <col min="14852" max="14852" width="38.140625" style="155" customWidth="1"/>
    <col min="14853" max="14853" width="18" style="155" customWidth="1"/>
    <col min="14854" max="14854" width="10.140625" style="155" customWidth="1"/>
    <col min="14855" max="14855" width="11.28515625" style="155" bestFit="1" customWidth="1"/>
    <col min="14856" max="14856" width="20.7109375" style="155" bestFit="1" customWidth="1"/>
    <col min="14857" max="14860" width="12.7109375" style="155" customWidth="1"/>
    <col min="14861" max="14861" width="3.42578125" style="155" customWidth="1"/>
    <col min="14862" max="15104" width="9.140625" style="155"/>
    <col min="15105" max="15105" width="4.28515625" style="155" customWidth="1"/>
    <col min="15106" max="15106" width="20.140625" style="155" customWidth="1"/>
    <col min="15107" max="15107" width="7.42578125" style="155" customWidth="1"/>
    <col min="15108" max="15108" width="38.140625" style="155" customWidth="1"/>
    <col min="15109" max="15109" width="18" style="155" customWidth="1"/>
    <col min="15110" max="15110" width="10.140625" style="155" customWidth="1"/>
    <col min="15111" max="15111" width="11.28515625" style="155" bestFit="1" customWidth="1"/>
    <col min="15112" max="15112" width="20.7109375" style="155" bestFit="1" customWidth="1"/>
    <col min="15113" max="15116" width="12.7109375" style="155" customWidth="1"/>
    <col min="15117" max="15117" width="3.42578125" style="155" customWidth="1"/>
    <col min="15118" max="15360" width="9.140625" style="155"/>
    <col min="15361" max="15361" width="4.28515625" style="155" customWidth="1"/>
    <col min="15362" max="15362" width="20.140625" style="155" customWidth="1"/>
    <col min="15363" max="15363" width="7.42578125" style="155" customWidth="1"/>
    <col min="15364" max="15364" width="38.140625" style="155" customWidth="1"/>
    <col min="15365" max="15365" width="18" style="155" customWidth="1"/>
    <col min="15366" max="15366" width="10.140625" style="155" customWidth="1"/>
    <col min="15367" max="15367" width="11.28515625" style="155" bestFit="1" customWidth="1"/>
    <col min="15368" max="15368" width="20.7109375" style="155" bestFit="1" customWidth="1"/>
    <col min="15369" max="15372" width="12.7109375" style="155" customWidth="1"/>
    <col min="15373" max="15373" width="3.42578125" style="155" customWidth="1"/>
    <col min="15374" max="15616" width="9.140625" style="155"/>
    <col min="15617" max="15617" width="4.28515625" style="155" customWidth="1"/>
    <col min="15618" max="15618" width="20.140625" style="155" customWidth="1"/>
    <col min="15619" max="15619" width="7.42578125" style="155" customWidth="1"/>
    <col min="15620" max="15620" width="38.140625" style="155" customWidth="1"/>
    <col min="15621" max="15621" width="18" style="155" customWidth="1"/>
    <col min="15622" max="15622" width="10.140625" style="155" customWidth="1"/>
    <col min="15623" max="15623" width="11.28515625" style="155" bestFit="1" customWidth="1"/>
    <col min="15624" max="15624" width="20.7109375" style="155" bestFit="1" customWidth="1"/>
    <col min="15625" max="15628" width="12.7109375" style="155" customWidth="1"/>
    <col min="15629" max="15629" width="3.42578125" style="155" customWidth="1"/>
    <col min="15630" max="15872" width="9.140625" style="155"/>
    <col min="15873" max="15873" width="4.28515625" style="155" customWidth="1"/>
    <col min="15874" max="15874" width="20.140625" style="155" customWidth="1"/>
    <col min="15875" max="15875" width="7.42578125" style="155" customWidth="1"/>
    <col min="15876" max="15876" width="38.140625" style="155" customWidth="1"/>
    <col min="15877" max="15877" width="18" style="155" customWidth="1"/>
    <col min="15878" max="15878" width="10.140625" style="155" customWidth="1"/>
    <col min="15879" max="15879" width="11.28515625" style="155" bestFit="1" customWidth="1"/>
    <col min="15880" max="15880" width="20.7109375" style="155" bestFit="1" customWidth="1"/>
    <col min="15881" max="15884" width="12.7109375" style="155" customWidth="1"/>
    <col min="15885" max="15885" width="3.42578125" style="155" customWidth="1"/>
    <col min="15886" max="16128" width="9.140625" style="155"/>
    <col min="16129" max="16129" width="4.28515625" style="155" customWidth="1"/>
    <col min="16130" max="16130" width="20.140625" style="155" customWidth="1"/>
    <col min="16131" max="16131" width="7.42578125" style="155" customWidth="1"/>
    <col min="16132" max="16132" width="38.140625" style="155" customWidth="1"/>
    <col min="16133" max="16133" width="18" style="155" customWidth="1"/>
    <col min="16134" max="16134" width="10.140625" style="155" customWidth="1"/>
    <col min="16135" max="16135" width="11.28515625" style="155" bestFit="1" customWidth="1"/>
    <col min="16136" max="16136" width="20.7109375" style="155" bestFit="1" customWidth="1"/>
    <col min="16137" max="16140" width="12.7109375" style="155" customWidth="1"/>
    <col min="16141" max="16141" width="3.42578125" style="155" customWidth="1"/>
    <col min="16142" max="16384" width="9.140625" style="155"/>
  </cols>
  <sheetData>
    <row r="1" spans="1:8" ht="19.5" thickBot="1">
      <c r="A1" s="431"/>
      <c r="B1" s="431"/>
      <c r="C1" s="431"/>
      <c r="D1" s="431"/>
      <c r="E1" s="431"/>
      <c r="F1" s="431"/>
      <c r="G1" s="431"/>
      <c r="H1" s="431"/>
    </row>
    <row r="2" spans="1:8" ht="19.5" thickBot="1">
      <c r="A2" s="432" t="s">
        <v>1069</v>
      </c>
      <c r="B2" s="433"/>
      <c r="C2" s="433"/>
      <c r="D2" s="433"/>
      <c r="E2" s="433"/>
      <c r="F2" s="433"/>
      <c r="G2" s="433"/>
      <c r="H2" s="434"/>
    </row>
    <row r="4" spans="1:8" ht="15.75">
      <c r="C4" s="301" t="s">
        <v>810</v>
      </c>
      <c r="D4" s="301"/>
      <c r="E4" s="302"/>
      <c r="F4" s="162"/>
      <c r="G4" s="162"/>
      <c r="H4" s="162"/>
    </row>
    <row r="5" spans="1:8">
      <c r="A5" s="303"/>
      <c r="B5" s="303" t="s">
        <v>811</v>
      </c>
      <c r="C5" s="303"/>
      <c r="D5" s="304"/>
      <c r="E5" s="305" t="s">
        <v>812</v>
      </c>
      <c r="F5" s="305" t="s">
        <v>103</v>
      </c>
      <c r="G5" s="305" t="s">
        <v>813</v>
      </c>
      <c r="H5" s="305" t="s">
        <v>814</v>
      </c>
    </row>
    <row r="6" spans="1:8">
      <c r="A6" s="306">
        <v>1</v>
      </c>
      <c r="B6" s="307" t="s">
        <v>815</v>
      </c>
      <c r="C6" s="307"/>
      <c r="E6" s="308">
        <v>515</v>
      </c>
      <c r="F6" s="308" t="s">
        <v>228</v>
      </c>
      <c r="G6" s="271"/>
      <c r="H6" s="309">
        <f>E6*G6</f>
        <v>0</v>
      </c>
    </row>
    <row r="7" spans="1:8">
      <c r="A7" s="306">
        <f>IF(E7&lt;&gt;0,IF(F7&lt;&gt;0,MAX($A$6:A6)+1),"")</f>
        <v>2</v>
      </c>
      <c r="B7" s="307" t="s">
        <v>816</v>
      </c>
      <c r="C7" s="307"/>
      <c r="E7" s="308">
        <v>35</v>
      </c>
      <c r="F7" s="308" t="s">
        <v>228</v>
      </c>
      <c r="G7" s="271"/>
      <c r="H7" s="309">
        <f>E7*G7</f>
        <v>0</v>
      </c>
    </row>
    <row r="8" spans="1:8">
      <c r="A8" s="306">
        <f>IF(E8&lt;&gt;0,IF(F8&lt;&gt;0,MAX($A$6:A7)+1),"")</f>
        <v>3</v>
      </c>
      <c r="B8" s="307" t="s">
        <v>817</v>
      </c>
      <c r="C8" s="307"/>
      <c r="E8" s="308">
        <v>60</v>
      </c>
      <c r="F8" s="308" t="s">
        <v>228</v>
      </c>
      <c r="G8" s="271"/>
      <c r="H8" s="309">
        <f>E8*G8</f>
        <v>0</v>
      </c>
    </row>
    <row r="9" spans="1:8">
      <c r="A9" s="306">
        <f>IF(E9&lt;&gt;0,IF(F9&lt;&gt;0,MAX($A$6:A8)+1),"")</f>
        <v>4</v>
      </c>
      <c r="B9" s="307" t="s">
        <v>818</v>
      </c>
      <c r="C9" s="307"/>
      <c r="E9" s="308">
        <v>250</v>
      </c>
      <c r="F9" s="308" t="s">
        <v>650</v>
      </c>
      <c r="G9" s="271"/>
      <c r="H9" s="309">
        <f>E9*G9</f>
        <v>0</v>
      </c>
    </row>
    <row r="10" spans="1:8">
      <c r="A10" s="306">
        <f>IF(E10&lt;&gt;0,IF(F10&lt;&gt;0,MAX($A$6:A9)+1),"")</f>
        <v>5</v>
      </c>
      <c r="B10" s="307" t="s">
        <v>819</v>
      </c>
      <c r="C10" s="307"/>
      <c r="E10" s="308">
        <v>20</v>
      </c>
      <c r="F10" s="308" t="s">
        <v>228</v>
      </c>
      <c r="G10" s="271"/>
      <c r="H10" s="309">
        <f>E10*G10</f>
        <v>0</v>
      </c>
    </row>
    <row r="11" spans="1:8" ht="15.75">
      <c r="A11" s="310"/>
      <c r="B11" s="310"/>
      <c r="C11" s="311" t="s">
        <v>820</v>
      </c>
      <c r="D11" s="311"/>
      <c r="E11" s="312"/>
      <c r="F11" s="313"/>
      <c r="G11" s="313"/>
      <c r="H11" s="314">
        <f>SUM(H6:H10)</f>
        <v>0</v>
      </c>
    </row>
    <row r="12" spans="1:8" ht="15">
      <c r="C12" s="315"/>
      <c r="D12" s="316"/>
      <c r="E12" s="317"/>
      <c r="F12" s="318"/>
      <c r="G12" s="318"/>
      <c r="H12" s="318"/>
    </row>
    <row r="13" spans="1:8" ht="15">
      <c r="C13" s="315"/>
      <c r="D13" s="316"/>
      <c r="E13" s="317"/>
      <c r="F13" s="318"/>
      <c r="G13" s="318"/>
      <c r="H13" s="318"/>
    </row>
    <row r="14" spans="1:8" ht="15.75">
      <c r="C14" s="301" t="s">
        <v>848</v>
      </c>
      <c r="D14" s="301"/>
      <c r="E14" s="302"/>
      <c r="F14" s="162"/>
      <c r="G14" s="162"/>
      <c r="H14" s="162"/>
    </row>
    <row r="15" spans="1:8">
      <c r="A15" s="303"/>
      <c r="B15" s="303" t="s">
        <v>811</v>
      </c>
      <c r="C15" s="303"/>
      <c r="D15" s="304"/>
      <c r="E15" s="305" t="s">
        <v>812</v>
      </c>
      <c r="F15" s="305" t="s">
        <v>103</v>
      </c>
      <c r="G15" s="305" t="s">
        <v>813</v>
      </c>
      <c r="H15" s="305" t="s">
        <v>814</v>
      </c>
    </row>
    <row r="16" spans="1:8">
      <c r="A16" s="306">
        <f>IF(E16&lt;&gt;0,IF(F16&lt;&gt;0,MAX($A$6:A15)+1),"")</f>
        <v>6</v>
      </c>
      <c r="B16" s="307" t="s">
        <v>847</v>
      </c>
      <c r="C16" s="307"/>
      <c r="E16" s="308">
        <v>120</v>
      </c>
      <c r="F16" s="308" t="s">
        <v>228</v>
      </c>
      <c r="G16" s="271"/>
      <c r="H16" s="309">
        <f t="shared" ref="H16:H48" si="0">E16*G16</f>
        <v>0</v>
      </c>
    </row>
    <row r="17" spans="1:8">
      <c r="A17" s="306">
        <f>IF(E17&lt;&gt;0,IF(F17&lt;&gt;0,MAX($A$6:A16)+1),"")</f>
        <v>7</v>
      </c>
      <c r="B17" s="307" t="s">
        <v>842</v>
      </c>
      <c r="C17" s="307"/>
      <c r="E17" s="308">
        <v>65</v>
      </c>
      <c r="F17" s="308" t="s">
        <v>228</v>
      </c>
      <c r="G17" s="271"/>
      <c r="H17" s="309">
        <f t="shared" si="0"/>
        <v>0</v>
      </c>
    </row>
    <row r="18" spans="1:8">
      <c r="A18" s="306">
        <f>IF(E18&lt;&gt;0,IF(F18&lt;&gt;0,MAX($A$6:A17)+1),"")</f>
        <v>8</v>
      </c>
      <c r="B18" s="307" t="s">
        <v>843</v>
      </c>
      <c r="C18" s="307"/>
      <c r="E18" s="308">
        <f>21*(10+30)</f>
        <v>840</v>
      </c>
      <c r="F18" s="308" t="s">
        <v>228</v>
      </c>
      <c r="G18" s="271"/>
      <c r="H18" s="309">
        <f t="shared" si="0"/>
        <v>0</v>
      </c>
    </row>
    <row r="19" spans="1:8">
      <c r="A19" s="306">
        <f>IF(E19&lt;&gt;0,IF(F19&lt;&gt;0,MAX($A$6:A18)+1),"")</f>
        <v>9</v>
      </c>
      <c r="B19" s="307" t="s">
        <v>844</v>
      </c>
      <c r="C19" s="307"/>
      <c r="E19" s="308">
        <v>1</v>
      </c>
      <c r="F19" s="308" t="s">
        <v>650</v>
      </c>
      <c r="G19" s="271"/>
      <c r="H19" s="309">
        <f t="shared" si="0"/>
        <v>0</v>
      </c>
    </row>
    <row r="20" spans="1:8">
      <c r="A20" s="306">
        <f>IF(E20&lt;&gt;0,IF(F20&lt;&gt;0,MAX($A$6:A19)+1),"")</f>
        <v>10</v>
      </c>
      <c r="B20" s="307" t="s">
        <v>845</v>
      </c>
      <c r="C20" s="307"/>
      <c r="E20" s="308">
        <v>1</v>
      </c>
      <c r="F20" s="308" t="s">
        <v>650</v>
      </c>
      <c r="G20" s="271"/>
      <c r="H20" s="309">
        <f t="shared" si="0"/>
        <v>0</v>
      </c>
    </row>
    <row r="21" spans="1:8">
      <c r="A21" s="306">
        <f>IF(E21&lt;&gt;0,IF(F21&lt;&gt;0,MAX($A$6:A20)+1),"")</f>
        <v>11</v>
      </c>
      <c r="B21" s="307" t="s">
        <v>846</v>
      </c>
      <c r="C21" s="307"/>
      <c r="E21" s="308">
        <v>5</v>
      </c>
      <c r="F21" s="308" t="s">
        <v>650</v>
      </c>
      <c r="G21" s="271"/>
      <c r="H21" s="309">
        <f t="shared" si="0"/>
        <v>0</v>
      </c>
    </row>
    <row r="22" spans="1:8">
      <c r="A22" s="306">
        <f>IF(E22&lt;&gt;0,IF(F22&lt;&gt;0,MAX($A$6:A21)+1),"")</f>
        <v>12</v>
      </c>
      <c r="B22" s="307" t="s">
        <v>859</v>
      </c>
      <c r="C22" s="307"/>
      <c r="E22" s="308">
        <v>500</v>
      </c>
      <c r="F22" s="308" t="s">
        <v>228</v>
      </c>
      <c r="G22" s="271"/>
      <c r="H22" s="309">
        <f t="shared" si="0"/>
        <v>0</v>
      </c>
    </row>
    <row r="23" spans="1:8">
      <c r="A23" s="306">
        <f>IF(E23&lt;&gt;0,IF(F23&lt;&gt;0,MAX($A$6:A22)+1),"")</f>
        <v>13</v>
      </c>
      <c r="B23" s="307" t="s">
        <v>861</v>
      </c>
      <c r="C23" s="307"/>
      <c r="E23" s="308">
        <v>8</v>
      </c>
      <c r="F23" s="308" t="s">
        <v>650</v>
      </c>
      <c r="G23" s="271"/>
      <c r="H23" s="309">
        <f t="shared" si="0"/>
        <v>0</v>
      </c>
    </row>
    <row r="24" spans="1:8">
      <c r="A24" s="306">
        <f>IF(E24&lt;&gt;0,IF(F24&lt;&gt;0,MAX($A$6:A22)+1),"")</f>
        <v>13</v>
      </c>
      <c r="B24" s="307" t="s">
        <v>827</v>
      </c>
      <c r="C24" s="307"/>
      <c r="E24" s="308">
        <v>1</v>
      </c>
      <c r="F24" s="308" t="s">
        <v>824</v>
      </c>
      <c r="G24" s="271"/>
      <c r="H24" s="309">
        <f t="shared" si="0"/>
        <v>0</v>
      </c>
    </row>
    <row r="25" spans="1:8">
      <c r="A25" s="306">
        <f>IF(E25&lt;&gt;0,IF(F25&lt;&gt;0,MAX($A$6:A24)+1),"")</f>
        <v>14</v>
      </c>
      <c r="B25" s="307" t="s">
        <v>821</v>
      </c>
      <c r="C25" s="307"/>
      <c r="E25" s="308">
        <v>30</v>
      </c>
      <c r="F25" s="308" t="s">
        <v>650</v>
      </c>
      <c r="G25" s="271"/>
      <c r="H25" s="309">
        <f t="shared" si="0"/>
        <v>0</v>
      </c>
    </row>
    <row r="26" spans="1:8">
      <c r="A26" s="306">
        <f>IF(E26&lt;&gt;0,IF(F26&lt;&gt;0,MAX($A$6:A25)+1),"")</f>
        <v>15</v>
      </c>
      <c r="B26" s="307" t="s">
        <v>822</v>
      </c>
      <c r="C26" s="307"/>
      <c r="E26" s="308">
        <v>30</v>
      </c>
      <c r="F26" s="308" t="s">
        <v>650</v>
      </c>
      <c r="G26" s="271"/>
      <c r="H26" s="309">
        <f t="shared" si="0"/>
        <v>0</v>
      </c>
    </row>
    <row r="27" spans="1:8">
      <c r="A27" s="306">
        <f>IF(E27&lt;&gt;0,IF(F27&lt;&gt;0,MAX($A$6:A26)+1),"")</f>
        <v>16</v>
      </c>
      <c r="B27" s="307" t="s">
        <v>823</v>
      </c>
      <c r="C27" s="307"/>
      <c r="E27" s="308">
        <v>1</v>
      </c>
      <c r="F27" s="308" t="s">
        <v>824</v>
      </c>
      <c r="G27" s="271"/>
      <c r="H27" s="309">
        <f t="shared" si="0"/>
        <v>0</v>
      </c>
    </row>
    <row r="28" spans="1:8">
      <c r="A28" s="306">
        <f>IF(E28&lt;&gt;0,IF(F28&lt;&gt;0,MAX($A$6:A27)+1),"")</f>
        <v>17</v>
      </c>
      <c r="B28" s="307" t="s">
        <v>860</v>
      </c>
      <c r="C28" s="307"/>
      <c r="E28" s="308">
        <v>40</v>
      </c>
      <c r="F28" s="308" t="s">
        <v>650</v>
      </c>
      <c r="G28" s="271"/>
      <c r="H28" s="309">
        <f t="shared" si="0"/>
        <v>0</v>
      </c>
    </row>
    <row r="29" spans="1:8">
      <c r="A29" s="306">
        <f>IF(E29&lt;&gt;0,IF(F29&lt;&gt;0,MAX($A$6:A28)+1),"")</f>
        <v>18</v>
      </c>
      <c r="B29" s="307" t="s">
        <v>825</v>
      </c>
      <c r="C29" s="307"/>
      <c r="E29" s="308">
        <v>20</v>
      </c>
      <c r="F29" s="308" t="s">
        <v>228</v>
      </c>
      <c r="G29" s="271"/>
      <c r="H29" s="309">
        <f t="shared" si="0"/>
        <v>0</v>
      </c>
    </row>
    <row r="30" spans="1:8">
      <c r="A30" s="306">
        <f>IF(E30&lt;&gt;0,IF(F30&lt;&gt;0,MAX($A$6:A29)+1),"")</f>
        <v>19</v>
      </c>
      <c r="B30" s="307" t="s">
        <v>826</v>
      </c>
      <c r="C30" s="307"/>
      <c r="E30" s="308">
        <v>30</v>
      </c>
      <c r="F30" s="308" t="s">
        <v>228</v>
      </c>
      <c r="G30" s="271"/>
      <c r="H30" s="309">
        <f t="shared" si="0"/>
        <v>0</v>
      </c>
    </row>
    <row r="31" spans="1:8">
      <c r="A31" s="306">
        <f>IF(E31&lt;&gt;0,IF(F31&lt;&gt;0,MAX($A$6:A30)+1),"")</f>
        <v>20</v>
      </c>
      <c r="B31" s="307" t="s">
        <v>818</v>
      </c>
      <c r="C31" s="307"/>
      <c r="E31" s="308">
        <v>250</v>
      </c>
      <c r="F31" s="308" t="s">
        <v>650</v>
      </c>
      <c r="G31" s="271"/>
      <c r="H31" s="309">
        <f t="shared" si="0"/>
        <v>0</v>
      </c>
    </row>
    <row r="32" spans="1:8">
      <c r="A32" s="306">
        <f>IF(E32&lt;&gt;0,IF(F32&lt;&gt;0,MAX($A$6:A31)+1),"")</f>
        <v>21</v>
      </c>
      <c r="B32" s="307" t="s">
        <v>827</v>
      </c>
      <c r="C32" s="307"/>
      <c r="E32" s="308">
        <v>1</v>
      </c>
      <c r="F32" s="308" t="s">
        <v>824</v>
      </c>
      <c r="G32" s="271"/>
      <c r="H32" s="309">
        <f t="shared" si="0"/>
        <v>0</v>
      </c>
    </row>
    <row r="33" spans="1:8">
      <c r="A33" s="306">
        <f>IF(E33&lt;&gt;0,IF(F33&lt;&gt;0,MAX($A$6:A32)+1),"")</f>
        <v>22</v>
      </c>
      <c r="B33" s="307" t="s">
        <v>839</v>
      </c>
      <c r="C33" s="307"/>
      <c r="E33" s="308">
        <v>1</v>
      </c>
      <c r="F33" s="308" t="s">
        <v>824</v>
      </c>
      <c r="G33" s="271"/>
      <c r="H33" s="309">
        <f>E33*G33</f>
        <v>0</v>
      </c>
    </row>
    <row r="34" spans="1:8">
      <c r="A34" s="306">
        <f>IF(E34&lt;&gt;0,IF(F34&lt;&gt;0,MAX($A$6:A33)+1),"")</f>
        <v>23</v>
      </c>
      <c r="B34" s="307" t="s">
        <v>857</v>
      </c>
      <c r="C34" s="307"/>
      <c r="E34" s="308">
        <v>21</v>
      </c>
      <c r="F34" s="308" t="s">
        <v>849</v>
      </c>
      <c r="G34" s="271"/>
      <c r="H34" s="309">
        <f t="shared" ref="H34" si="1">E34*G34</f>
        <v>0</v>
      </c>
    </row>
    <row r="35" spans="1:8">
      <c r="A35" s="306" t="str">
        <f>IF(E35&lt;&gt;0,IF(F35&lt;&gt;0,MAX($A$6:A34)+1),"")</f>
        <v/>
      </c>
      <c r="B35" s="319" t="s">
        <v>856</v>
      </c>
      <c r="C35" s="307"/>
      <c r="E35" s="308"/>
      <c r="F35" s="308"/>
      <c r="G35" s="271"/>
      <c r="H35" s="309"/>
    </row>
    <row r="36" spans="1:8">
      <c r="A36" s="306"/>
      <c r="B36" s="319" t="s">
        <v>855</v>
      </c>
      <c r="C36" s="307"/>
      <c r="E36" s="308"/>
      <c r="F36" s="308"/>
      <c r="G36" s="271"/>
      <c r="H36" s="309"/>
    </row>
    <row r="37" spans="1:8">
      <c r="A37" s="306" t="str">
        <f>IF(E37&lt;&gt;0,IF(F37&lt;&gt;0,MAX($A$6:A35)+1),"")</f>
        <v/>
      </c>
      <c r="B37" s="319" t="s">
        <v>850</v>
      </c>
      <c r="C37" s="307"/>
      <c r="E37" s="308"/>
      <c r="F37" s="308"/>
      <c r="G37" s="271"/>
      <c r="H37" s="309"/>
    </row>
    <row r="38" spans="1:8">
      <c r="A38" s="306" t="str">
        <f>IF(E38&lt;&gt;0,IF(F38&lt;&gt;0,MAX($A$6:A37)+1),"")</f>
        <v/>
      </c>
      <c r="B38" s="319" t="s">
        <v>851</v>
      </c>
      <c r="C38" s="307"/>
      <c r="E38" s="308"/>
      <c r="F38" s="308"/>
      <c r="G38" s="271"/>
      <c r="H38" s="309"/>
    </row>
    <row r="39" spans="1:8">
      <c r="A39" s="306" t="str">
        <f>IF(E39&lt;&gt;0,IF(F39&lt;&gt;0,MAX($A$6:A38)+1),"")</f>
        <v/>
      </c>
      <c r="B39" s="319" t="s">
        <v>852</v>
      </c>
      <c r="C39" s="307"/>
      <c r="E39" s="308"/>
      <c r="F39" s="308"/>
      <c r="G39" s="271"/>
      <c r="H39" s="309"/>
    </row>
    <row r="40" spans="1:8">
      <c r="A40" s="306"/>
      <c r="B40" s="319" t="s">
        <v>862</v>
      </c>
      <c r="C40" s="307"/>
      <c r="E40" s="308"/>
      <c r="F40" s="308"/>
      <c r="G40" s="271"/>
      <c r="H40" s="309"/>
    </row>
    <row r="41" spans="1:8">
      <c r="A41" s="306" t="str">
        <f>IF(E41&lt;&gt;0,IF(F41&lt;&gt;0,MAX($A$6:A39)+1),"")</f>
        <v/>
      </c>
      <c r="B41" s="319" t="s">
        <v>858</v>
      </c>
      <c r="C41" s="307"/>
      <c r="E41" s="308"/>
      <c r="F41" s="308"/>
      <c r="G41" s="271"/>
      <c r="H41" s="309"/>
    </row>
    <row r="42" spans="1:8">
      <c r="A42" s="306" t="str">
        <f>IF(E42&lt;&gt;0,IF(F42&lt;&gt;0,MAX($A$6:A41)+1),"")</f>
        <v/>
      </c>
      <c r="B42" s="319" t="s">
        <v>853</v>
      </c>
      <c r="C42" s="307"/>
      <c r="E42" s="308"/>
      <c r="F42" s="308"/>
      <c r="G42" s="271"/>
      <c r="H42" s="309"/>
    </row>
    <row r="43" spans="1:8">
      <c r="A43" s="306" t="str">
        <f>IF(E43&lt;&gt;0,IF(F43&lt;&gt;0,MAX($A$6:A42)+1),"")</f>
        <v/>
      </c>
      <c r="B43" s="319" t="s">
        <v>854</v>
      </c>
      <c r="C43" s="307"/>
      <c r="E43" s="308"/>
      <c r="F43" s="308"/>
      <c r="G43" s="271"/>
      <c r="H43" s="309"/>
    </row>
    <row r="44" spans="1:8">
      <c r="A44" s="306" t="str">
        <f>IF(E44&lt;&gt;0,IF(F44&lt;&gt;0,MAX($A$6:A43)+1),"")</f>
        <v/>
      </c>
      <c r="B44" s="307" t="s">
        <v>828</v>
      </c>
      <c r="C44" s="307"/>
      <c r="E44" s="308"/>
      <c r="F44" s="308"/>
      <c r="G44" s="271"/>
      <c r="H44" s="309"/>
    </row>
    <row r="45" spans="1:8">
      <c r="A45" s="306">
        <f>IF(E45&lt;&gt;0,IF(F45&lt;&gt;0,MAX($A$6:A44)+1),"")</f>
        <v>24</v>
      </c>
      <c r="B45" s="307" t="s">
        <v>829</v>
      </c>
      <c r="C45" s="307"/>
      <c r="E45" s="308">
        <v>2</v>
      </c>
      <c r="F45" s="308" t="s">
        <v>830</v>
      </c>
      <c r="G45" s="271"/>
      <c r="H45" s="309">
        <f t="shared" si="0"/>
        <v>0</v>
      </c>
    </row>
    <row r="46" spans="1:8">
      <c r="A46" s="306">
        <f>IF(E46&lt;&gt;0,IF(F46&lt;&gt;0,MAX($A$6:A45)+1),"")</f>
        <v>25</v>
      </c>
      <c r="B46" s="307" t="s">
        <v>831</v>
      </c>
      <c r="C46" s="307"/>
      <c r="E46" s="308">
        <v>3</v>
      </c>
      <c r="F46" s="308" t="s">
        <v>830</v>
      </c>
      <c r="G46" s="271"/>
      <c r="H46" s="309">
        <f t="shared" si="0"/>
        <v>0</v>
      </c>
    </row>
    <row r="47" spans="1:8">
      <c r="A47" s="306">
        <f>IF(E47&lt;&gt;0,IF(F47&lt;&gt;0,MAX($A$6:A46)+1),"")</f>
        <v>26</v>
      </c>
      <c r="B47" s="307" t="s">
        <v>832</v>
      </c>
      <c r="C47" s="307"/>
      <c r="E47" s="308">
        <v>2</v>
      </c>
      <c r="F47" s="308" t="s">
        <v>830</v>
      </c>
      <c r="G47" s="271"/>
      <c r="H47" s="309">
        <f t="shared" si="0"/>
        <v>0</v>
      </c>
    </row>
    <row r="48" spans="1:8">
      <c r="A48" s="306">
        <f>IF(E48&lt;&gt;0,IF(F48&lt;&gt;0,MAX($A$6:A47)+1),"")</f>
        <v>27</v>
      </c>
      <c r="B48" s="307" t="s">
        <v>833</v>
      </c>
      <c r="C48" s="307"/>
      <c r="E48" s="308">
        <v>6</v>
      </c>
      <c r="F48" s="308" t="s">
        <v>830</v>
      </c>
      <c r="G48" s="271"/>
      <c r="H48" s="309">
        <f t="shared" si="0"/>
        <v>0</v>
      </c>
    </row>
    <row r="49" spans="1:8" ht="15.75">
      <c r="A49" s="310"/>
      <c r="B49" s="310"/>
      <c r="C49" s="311" t="s">
        <v>820</v>
      </c>
      <c r="D49" s="311"/>
      <c r="E49" s="312"/>
      <c r="F49" s="313"/>
      <c r="G49" s="313"/>
      <c r="H49" s="314">
        <f>SUM(H16:H48)</f>
        <v>0</v>
      </c>
    </row>
    <row r="50" spans="1:8" ht="15">
      <c r="C50" s="315"/>
      <c r="D50" s="316"/>
      <c r="E50" s="317"/>
      <c r="F50" s="318"/>
      <c r="G50" s="318"/>
      <c r="H50" s="318"/>
    </row>
    <row r="51" spans="1:8" ht="15.75">
      <c r="C51" s="301" t="s">
        <v>834</v>
      </c>
      <c r="D51" s="301"/>
      <c r="E51" s="302"/>
      <c r="F51" s="162"/>
      <c r="G51" s="162"/>
      <c r="H51" s="162"/>
    </row>
    <row r="52" spans="1:8">
      <c r="A52" s="303"/>
      <c r="B52" s="303" t="s">
        <v>811</v>
      </c>
      <c r="C52" s="303"/>
      <c r="D52" s="304"/>
      <c r="E52" s="305" t="s">
        <v>812</v>
      </c>
      <c r="F52" s="305" t="s">
        <v>103</v>
      </c>
      <c r="G52" s="305" t="s">
        <v>813</v>
      </c>
      <c r="H52" s="305" t="s">
        <v>814</v>
      </c>
    </row>
    <row r="53" spans="1:8">
      <c r="A53" s="306">
        <f>IF(E53&lt;&gt;0,IF(F53&lt;&gt;0,MAX($A$6:A52)+1),"")</f>
        <v>28</v>
      </c>
      <c r="B53" s="307" t="s">
        <v>835</v>
      </c>
      <c r="C53" s="307"/>
      <c r="E53" s="308">
        <v>2</v>
      </c>
      <c r="F53" s="308" t="s">
        <v>824</v>
      </c>
      <c r="G53" s="271"/>
      <c r="H53" s="309">
        <f t="shared" ref="H53:H64" si="2">E53*G53</f>
        <v>0</v>
      </c>
    </row>
    <row r="54" spans="1:8">
      <c r="A54" s="306">
        <f>IF(E54&lt;&gt;0,IF(F54&lt;&gt;0,MAX($A$6:A53)+1),"")</f>
        <v>29</v>
      </c>
      <c r="B54" s="307" t="s">
        <v>836</v>
      </c>
      <c r="C54" s="307"/>
      <c r="E54" s="308">
        <v>5</v>
      </c>
      <c r="F54" s="308" t="s">
        <v>650</v>
      </c>
      <c r="G54" s="271"/>
      <c r="H54" s="309">
        <f t="shared" si="2"/>
        <v>0</v>
      </c>
    </row>
    <row r="55" spans="1:8">
      <c r="A55" s="306">
        <f>IF(E55&lt;&gt;0,IF(F55&lt;&gt;0,MAX($A$6:A54)+1),"")</f>
        <v>30</v>
      </c>
      <c r="B55" s="307" t="s">
        <v>837</v>
      </c>
      <c r="C55" s="307"/>
      <c r="E55" s="308">
        <v>5</v>
      </c>
      <c r="F55" s="308" t="s">
        <v>650</v>
      </c>
      <c r="G55" s="271"/>
      <c r="H55" s="309">
        <f t="shared" si="2"/>
        <v>0</v>
      </c>
    </row>
    <row r="56" spans="1:8">
      <c r="A56" s="306">
        <f>IF(E56&lt;&gt;0,IF(F56&lt;&gt;0,MAX($A$6:A55)+1),"")</f>
        <v>31</v>
      </c>
      <c r="B56" s="307" t="s">
        <v>863</v>
      </c>
      <c r="C56" s="307"/>
      <c r="E56" s="308">
        <v>2</v>
      </c>
      <c r="F56" s="308" t="s">
        <v>650</v>
      </c>
      <c r="G56" s="271"/>
      <c r="H56" s="309">
        <f t="shared" ref="H56" si="3">E56*G56</f>
        <v>0</v>
      </c>
    </row>
    <row r="57" spans="1:8">
      <c r="A57" s="306">
        <f>IF(E57&lt;&gt;0,IF(F57&lt;&gt;0,MAX($A$6:A55)+1),"")</f>
        <v>31</v>
      </c>
      <c r="B57" s="307" t="s">
        <v>838</v>
      </c>
      <c r="C57" s="307"/>
      <c r="E57" s="308">
        <v>250</v>
      </c>
      <c r="F57" s="308" t="s">
        <v>228</v>
      </c>
      <c r="G57" s="271"/>
      <c r="H57" s="309">
        <f t="shared" si="2"/>
        <v>0</v>
      </c>
    </row>
    <row r="58" spans="1:8">
      <c r="A58" s="306">
        <f>IF(E58&lt;&gt;0,IF(F58&lt;&gt;0,MAX($A$6:A57)+1),"")</f>
        <v>32</v>
      </c>
      <c r="B58" s="307" t="s">
        <v>827</v>
      </c>
      <c r="C58" s="307"/>
      <c r="E58" s="308">
        <v>1</v>
      </c>
      <c r="F58" s="308" t="s">
        <v>824</v>
      </c>
      <c r="G58" s="271"/>
      <c r="H58" s="309">
        <f t="shared" si="2"/>
        <v>0</v>
      </c>
    </row>
    <row r="59" spans="1:8">
      <c r="A59" s="306">
        <f>IF(E59&lt;&gt;0,IF(F59&lt;&gt;0,MAX($A$6:A58)+1),"")</f>
        <v>33</v>
      </c>
      <c r="B59" s="307" t="s">
        <v>839</v>
      </c>
      <c r="C59" s="307"/>
      <c r="E59" s="308">
        <v>1</v>
      </c>
      <c r="F59" s="308" t="s">
        <v>824</v>
      </c>
      <c r="G59" s="271"/>
      <c r="H59" s="309">
        <f t="shared" si="2"/>
        <v>0</v>
      </c>
    </row>
    <row r="60" spans="1:8">
      <c r="A60" s="306" t="str">
        <f>IF(E60&lt;&gt;0,IF(F60&lt;&gt;0,MAX($A$6:A59)+1),"")</f>
        <v/>
      </c>
      <c r="B60" s="307" t="s">
        <v>840</v>
      </c>
      <c r="C60" s="307"/>
      <c r="E60" s="308"/>
      <c r="F60" s="308"/>
      <c r="G60" s="271"/>
      <c r="H60" s="309"/>
    </row>
    <row r="61" spans="1:8">
      <c r="A61" s="306">
        <f>IF(E61&lt;&gt;0,IF(F61&lt;&gt;0,MAX($A$6:A60)+1),"")</f>
        <v>34</v>
      </c>
      <c r="B61" s="307" t="s">
        <v>829</v>
      </c>
      <c r="C61" s="307"/>
      <c r="E61" s="308">
        <v>1</v>
      </c>
      <c r="F61" s="308" t="s">
        <v>830</v>
      </c>
      <c r="G61" s="271"/>
      <c r="H61" s="309">
        <f t="shared" si="2"/>
        <v>0</v>
      </c>
    </row>
    <row r="62" spans="1:8">
      <c r="A62" s="306">
        <f>IF(E62&lt;&gt;0,IF(F62&lt;&gt;0,MAX($A$6:A61)+1),"")</f>
        <v>35</v>
      </c>
      <c r="B62" s="307" t="s">
        <v>831</v>
      </c>
      <c r="C62" s="307"/>
      <c r="E62" s="308">
        <v>1</v>
      </c>
      <c r="F62" s="308" t="s">
        <v>830</v>
      </c>
      <c r="G62" s="271"/>
      <c r="H62" s="309">
        <f t="shared" si="2"/>
        <v>0</v>
      </c>
    </row>
    <row r="63" spans="1:8">
      <c r="A63" s="306">
        <f>IF(E63&lt;&gt;0,IF(F63&lt;&gt;0,MAX($A$6:A62)+1),"")</f>
        <v>36</v>
      </c>
      <c r="B63" s="307" t="s">
        <v>832</v>
      </c>
      <c r="C63" s="307"/>
      <c r="E63" s="308">
        <v>1</v>
      </c>
      <c r="F63" s="308" t="s">
        <v>830</v>
      </c>
      <c r="G63" s="271"/>
      <c r="H63" s="309">
        <f t="shared" si="2"/>
        <v>0</v>
      </c>
    </row>
    <row r="64" spans="1:8">
      <c r="A64" s="306">
        <f>IF(E64&lt;&gt;0,IF(F64&lt;&gt;0,MAX($A$6:A63)+1),"")</f>
        <v>37</v>
      </c>
      <c r="B64" s="307" t="s">
        <v>833</v>
      </c>
      <c r="C64" s="307"/>
      <c r="E64" s="308">
        <v>1</v>
      </c>
      <c r="F64" s="308" t="s">
        <v>830</v>
      </c>
      <c r="G64" s="271"/>
      <c r="H64" s="309">
        <f t="shared" si="2"/>
        <v>0</v>
      </c>
    </row>
    <row r="65" spans="1:8" ht="15.75">
      <c r="A65" s="310"/>
      <c r="B65" s="310"/>
      <c r="C65" s="311" t="s">
        <v>820</v>
      </c>
      <c r="D65" s="311"/>
      <c r="E65" s="312"/>
      <c r="F65" s="313"/>
      <c r="G65" s="313"/>
      <c r="H65" s="314">
        <f>SUM(H53:H64)</f>
        <v>0</v>
      </c>
    </row>
    <row r="66" spans="1:8" ht="15">
      <c r="C66" s="315"/>
      <c r="D66" s="316"/>
      <c r="E66" s="317"/>
      <c r="F66" s="318"/>
      <c r="G66" s="318"/>
      <c r="H66" s="318"/>
    </row>
    <row r="67" spans="1:8" ht="15">
      <c r="C67" s="315"/>
      <c r="D67" s="316"/>
      <c r="E67" s="317"/>
      <c r="F67" s="318"/>
      <c r="G67" s="318"/>
      <c r="H67" s="318"/>
    </row>
    <row r="68" spans="1:8" ht="15">
      <c r="C68" s="315"/>
      <c r="D68" s="316"/>
      <c r="E68" s="317"/>
      <c r="F68" s="318"/>
      <c r="G68" s="318"/>
      <c r="H68" s="318"/>
    </row>
    <row r="69" spans="1:8" ht="15.75" thickBot="1">
      <c r="C69" s="315"/>
      <c r="D69" s="316"/>
      <c r="E69" s="317"/>
      <c r="F69" s="320"/>
      <c r="G69" s="320"/>
      <c r="H69" s="320"/>
    </row>
    <row r="70" spans="1:8" ht="33" customHeight="1" thickBot="1">
      <c r="A70" s="435" t="s">
        <v>841</v>
      </c>
      <c r="B70" s="435"/>
      <c r="C70" s="435" t="s">
        <v>841</v>
      </c>
      <c r="D70" s="435"/>
      <c r="E70" s="435"/>
      <c r="F70" s="435"/>
      <c r="G70" s="321"/>
      <c r="H70" s="322">
        <f>H65+H49+H11</f>
        <v>0</v>
      </c>
    </row>
  </sheetData>
  <sheetProtection algorithmName="SHA-512" hashValue="6PqxlvyuPdctZ8KjmLJYTF04j0C36UlnVMCUfdujGkV6/Nn6aH8HHVNJrSHO9btNU59G1hF7rLPk4wLWfjHw6w==" saltValue="RWFC47vCgaaFFZZ2tgJNmQ==" spinCount="100000" sheet="1" objects="1" scenarios="1"/>
  <mergeCells count="3">
    <mergeCell ref="A1:H1"/>
    <mergeCell ref="A2:H2"/>
    <mergeCell ref="A70:F70"/>
  </mergeCells>
  <conditionalFormatting sqref="G6:G10">
    <cfRule type="expression" dxfId="2157" priority="41" stopIfTrue="1">
      <formula>$F6=0</formula>
    </cfRule>
    <cfRule type="expression" dxfId="2156" priority="42" stopIfTrue="1">
      <formula>#REF!=-1</formula>
    </cfRule>
    <cfRule type="cellIs" dxfId="2155" priority="43" stopIfTrue="1" operator="lessThan">
      <formula>0</formula>
    </cfRule>
    <cfRule type="cellIs" dxfId="2154" priority="44" stopIfTrue="1" operator="greaterThan">
      <formula>0</formula>
    </cfRule>
    <cfRule type="expression" dxfId="2153" priority="45" stopIfTrue="1">
      <formula>$F6&lt;&gt;0</formula>
    </cfRule>
  </conditionalFormatting>
  <conditionalFormatting sqref="G6:G10">
    <cfRule type="cellIs" dxfId="2152" priority="46" stopIfTrue="1" operator="lessThan">
      <formula>0</formula>
    </cfRule>
    <cfRule type="cellIs" dxfId="2151" priority="47" stopIfTrue="1" operator="greaterThan">
      <formula>0</formula>
    </cfRule>
    <cfRule type="expression" dxfId="2150" priority="48" stopIfTrue="1">
      <formula>$F6=0</formula>
    </cfRule>
    <cfRule type="expression" dxfId="2149" priority="49" stopIfTrue="1">
      <formula>#REF!=-1</formula>
    </cfRule>
    <cfRule type="expression" dxfId="2148" priority="50" stopIfTrue="1">
      <formula>$F6&lt;&gt;0</formula>
    </cfRule>
  </conditionalFormatting>
  <conditionalFormatting sqref="G16:G34">
    <cfRule type="expression" dxfId="2147" priority="31" stopIfTrue="1">
      <formula>$F16=0</formula>
    </cfRule>
    <cfRule type="expression" dxfId="2146" priority="32" stopIfTrue="1">
      <formula>#REF!=-1</formula>
    </cfRule>
    <cfRule type="cellIs" dxfId="2145" priority="33" stopIfTrue="1" operator="lessThan">
      <formula>0</formula>
    </cfRule>
    <cfRule type="cellIs" dxfId="2144" priority="34" stopIfTrue="1" operator="greaterThan">
      <formula>0</formula>
    </cfRule>
    <cfRule type="expression" dxfId="2143" priority="35" stopIfTrue="1">
      <formula>$F16&lt;&gt;0</formula>
    </cfRule>
  </conditionalFormatting>
  <conditionalFormatting sqref="G16:G34">
    <cfRule type="cellIs" dxfId="2142" priority="36" stopIfTrue="1" operator="lessThan">
      <formula>0</formula>
    </cfRule>
    <cfRule type="cellIs" dxfId="2141" priority="37" stopIfTrue="1" operator="greaterThan">
      <formula>0</formula>
    </cfRule>
    <cfRule type="expression" dxfId="2140" priority="38" stopIfTrue="1">
      <formula>$F16=0</formula>
    </cfRule>
    <cfRule type="expression" dxfId="2139" priority="39" stopIfTrue="1">
      <formula>#REF!=-1</formula>
    </cfRule>
    <cfRule type="expression" dxfId="2138" priority="40" stopIfTrue="1">
      <formula>$F16&lt;&gt;0</formula>
    </cfRule>
  </conditionalFormatting>
  <conditionalFormatting sqref="G45:G48">
    <cfRule type="expression" dxfId="2137" priority="21" stopIfTrue="1">
      <formula>$F45=0</formula>
    </cfRule>
    <cfRule type="expression" dxfId="2136" priority="22" stopIfTrue="1">
      <formula>#REF!=-1</formula>
    </cfRule>
    <cfRule type="cellIs" dxfId="2135" priority="23" stopIfTrue="1" operator="lessThan">
      <formula>0</formula>
    </cfRule>
    <cfRule type="cellIs" dxfId="2134" priority="24" stopIfTrue="1" operator="greaterThan">
      <formula>0</formula>
    </cfRule>
    <cfRule type="expression" dxfId="2133" priority="25" stopIfTrue="1">
      <formula>$F45&lt;&gt;0</formula>
    </cfRule>
  </conditionalFormatting>
  <conditionalFormatting sqref="G45:G48">
    <cfRule type="cellIs" dxfId="2132" priority="26" stopIfTrue="1" operator="lessThan">
      <formula>0</formula>
    </cfRule>
    <cfRule type="cellIs" dxfId="2131" priority="27" stopIfTrue="1" operator="greaterThan">
      <formula>0</formula>
    </cfRule>
    <cfRule type="expression" dxfId="2130" priority="28" stopIfTrue="1">
      <formula>$F45=0</formula>
    </cfRule>
    <cfRule type="expression" dxfId="2129" priority="29" stopIfTrue="1">
      <formula>#REF!=-1</formula>
    </cfRule>
    <cfRule type="expression" dxfId="2128" priority="30" stopIfTrue="1">
      <formula>$F45&lt;&gt;0</formula>
    </cfRule>
  </conditionalFormatting>
  <conditionalFormatting sqref="G35:G44">
    <cfRule type="expression" dxfId="2127" priority="11" stopIfTrue="1">
      <formula>$F35=0</formula>
    </cfRule>
    <cfRule type="expression" dxfId="2126" priority="12" stopIfTrue="1">
      <formula>#REF!=-1</formula>
    </cfRule>
    <cfRule type="cellIs" dxfId="2125" priority="13" stopIfTrue="1" operator="lessThan">
      <formula>0</formula>
    </cfRule>
    <cfRule type="cellIs" dxfId="2124" priority="14" stopIfTrue="1" operator="greaterThan">
      <formula>0</formula>
    </cfRule>
    <cfRule type="expression" dxfId="2123" priority="15" stopIfTrue="1">
      <formula>$F35&lt;&gt;0</formula>
    </cfRule>
  </conditionalFormatting>
  <conditionalFormatting sqref="G35:G44">
    <cfRule type="cellIs" dxfId="2122" priority="16" stopIfTrue="1" operator="lessThan">
      <formula>0</formula>
    </cfRule>
    <cfRule type="cellIs" dxfId="2121" priority="17" stopIfTrue="1" operator="greaterThan">
      <formula>0</formula>
    </cfRule>
    <cfRule type="expression" dxfId="2120" priority="18" stopIfTrue="1">
      <formula>$F35=0</formula>
    </cfRule>
    <cfRule type="expression" dxfId="2119" priority="19" stopIfTrue="1">
      <formula>#REF!=-1</formula>
    </cfRule>
    <cfRule type="expression" dxfId="2118" priority="20" stopIfTrue="1">
      <formula>$F35&lt;&gt;0</formula>
    </cfRule>
  </conditionalFormatting>
  <conditionalFormatting sqref="G53:G64">
    <cfRule type="expression" dxfId="2117" priority="1" stopIfTrue="1">
      <formula>$F53=0</formula>
    </cfRule>
    <cfRule type="expression" dxfId="2116" priority="2" stopIfTrue="1">
      <formula>#REF!=-1</formula>
    </cfRule>
    <cfRule type="cellIs" dxfId="2115" priority="3" stopIfTrue="1" operator="lessThan">
      <formula>0</formula>
    </cfRule>
    <cfRule type="cellIs" dxfId="2114" priority="4" stopIfTrue="1" operator="greaterThan">
      <formula>0</formula>
    </cfRule>
    <cfRule type="expression" dxfId="2113" priority="5" stopIfTrue="1">
      <formula>$F53&lt;&gt;0</formula>
    </cfRule>
  </conditionalFormatting>
  <conditionalFormatting sqref="G53:G64">
    <cfRule type="cellIs" dxfId="2112" priority="6" stopIfTrue="1" operator="lessThan">
      <formula>0</formula>
    </cfRule>
    <cfRule type="cellIs" dxfId="2111" priority="7" stopIfTrue="1" operator="greaterThan">
      <formula>0</formula>
    </cfRule>
    <cfRule type="expression" dxfId="2110" priority="8" stopIfTrue="1">
      <formula>$F53=0</formula>
    </cfRule>
    <cfRule type="expression" dxfId="2109" priority="9" stopIfTrue="1">
      <formula>#REF!=-1</formula>
    </cfRule>
    <cfRule type="expression" dxfId="2108" priority="10" stopIfTrue="1">
      <formula>$F53&lt;&gt;0</formula>
    </cfRule>
  </conditionalFormatting>
  <pageMargins left="0.39370078740157483" right="0.39370078740157483" top="0.59055118110236227" bottom="0.59055118110236227" header="0.51181102362204722" footer="0.51181102362204722"/>
  <pageSetup paperSize="9" fitToHeight="6" orientation="landscape" horizontalDpi="4294967292" r:id="rId1"/>
  <headerFooter alignWithMargins="0">
    <oddFooter>&amp;C&amp;P z &amp;N</oddFooter>
  </headerFooter>
  <rowBreaks count="2" manualBreakCount="2">
    <brk id="13" max="7" man="1"/>
    <brk id="50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zoomScale="85" zoomScaleNormal="85" workbookViewId="0">
      <pane ySplit="4" topLeftCell="A5" activePane="bottomLeft" state="frozen"/>
      <selection activeCell="B2" sqref="B2"/>
      <selection pane="bottomLeft" activeCell="F6" sqref="F6"/>
    </sheetView>
  </sheetViews>
  <sheetFormatPr defaultColWidth="9.140625" defaultRowHeight="12.75" outlineLevelRow="1"/>
  <cols>
    <col min="1" max="1" width="3.42578125" style="215" customWidth="1"/>
    <col min="2" max="2" width="12.5703125" style="221" customWidth="1"/>
    <col min="3" max="3" width="38.28515625" style="221" customWidth="1"/>
    <col min="4" max="4" width="4.85546875" style="215" customWidth="1"/>
    <col min="5" max="5" width="10.5703125" style="215" customWidth="1"/>
    <col min="6" max="6" width="9.85546875" style="215" customWidth="1"/>
    <col min="7" max="7" width="12.7109375" style="215" customWidth="1"/>
    <col min="8" max="23" width="0" style="215" hidden="1" customWidth="1"/>
    <col min="24" max="24" width="9.140625" style="215" bestFit="1" customWidth="1"/>
    <col min="25" max="28" width="9.140625" style="215"/>
    <col min="29" max="29" width="0" style="215" hidden="1" customWidth="1"/>
    <col min="30" max="30" width="9.140625" style="215"/>
    <col min="31" max="41" width="0" style="215" hidden="1" customWidth="1"/>
    <col min="42" max="16384" width="9.140625" style="215"/>
  </cols>
  <sheetData>
    <row r="1" spans="1:60" ht="15.75" customHeight="1">
      <c r="A1" s="436" t="s">
        <v>1367</v>
      </c>
      <c r="B1" s="436"/>
      <c r="C1" s="436"/>
      <c r="D1" s="436"/>
      <c r="E1" s="436"/>
      <c r="F1" s="436"/>
      <c r="G1" s="436"/>
      <c r="AG1" s="215" t="s">
        <v>95</v>
      </c>
    </row>
    <row r="2" spans="1:60">
      <c r="D2" s="227"/>
    </row>
    <row r="3" spans="1:60" ht="38.25">
      <c r="A3" s="323" t="s">
        <v>100</v>
      </c>
      <c r="B3" s="324" t="s">
        <v>101</v>
      </c>
      <c r="C3" s="324" t="s">
        <v>102</v>
      </c>
      <c r="D3" s="325" t="s">
        <v>103</v>
      </c>
      <c r="E3" s="323" t="s">
        <v>104</v>
      </c>
      <c r="F3" s="326" t="s">
        <v>105</v>
      </c>
      <c r="G3" s="323" t="s">
        <v>29</v>
      </c>
      <c r="H3" s="327" t="s">
        <v>30</v>
      </c>
      <c r="I3" s="327" t="s">
        <v>106</v>
      </c>
      <c r="J3" s="327" t="s">
        <v>31</v>
      </c>
      <c r="K3" s="327" t="s">
        <v>107</v>
      </c>
      <c r="L3" s="327" t="s">
        <v>108</v>
      </c>
      <c r="M3" s="327" t="s">
        <v>109</v>
      </c>
      <c r="N3" s="327" t="s">
        <v>110</v>
      </c>
      <c r="O3" s="327" t="s">
        <v>111</v>
      </c>
      <c r="P3" s="327" t="s">
        <v>112</v>
      </c>
      <c r="Q3" s="327" t="s">
        <v>113</v>
      </c>
      <c r="R3" s="327" t="s">
        <v>114</v>
      </c>
      <c r="S3" s="327" t="s">
        <v>115</v>
      </c>
      <c r="T3" s="327" t="s">
        <v>116</v>
      </c>
      <c r="U3" s="327" t="s">
        <v>117</v>
      </c>
      <c r="V3" s="327" t="s">
        <v>118</v>
      </c>
      <c r="W3" s="327" t="s">
        <v>119</v>
      </c>
    </row>
    <row r="4" spans="1:60" hidden="1">
      <c r="A4" s="228"/>
      <c r="B4" s="234"/>
      <c r="C4" s="234"/>
      <c r="D4" s="235"/>
      <c r="E4" s="236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</row>
    <row r="5" spans="1:60">
      <c r="A5" s="328" t="s">
        <v>120</v>
      </c>
      <c r="B5" s="329" t="s">
        <v>1070</v>
      </c>
      <c r="C5" s="330" t="s">
        <v>1071</v>
      </c>
      <c r="D5" s="331"/>
      <c r="E5" s="332"/>
      <c r="F5" s="333"/>
      <c r="G5" s="333">
        <f>SUMIF(AG6:AG11,"&lt;&gt;NOR",G6:G11)</f>
        <v>0</v>
      </c>
      <c r="H5" s="334"/>
      <c r="I5" s="334">
        <f>SUM(I6:I11)</f>
        <v>3115.3700000000003</v>
      </c>
      <c r="J5" s="334"/>
      <c r="K5" s="334">
        <f>SUM(K6:K11)</f>
        <v>11559.630000000001</v>
      </c>
      <c r="L5" s="334"/>
      <c r="M5" s="334" t="e">
        <f>SUM(M6:M11)</f>
        <v>#VALUE!</v>
      </c>
      <c r="N5" s="334"/>
      <c r="O5" s="334">
        <f>SUM(O6:O11)</f>
        <v>1.4</v>
      </c>
      <c r="P5" s="334"/>
      <c r="Q5" s="334">
        <f>SUM(Q6:Q11)</f>
        <v>0</v>
      </c>
      <c r="R5" s="334"/>
      <c r="S5" s="334"/>
      <c r="T5" s="334"/>
      <c r="U5" s="334"/>
      <c r="V5" s="334">
        <f>SUM(V6:V11)</f>
        <v>36.01</v>
      </c>
      <c r="W5" s="334"/>
      <c r="AG5" s="215" t="s">
        <v>121</v>
      </c>
    </row>
    <row r="6" spans="1:60" ht="22.5" outlineLevel="1">
      <c r="A6" s="335">
        <v>1</v>
      </c>
      <c r="B6" s="336" t="s">
        <v>1072</v>
      </c>
      <c r="C6" s="337" t="s">
        <v>1073</v>
      </c>
      <c r="D6" s="338" t="s">
        <v>199</v>
      </c>
      <c r="E6" s="339">
        <v>1.5</v>
      </c>
      <c r="F6" s="370"/>
      <c r="G6" s="340" t="str">
        <f t="shared" ref="G6:G11" si="0">IF(F6&lt;&gt;0,F6*E6,"")</f>
        <v/>
      </c>
      <c r="H6" s="341">
        <v>236.46</v>
      </c>
      <c r="I6" s="341">
        <f t="shared" ref="I6:I11" si="1">ROUND(E6*H6,2)</f>
        <v>354.69</v>
      </c>
      <c r="J6" s="341">
        <v>305.54000000000002</v>
      </c>
      <c r="K6" s="341">
        <f t="shared" ref="K6:K11" si="2">ROUND(E6*J6,2)</f>
        <v>458.31</v>
      </c>
      <c r="L6" s="341">
        <v>21</v>
      </c>
      <c r="M6" s="341" t="e">
        <f t="shared" ref="M6:M11" si="3">G6*(1+L6/100)</f>
        <v>#VALUE!</v>
      </c>
      <c r="N6" s="341">
        <v>0.12675</v>
      </c>
      <c r="O6" s="341">
        <f t="shared" ref="O6:O11" si="4">ROUND(E6*N6,2)</f>
        <v>0.19</v>
      </c>
      <c r="P6" s="341">
        <v>0</v>
      </c>
      <c r="Q6" s="341">
        <f t="shared" ref="Q6:Q11" si="5">ROUND(E6*P6,2)</f>
        <v>0</v>
      </c>
      <c r="R6" s="341"/>
      <c r="S6" s="341" t="s">
        <v>125</v>
      </c>
      <c r="T6" s="341" t="s">
        <v>125</v>
      </c>
      <c r="U6" s="341">
        <v>0.87629999999999997</v>
      </c>
      <c r="V6" s="341">
        <f t="shared" ref="V6:V11" si="6">ROUND(E6*U6,2)</f>
        <v>1.31</v>
      </c>
      <c r="W6" s="341"/>
      <c r="X6" s="342"/>
      <c r="Y6" s="342"/>
      <c r="Z6" s="342"/>
      <c r="AA6" s="342"/>
      <c r="AB6" s="342"/>
      <c r="AC6" s="342"/>
      <c r="AD6" s="342"/>
      <c r="AE6" s="342"/>
      <c r="AF6" s="342"/>
      <c r="AG6" s="342" t="s">
        <v>154</v>
      </c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</row>
    <row r="7" spans="1:60" ht="22.5" outlineLevel="1">
      <c r="A7" s="335">
        <v>2</v>
      </c>
      <c r="B7" s="336" t="s">
        <v>1074</v>
      </c>
      <c r="C7" s="337" t="s">
        <v>1075</v>
      </c>
      <c r="D7" s="343" t="s">
        <v>174</v>
      </c>
      <c r="E7" s="344">
        <v>7</v>
      </c>
      <c r="F7" s="371"/>
      <c r="G7" s="340" t="str">
        <f t="shared" si="0"/>
        <v/>
      </c>
      <c r="H7" s="341">
        <v>42.86</v>
      </c>
      <c r="I7" s="341">
        <f t="shared" si="1"/>
        <v>300.02</v>
      </c>
      <c r="J7" s="341">
        <v>272.14</v>
      </c>
      <c r="K7" s="341">
        <f t="shared" si="2"/>
        <v>1904.98</v>
      </c>
      <c r="L7" s="341">
        <v>21</v>
      </c>
      <c r="M7" s="341" t="e">
        <f t="shared" si="3"/>
        <v>#VALUE!</v>
      </c>
      <c r="N7" s="341">
        <v>5.0200000000000002E-2</v>
      </c>
      <c r="O7" s="341">
        <f t="shared" si="4"/>
        <v>0.35</v>
      </c>
      <c r="P7" s="341">
        <v>0</v>
      </c>
      <c r="Q7" s="341">
        <f t="shared" si="5"/>
        <v>0</v>
      </c>
      <c r="R7" s="341"/>
      <c r="S7" s="341" t="s">
        <v>125</v>
      </c>
      <c r="T7" s="341" t="s">
        <v>125</v>
      </c>
      <c r="U7" s="341">
        <v>0.77</v>
      </c>
      <c r="V7" s="341">
        <f t="shared" si="6"/>
        <v>5.39</v>
      </c>
      <c r="W7" s="341"/>
      <c r="X7" s="342"/>
      <c r="Y7" s="342"/>
      <c r="Z7" s="342"/>
      <c r="AA7" s="342"/>
      <c r="AB7" s="342"/>
      <c r="AC7" s="342"/>
      <c r="AD7" s="342"/>
      <c r="AE7" s="342"/>
      <c r="AF7" s="342"/>
      <c r="AG7" s="342" t="s">
        <v>154</v>
      </c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</row>
    <row r="8" spans="1:60" ht="22.5" outlineLevel="1">
      <c r="A8" s="335">
        <v>3</v>
      </c>
      <c r="B8" s="336" t="s">
        <v>1076</v>
      </c>
      <c r="C8" s="337" t="s">
        <v>1077</v>
      </c>
      <c r="D8" s="343" t="s">
        <v>174</v>
      </c>
      <c r="E8" s="344">
        <v>18</v>
      </c>
      <c r="F8" s="371"/>
      <c r="G8" s="340" t="str">
        <f t="shared" si="0"/>
        <v/>
      </c>
      <c r="H8" s="341">
        <v>20.07</v>
      </c>
      <c r="I8" s="341">
        <f t="shared" si="1"/>
        <v>361.26</v>
      </c>
      <c r="J8" s="341">
        <v>83.43</v>
      </c>
      <c r="K8" s="341">
        <f t="shared" si="2"/>
        <v>1501.74</v>
      </c>
      <c r="L8" s="341">
        <v>21</v>
      </c>
      <c r="M8" s="341" t="e">
        <f t="shared" si="3"/>
        <v>#VALUE!</v>
      </c>
      <c r="N8" s="341">
        <v>3.2000000000000002E-3</v>
      </c>
      <c r="O8" s="341">
        <f t="shared" si="4"/>
        <v>0.06</v>
      </c>
      <c r="P8" s="341">
        <v>0</v>
      </c>
      <c r="Q8" s="341">
        <f t="shared" si="5"/>
        <v>0</v>
      </c>
      <c r="R8" s="341"/>
      <c r="S8" s="341" t="s">
        <v>125</v>
      </c>
      <c r="T8" s="341" t="s">
        <v>125</v>
      </c>
      <c r="U8" s="341">
        <v>0.22498000000000001</v>
      </c>
      <c r="V8" s="341">
        <f t="shared" si="6"/>
        <v>4.05</v>
      </c>
      <c r="W8" s="341"/>
      <c r="X8" s="342"/>
      <c r="Y8" s="342"/>
      <c r="Z8" s="342"/>
      <c r="AA8" s="342"/>
      <c r="AB8" s="342"/>
      <c r="AC8" s="342"/>
      <c r="AD8" s="342"/>
      <c r="AE8" s="342"/>
      <c r="AF8" s="342"/>
      <c r="AG8" s="342" t="s">
        <v>154</v>
      </c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</row>
    <row r="9" spans="1:60" ht="22.5" outlineLevel="1">
      <c r="A9" s="335">
        <v>4</v>
      </c>
      <c r="B9" s="336" t="s">
        <v>1078</v>
      </c>
      <c r="C9" s="337" t="s">
        <v>1079</v>
      </c>
      <c r="D9" s="343" t="s">
        <v>228</v>
      </c>
      <c r="E9" s="344">
        <v>25</v>
      </c>
      <c r="F9" s="371"/>
      <c r="G9" s="340" t="str">
        <f t="shared" si="0"/>
        <v/>
      </c>
      <c r="H9" s="341">
        <v>45.34</v>
      </c>
      <c r="I9" s="341">
        <f t="shared" si="1"/>
        <v>1133.5</v>
      </c>
      <c r="J9" s="341">
        <v>80.66</v>
      </c>
      <c r="K9" s="341">
        <f t="shared" si="2"/>
        <v>2016.5</v>
      </c>
      <c r="L9" s="341">
        <v>21</v>
      </c>
      <c r="M9" s="341" t="e">
        <f t="shared" si="3"/>
        <v>#VALUE!</v>
      </c>
      <c r="N9" s="341">
        <v>1.7330000000000002E-2</v>
      </c>
      <c r="O9" s="341">
        <f t="shared" si="4"/>
        <v>0.43</v>
      </c>
      <c r="P9" s="341">
        <v>0</v>
      </c>
      <c r="Q9" s="341">
        <f t="shared" si="5"/>
        <v>0</v>
      </c>
      <c r="R9" s="341"/>
      <c r="S9" s="341" t="s">
        <v>125</v>
      </c>
      <c r="T9" s="341" t="s">
        <v>125</v>
      </c>
      <c r="U9" s="341">
        <v>0.253</v>
      </c>
      <c r="V9" s="341">
        <f t="shared" si="6"/>
        <v>6.33</v>
      </c>
      <c r="W9" s="341"/>
      <c r="X9" s="342"/>
      <c r="Y9" s="342"/>
      <c r="Z9" s="342"/>
      <c r="AA9" s="342"/>
      <c r="AB9" s="342"/>
      <c r="AC9" s="342"/>
      <c r="AD9" s="342"/>
      <c r="AE9" s="342"/>
      <c r="AF9" s="342"/>
      <c r="AG9" s="342" t="s">
        <v>154</v>
      </c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</row>
    <row r="10" spans="1:60" ht="22.5" outlineLevel="1">
      <c r="A10" s="335">
        <v>5</v>
      </c>
      <c r="B10" s="336" t="s">
        <v>1080</v>
      </c>
      <c r="C10" s="337" t="s">
        <v>1081</v>
      </c>
      <c r="D10" s="343" t="s">
        <v>228</v>
      </c>
      <c r="E10" s="344">
        <v>10</v>
      </c>
      <c r="F10" s="371"/>
      <c r="G10" s="340" t="str">
        <f t="shared" si="0"/>
        <v/>
      </c>
      <c r="H10" s="341">
        <v>96.59</v>
      </c>
      <c r="I10" s="341">
        <f t="shared" si="1"/>
        <v>965.9</v>
      </c>
      <c r="J10" s="341">
        <v>93.41</v>
      </c>
      <c r="K10" s="341">
        <f t="shared" si="2"/>
        <v>934.1</v>
      </c>
      <c r="L10" s="341">
        <v>21</v>
      </c>
      <c r="M10" s="341" t="e">
        <f t="shared" si="3"/>
        <v>#VALUE!</v>
      </c>
      <c r="N10" s="341">
        <v>3.7130000000000003E-2</v>
      </c>
      <c r="O10" s="341">
        <f t="shared" si="4"/>
        <v>0.37</v>
      </c>
      <c r="P10" s="341">
        <v>0</v>
      </c>
      <c r="Q10" s="341">
        <f t="shared" si="5"/>
        <v>0</v>
      </c>
      <c r="R10" s="341"/>
      <c r="S10" s="341" t="s">
        <v>125</v>
      </c>
      <c r="T10" s="341" t="s">
        <v>125</v>
      </c>
      <c r="U10" s="341">
        <v>0.29299999999999998</v>
      </c>
      <c r="V10" s="341">
        <f t="shared" si="6"/>
        <v>2.93</v>
      </c>
      <c r="W10" s="341"/>
      <c r="X10" s="342"/>
      <c r="Y10" s="342"/>
      <c r="Z10" s="342"/>
      <c r="AA10" s="342"/>
      <c r="AB10" s="342"/>
      <c r="AC10" s="342"/>
      <c r="AD10" s="342"/>
      <c r="AE10" s="342"/>
      <c r="AF10" s="342"/>
      <c r="AG10" s="342" t="s">
        <v>154</v>
      </c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</row>
    <row r="11" spans="1:60" ht="22.5" outlineLevel="1">
      <c r="A11" s="335">
        <v>6</v>
      </c>
      <c r="B11" s="336" t="s">
        <v>1082</v>
      </c>
      <c r="C11" s="337" t="s">
        <v>1083</v>
      </c>
      <c r="D11" s="343" t="s">
        <v>1084</v>
      </c>
      <c r="E11" s="344">
        <v>16</v>
      </c>
      <c r="F11" s="371"/>
      <c r="G11" s="340" t="str">
        <f t="shared" si="0"/>
        <v/>
      </c>
      <c r="H11" s="341">
        <v>0</v>
      </c>
      <c r="I11" s="341">
        <f t="shared" si="1"/>
        <v>0</v>
      </c>
      <c r="J11" s="341">
        <v>296.5</v>
      </c>
      <c r="K11" s="341">
        <f t="shared" si="2"/>
        <v>4744</v>
      </c>
      <c r="L11" s="341">
        <v>21</v>
      </c>
      <c r="M11" s="341" t="e">
        <f t="shared" si="3"/>
        <v>#VALUE!</v>
      </c>
      <c r="N11" s="341">
        <v>0</v>
      </c>
      <c r="O11" s="341">
        <f t="shared" si="4"/>
        <v>0</v>
      </c>
      <c r="P11" s="341">
        <v>0</v>
      </c>
      <c r="Q11" s="341">
        <f t="shared" si="5"/>
        <v>0</v>
      </c>
      <c r="R11" s="341" t="s">
        <v>1085</v>
      </c>
      <c r="S11" s="341" t="s">
        <v>125</v>
      </c>
      <c r="T11" s="341" t="s">
        <v>125</v>
      </c>
      <c r="U11" s="341">
        <v>1</v>
      </c>
      <c r="V11" s="341">
        <f t="shared" si="6"/>
        <v>16</v>
      </c>
      <c r="W11" s="341"/>
      <c r="X11" s="342"/>
      <c r="Y11" s="342"/>
      <c r="Z11" s="342"/>
      <c r="AA11" s="342"/>
      <c r="AB11" s="342"/>
      <c r="AC11" s="342"/>
      <c r="AD11" s="342"/>
      <c r="AE11" s="342"/>
      <c r="AF11" s="342"/>
      <c r="AG11" s="342" t="s">
        <v>1086</v>
      </c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</row>
    <row r="12" spans="1:60">
      <c r="A12" s="328" t="s">
        <v>120</v>
      </c>
      <c r="B12" s="329" t="s">
        <v>61</v>
      </c>
      <c r="C12" s="330" t="s">
        <v>62</v>
      </c>
      <c r="D12" s="331"/>
      <c r="E12" s="332"/>
      <c r="F12" s="372"/>
      <c r="G12" s="333">
        <f>SUMIF(AG13:AG13,"&lt;&gt;NOR",G13:G13)</f>
        <v>0</v>
      </c>
      <c r="H12" s="334"/>
      <c r="I12" s="334">
        <f>SUM(I13:I13)</f>
        <v>2021.4</v>
      </c>
      <c r="J12" s="334"/>
      <c r="K12" s="334">
        <f>SUM(K13:K13)</f>
        <v>3204.6</v>
      </c>
      <c r="L12" s="334"/>
      <c r="M12" s="334" t="e">
        <f>SUM(M13:M13)</f>
        <v>#VALUE!</v>
      </c>
      <c r="N12" s="334"/>
      <c r="O12" s="334">
        <f>SUM(O13:O13)</f>
        <v>7.0000000000000007E-2</v>
      </c>
      <c r="P12" s="334"/>
      <c r="Q12" s="334">
        <f>SUM(Q13:Q13)</f>
        <v>0</v>
      </c>
      <c r="R12" s="334"/>
      <c r="S12" s="334"/>
      <c r="T12" s="334"/>
      <c r="U12" s="334"/>
      <c r="V12" s="334">
        <f>SUM(V13:V13)</f>
        <v>10.62</v>
      </c>
      <c r="W12" s="334"/>
      <c r="AG12" s="215" t="s">
        <v>121</v>
      </c>
    </row>
    <row r="13" spans="1:60" outlineLevel="1">
      <c r="A13" s="335">
        <v>7</v>
      </c>
      <c r="B13" s="336" t="s">
        <v>1087</v>
      </c>
      <c r="C13" s="337" t="s">
        <v>1088</v>
      </c>
      <c r="D13" s="343" t="s">
        <v>199</v>
      </c>
      <c r="E13" s="344">
        <v>60</v>
      </c>
      <c r="F13" s="371"/>
      <c r="G13" s="340" t="str">
        <f>IF(F13&lt;&gt;0,F13*E13,"")</f>
        <v/>
      </c>
      <c r="H13" s="341">
        <v>33.69</v>
      </c>
      <c r="I13" s="341">
        <f>ROUND(E13*H13,2)</f>
        <v>2021.4</v>
      </c>
      <c r="J13" s="341">
        <v>53.41</v>
      </c>
      <c r="K13" s="341">
        <f>ROUND(E13*J13,2)</f>
        <v>3204.6</v>
      </c>
      <c r="L13" s="341">
        <v>21</v>
      </c>
      <c r="M13" s="341" t="e">
        <f>G13*(1+L13/100)</f>
        <v>#VALUE!</v>
      </c>
      <c r="N13" s="341">
        <v>1.2099999999999999E-3</v>
      </c>
      <c r="O13" s="341">
        <f>ROUND(E13*N13,2)</f>
        <v>7.0000000000000007E-2</v>
      </c>
      <c r="P13" s="341">
        <v>0</v>
      </c>
      <c r="Q13" s="341">
        <f>ROUND(E13*P13,2)</f>
        <v>0</v>
      </c>
      <c r="R13" s="341"/>
      <c r="S13" s="341" t="s">
        <v>125</v>
      </c>
      <c r="T13" s="341" t="s">
        <v>125</v>
      </c>
      <c r="U13" s="341">
        <v>0.17699999999999999</v>
      </c>
      <c r="V13" s="341">
        <f>ROUND(E13*U13,2)</f>
        <v>10.62</v>
      </c>
      <c r="W13" s="341"/>
      <c r="X13" s="342"/>
      <c r="Y13" s="342"/>
      <c r="Z13" s="342"/>
      <c r="AA13" s="342"/>
      <c r="AB13" s="342"/>
      <c r="AC13" s="342"/>
      <c r="AD13" s="342"/>
      <c r="AE13" s="342"/>
      <c r="AF13" s="342"/>
      <c r="AG13" s="342" t="s">
        <v>154</v>
      </c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</row>
    <row r="14" spans="1:60">
      <c r="A14" s="328" t="s">
        <v>120</v>
      </c>
      <c r="B14" s="329" t="s">
        <v>1089</v>
      </c>
      <c r="C14" s="330" t="s">
        <v>1090</v>
      </c>
      <c r="D14" s="331"/>
      <c r="E14" s="332"/>
      <c r="F14" s="372"/>
      <c r="G14" s="333">
        <f>SUMIF(AG15:AG19,"&lt;&gt;NOR",G15:G19)</f>
        <v>0</v>
      </c>
      <c r="H14" s="334"/>
      <c r="I14" s="334">
        <f>SUM(I15:I19)</f>
        <v>481.23</v>
      </c>
      <c r="J14" s="334"/>
      <c r="K14" s="334">
        <f>SUM(K15:K19)</f>
        <v>11160.77</v>
      </c>
      <c r="L14" s="334"/>
      <c r="M14" s="334" t="e">
        <f>SUM(M15:M19)</f>
        <v>#VALUE!</v>
      </c>
      <c r="N14" s="334"/>
      <c r="O14" s="334">
        <f>SUM(O15:O19)</f>
        <v>0.01</v>
      </c>
      <c r="P14" s="334"/>
      <c r="Q14" s="334">
        <f>SUM(Q15:Q19)</f>
        <v>1.56</v>
      </c>
      <c r="R14" s="334"/>
      <c r="S14" s="334"/>
      <c r="T14" s="334"/>
      <c r="U14" s="334"/>
      <c r="V14" s="334">
        <f>SUM(V15:V19)</f>
        <v>42.88</v>
      </c>
      <c r="W14" s="334"/>
      <c r="AG14" s="215" t="s">
        <v>121</v>
      </c>
    </row>
    <row r="15" spans="1:60" outlineLevel="1">
      <c r="A15" s="335">
        <v>8</v>
      </c>
      <c r="B15" s="336" t="s">
        <v>1091</v>
      </c>
      <c r="C15" s="337" t="s">
        <v>1092</v>
      </c>
      <c r="D15" s="343" t="s">
        <v>174</v>
      </c>
      <c r="E15" s="344">
        <v>9</v>
      </c>
      <c r="F15" s="371"/>
      <c r="G15" s="340" t="str">
        <f t="shared" ref="G15:G19" si="7">IF(F15&lt;&gt;0,F15*E15,"")</f>
        <v/>
      </c>
      <c r="H15" s="341">
        <v>7.97</v>
      </c>
      <c r="I15" s="341">
        <f>ROUND(E15*H15,2)</f>
        <v>71.73</v>
      </c>
      <c r="J15" s="341">
        <v>94.03</v>
      </c>
      <c r="K15" s="341">
        <f>ROUND(E15*J15,2)</f>
        <v>846.27</v>
      </c>
      <c r="L15" s="341">
        <v>21</v>
      </c>
      <c r="M15" s="341" t="e">
        <f>G15*(1+L15/100)</f>
        <v>#VALUE!</v>
      </c>
      <c r="N15" s="341">
        <v>3.4000000000000002E-4</v>
      </c>
      <c r="O15" s="341">
        <f>ROUND(E15*N15,2)</f>
        <v>0</v>
      </c>
      <c r="P15" s="341">
        <v>5.3999999999999999E-2</v>
      </c>
      <c r="Q15" s="341">
        <f>ROUND(E15*P15,2)</f>
        <v>0.49</v>
      </c>
      <c r="R15" s="341"/>
      <c r="S15" s="341" t="s">
        <v>125</v>
      </c>
      <c r="T15" s="341" t="s">
        <v>125</v>
      </c>
      <c r="U15" s="341">
        <v>0.38100000000000001</v>
      </c>
      <c r="V15" s="341">
        <f>ROUND(E15*U15,2)</f>
        <v>3.43</v>
      </c>
      <c r="W15" s="341"/>
      <c r="X15" s="342"/>
      <c r="Y15" s="342"/>
      <c r="Z15" s="342"/>
      <c r="AA15" s="342"/>
      <c r="AB15" s="342"/>
      <c r="AC15" s="342"/>
      <c r="AD15" s="342"/>
      <c r="AE15" s="342"/>
      <c r="AF15" s="342"/>
      <c r="AG15" s="342" t="s">
        <v>154</v>
      </c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</row>
    <row r="16" spans="1:60" outlineLevel="1">
      <c r="A16" s="335">
        <v>9</v>
      </c>
      <c r="B16" s="336" t="s">
        <v>1093</v>
      </c>
      <c r="C16" s="337" t="s">
        <v>1094</v>
      </c>
      <c r="D16" s="343" t="s">
        <v>174</v>
      </c>
      <c r="E16" s="344">
        <v>7</v>
      </c>
      <c r="F16" s="371"/>
      <c r="G16" s="340" t="str">
        <f t="shared" si="7"/>
        <v/>
      </c>
      <c r="H16" s="341">
        <v>0</v>
      </c>
      <c r="I16" s="341">
        <f>ROUND(E16*H16,2)</f>
        <v>0</v>
      </c>
      <c r="J16" s="341">
        <v>224</v>
      </c>
      <c r="K16" s="341">
        <f>ROUND(E16*J16,2)</f>
        <v>1568</v>
      </c>
      <c r="L16" s="341">
        <v>21</v>
      </c>
      <c r="M16" s="341" t="e">
        <f>G16*(1+L16/100)</f>
        <v>#VALUE!</v>
      </c>
      <c r="N16" s="341">
        <v>0</v>
      </c>
      <c r="O16" s="341">
        <f>ROUND(E16*N16,2)</f>
        <v>0</v>
      </c>
      <c r="P16" s="341">
        <v>3.2000000000000001E-2</v>
      </c>
      <c r="Q16" s="341">
        <f>ROUND(E16*P16,2)</f>
        <v>0.22</v>
      </c>
      <c r="R16" s="341"/>
      <c r="S16" s="341" t="s">
        <v>125</v>
      </c>
      <c r="T16" s="341" t="s">
        <v>125</v>
      </c>
      <c r="U16" s="341">
        <v>0.83699999999999997</v>
      </c>
      <c r="V16" s="341">
        <f>ROUND(E16*U16,2)</f>
        <v>5.86</v>
      </c>
      <c r="W16" s="341"/>
      <c r="X16" s="342"/>
      <c r="Y16" s="342"/>
      <c r="Z16" s="342"/>
      <c r="AA16" s="342"/>
      <c r="AB16" s="342"/>
      <c r="AC16" s="342"/>
      <c r="AD16" s="342"/>
      <c r="AE16" s="342"/>
      <c r="AF16" s="342"/>
      <c r="AG16" s="342" t="s">
        <v>154</v>
      </c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</row>
    <row r="17" spans="1:60" outlineLevel="1">
      <c r="A17" s="335">
        <v>10</v>
      </c>
      <c r="B17" s="336" t="s">
        <v>1095</v>
      </c>
      <c r="C17" s="337" t="s">
        <v>1096</v>
      </c>
      <c r="D17" s="343" t="s">
        <v>228</v>
      </c>
      <c r="E17" s="344">
        <v>25</v>
      </c>
      <c r="F17" s="371"/>
      <c r="G17" s="340" t="str">
        <f t="shared" si="7"/>
        <v/>
      </c>
      <c r="H17" s="341">
        <v>11.7</v>
      </c>
      <c r="I17" s="341">
        <f>ROUND(E17*H17,2)</f>
        <v>292.5</v>
      </c>
      <c r="J17" s="341">
        <v>101.3</v>
      </c>
      <c r="K17" s="341">
        <f>ROUND(E17*J17,2)</f>
        <v>2532.5</v>
      </c>
      <c r="L17" s="341">
        <v>21</v>
      </c>
      <c r="M17" s="341" t="e">
        <f>G17*(1+L17/100)</f>
        <v>#VALUE!</v>
      </c>
      <c r="N17" s="341">
        <v>4.8999999999999998E-4</v>
      </c>
      <c r="O17" s="341">
        <f>ROUND(E17*N17,2)</f>
        <v>0.01</v>
      </c>
      <c r="P17" s="341">
        <v>1.7999999999999999E-2</v>
      </c>
      <c r="Q17" s="341">
        <f>ROUND(E17*P17,2)</f>
        <v>0.45</v>
      </c>
      <c r="R17" s="341"/>
      <c r="S17" s="341" t="s">
        <v>125</v>
      </c>
      <c r="T17" s="341" t="s">
        <v>125</v>
      </c>
      <c r="U17" s="341">
        <v>0.39212999999999998</v>
      </c>
      <c r="V17" s="341">
        <f>ROUND(E17*U17,2)</f>
        <v>9.8000000000000007</v>
      </c>
      <c r="W17" s="341"/>
      <c r="X17" s="342"/>
      <c r="Y17" s="342"/>
      <c r="Z17" s="342"/>
      <c r="AA17" s="342"/>
      <c r="AB17" s="342"/>
      <c r="AC17" s="342"/>
      <c r="AD17" s="342"/>
      <c r="AE17" s="342"/>
      <c r="AF17" s="342"/>
      <c r="AG17" s="342" t="s">
        <v>628</v>
      </c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</row>
    <row r="18" spans="1:60" outlineLevel="1">
      <c r="A18" s="335">
        <v>11</v>
      </c>
      <c r="B18" s="336" t="s">
        <v>1097</v>
      </c>
      <c r="C18" s="337" t="s">
        <v>1098</v>
      </c>
      <c r="D18" s="343" t="s">
        <v>228</v>
      </c>
      <c r="E18" s="344">
        <v>10</v>
      </c>
      <c r="F18" s="371"/>
      <c r="G18" s="340" t="str">
        <f t="shared" si="7"/>
        <v/>
      </c>
      <c r="H18" s="341">
        <v>11.7</v>
      </c>
      <c r="I18" s="341">
        <f>ROUND(E18*H18,2)</f>
        <v>117</v>
      </c>
      <c r="J18" s="341">
        <v>199.8</v>
      </c>
      <c r="K18" s="341">
        <f>ROUND(E18*J18,2)</f>
        <v>1998</v>
      </c>
      <c r="L18" s="341">
        <v>21</v>
      </c>
      <c r="M18" s="341" t="e">
        <f>G18*(1+L18/100)</f>
        <v>#VALUE!</v>
      </c>
      <c r="N18" s="341">
        <v>4.8999999999999998E-4</v>
      </c>
      <c r="O18" s="341">
        <f>ROUND(E18*N18,2)</f>
        <v>0</v>
      </c>
      <c r="P18" s="341">
        <v>0.04</v>
      </c>
      <c r="Q18" s="341">
        <f>ROUND(E18*P18,2)</f>
        <v>0.4</v>
      </c>
      <c r="R18" s="341"/>
      <c r="S18" s="341" t="s">
        <v>125</v>
      </c>
      <c r="T18" s="341" t="s">
        <v>125</v>
      </c>
      <c r="U18" s="341">
        <v>0.77939999999999998</v>
      </c>
      <c r="V18" s="341">
        <f>ROUND(E18*U18,2)</f>
        <v>7.79</v>
      </c>
      <c r="W18" s="341"/>
      <c r="X18" s="342"/>
      <c r="Y18" s="342"/>
      <c r="Z18" s="342"/>
      <c r="AA18" s="342"/>
      <c r="AB18" s="342"/>
      <c r="AC18" s="342"/>
      <c r="AD18" s="342"/>
      <c r="AE18" s="342"/>
      <c r="AF18" s="342"/>
      <c r="AG18" s="342" t="s">
        <v>628</v>
      </c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</row>
    <row r="19" spans="1:60" ht="22.5" outlineLevel="1">
      <c r="A19" s="335">
        <v>12</v>
      </c>
      <c r="B19" s="336" t="s">
        <v>1099</v>
      </c>
      <c r="C19" s="337" t="s">
        <v>1100</v>
      </c>
      <c r="D19" s="343" t="s">
        <v>1084</v>
      </c>
      <c r="E19" s="344">
        <v>16</v>
      </c>
      <c r="F19" s="371"/>
      <c r="G19" s="340" t="str">
        <f t="shared" si="7"/>
        <v/>
      </c>
      <c r="H19" s="341">
        <v>0</v>
      </c>
      <c r="I19" s="341">
        <f>ROUND(E19*H19,2)</f>
        <v>0</v>
      </c>
      <c r="J19" s="341">
        <v>263.5</v>
      </c>
      <c r="K19" s="341">
        <f>ROUND(E19*J19,2)</f>
        <v>4216</v>
      </c>
      <c r="L19" s="341">
        <v>21</v>
      </c>
      <c r="M19" s="341" t="e">
        <f>G19*(1+L19/100)</f>
        <v>#VALUE!</v>
      </c>
      <c r="N19" s="341">
        <v>0</v>
      </c>
      <c r="O19" s="341">
        <f>ROUND(E19*N19,2)</f>
        <v>0</v>
      </c>
      <c r="P19" s="341">
        <v>0</v>
      </c>
      <c r="Q19" s="341">
        <f>ROUND(E19*P19,2)</f>
        <v>0</v>
      </c>
      <c r="R19" s="341" t="s">
        <v>1085</v>
      </c>
      <c r="S19" s="341" t="s">
        <v>125</v>
      </c>
      <c r="T19" s="341" t="s">
        <v>125</v>
      </c>
      <c r="U19" s="341">
        <v>1</v>
      </c>
      <c r="V19" s="341">
        <f>ROUND(E19*U19,2)</f>
        <v>16</v>
      </c>
      <c r="W19" s="341"/>
      <c r="X19" s="342"/>
      <c r="Y19" s="342"/>
      <c r="Z19" s="342"/>
      <c r="AA19" s="342"/>
      <c r="AB19" s="342"/>
      <c r="AC19" s="342"/>
      <c r="AD19" s="342"/>
      <c r="AE19" s="342"/>
      <c r="AF19" s="342"/>
      <c r="AG19" s="342" t="s">
        <v>1086</v>
      </c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</row>
    <row r="20" spans="1:60">
      <c r="A20" s="328" t="s">
        <v>120</v>
      </c>
      <c r="B20" s="329" t="s">
        <v>67</v>
      </c>
      <c r="C20" s="330" t="s">
        <v>68</v>
      </c>
      <c r="D20" s="331"/>
      <c r="E20" s="332"/>
      <c r="F20" s="372"/>
      <c r="G20" s="333">
        <f>SUMIF(AG21:AG21,"&lt;&gt;NOR",G21:G21)</f>
        <v>0</v>
      </c>
      <c r="H20" s="334"/>
      <c r="I20" s="334">
        <f>SUM(I21:I21)</f>
        <v>0</v>
      </c>
      <c r="J20" s="334"/>
      <c r="K20" s="334">
        <f>SUM(K21:K21)</f>
        <v>415.69</v>
      </c>
      <c r="L20" s="334"/>
      <c r="M20" s="334" t="e">
        <f>SUM(M21:M21)</f>
        <v>#VALUE!</v>
      </c>
      <c r="N20" s="334"/>
      <c r="O20" s="334">
        <f>SUM(O21:O21)</f>
        <v>0</v>
      </c>
      <c r="P20" s="334"/>
      <c r="Q20" s="334">
        <f>SUM(Q21:Q21)</f>
        <v>0</v>
      </c>
      <c r="R20" s="334"/>
      <c r="S20" s="334"/>
      <c r="T20" s="334"/>
      <c r="U20" s="334"/>
      <c r="V20" s="334">
        <f>SUM(V21:V21)</f>
        <v>1.39</v>
      </c>
      <c r="W20" s="334"/>
      <c r="AG20" s="215" t="s">
        <v>121</v>
      </c>
    </row>
    <row r="21" spans="1:60" outlineLevel="1">
      <c r="A21" s="335">
        <v>13</v>
      </c>
      <c r="B21" s="336" t="s">
        <v>639</v>
      </c>
      <c r="C21" s="337" t="s">
        <v>1101</v>
      </c>
      <c r="D21" s="343" t="s">
        <v>641</v>
      </c>
      <c r="E21" s="344">
        <v>1.4793400000000001</v>
      </c>
      <c r="F21" s="371"/>
      <c r="G21" s="340" t="str">
        <f>IF(F21&lt;&gt;0,F21*E21,"")</f>
        <v/>
      </c>
      <c r="H21" s="341">
        <v>0</v>
      </c>
      <c r="I21" s="341">
        <f>ROUND(E21*H21,2)</f>
        <v>0</v>
      </c>
      <c r="J21" s="341">
        <v>281</v>
      </c>
      <c r="K21" s="341">
        <f>ROUND(E21*J21,2)</f>
        <v>415.69</v>
      </c>
      <c r="L21" s="341">
        <v>21</v>
      </c>
      <c r="M21" s="341" t="e">
        <f>G21*(1+L21/100)</f>
        <v>#VALUE!</v>
      </c>
      <c r="N21" s="341">
        <v>0</v>
      </c>
      <c r="O21" s="341">
        <f>ROUND(E21*N21,2)</f>
        <v>0</v>
      </c>
      <c r="P21" s="341">
        <v>0</v>
      </c>
      <c r="Q21" s="341">
        <f>ROUND(E21*P21,2)</f>
        <v>0</v>
      </c>
      <c r="R21" s="341"/>
      <c r="S21" s="341" t="s">
        <v>125</v>
      </c>
      <c r="T21" s="341" t="s">
        <v>125</v>
      </c>
      <c r="U21" s="341">
        <v>0.9385</v>
      </c>
      <c r="V21" s="341">
        <f>ROUND(E21*U21,2)</f>
        <v>1.39</v>
      </c>
      <c r="W21" s="341"/>
      <c r="X21" s="342"/>
      <c r="Y21" s="342"/>
      <c r="Z21" s="342"/>
      <c r="AA21" s="342"/>
      <c r="AB21" s="342"/>
      <c r="AC21" s="342"/>
      <c r="AD21" s="342"/>
      <c r="AE21" s="342"/>
      <c r="AF21" s="342"/>
      <c r="AG21" s="342" t="s">
        <v>642</v>
      </c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</row>
    <row r="22" spans="1:60">
      <c r="A22" s="328" t="s">
        <v>120</v>
      </c>
      <c r="B22" s="329" t="s">
        <v>1102</v>
      </c>
      <c r="C22" s="330" t="s">
        <v>1103</v>
      </c>
      <c r="D22" s="331"/>
      <c r="E22" s="332"/>
      <c r="F22" s="372"/>
      <c r="G22" s="333">
        <f>SUMIF(AG23:AG26,"&lt;&gt;NOR",G23:G26)</f>
        <v>0</v>
      </c>
      <c r="H22" s="334"/>
      <c r="I22" s="334">
        <f>SUM(I23:I26)</f>
        <v>6347.4400000000005</v>
      </c>
      <c r="J22" s="334"/>
      <c r="K22" s="334">
        <f>SUM(K23:K26)</f>
        <v>1349.83</v>
      </c>
      <c r="L22" s="334"/>
      <c r="M22" s="334" t="e">
        <f>SUM(M23:M26)</f>
        <v>#VALUE!</v>
      </c>
      <c r="N22" s="334"/>
      <c r="O22" s="334">
        <f>SUM(O23:O26)</f>
        <v>0</v>
      </c>
      <c r="P22" s="334"/>
      <c r="Q22" s="334">
        <f>SUM(Q23:Q26)</f>
        <v>0</v>
      </c>
      <c r="R22" s="334"/>
      <c r="S22" s="334"/>
      <c r="T22" s="334"/>
      <c r="U22" s="334"/>
      <c r="V22" s="334">
        <f>SUM(V23:V26)</f>
        <v>3.65</v>
      </c>
      <c r="W22" s="334"/>
      <c r="AG22" s="215" t="s">
        <v>121</v>
      </c>
    </row>
    <row r="23" spans="1:60" ht="22.5" outlineLevel="1">
      <c r="A23" s="335">
        <v>14</v>
      </c>
      <c r="B23" s="336" t="s">
        <v>1104</v>
      </c>
      <c r="C23" s="337" t="s">
        <v>1105</v>
      </c>
      <c r="D23" s="343" t="s">
        <v>174</v>
      </c>
      <c r="E23" s="344">
        <v>2</v>
      </c>
      <c r="F23" s="371"/>
      <c r="G23" s="340" t="str">
        <f t="shared" ref="G23:G26" si="8">IF(F23&lt;&gt;0,F23*E23,"")</f>
        <v/>
      </c>
      <c r="H23" s="341">
        <v>688.13</v>
      </c>
      <c r="I23" s="341">
        <f>ROUND(E23*H23,2)</f>
        <v>1376.26</v>
      </c>
      <c r="J23" s="341">
        <v>184.87</v>
      </c>
      <c r="K23" s="341">
        <f>ROUND(E23*J23,2)</f>
        <v>369.74</v>
      </c>
      <c r="L23" s="341">
        <v>21</v>
      </c>
      <c r="M23" s="341" t="e">
        <f>G23*(1+L23/100)</f>
        <v>#VALUE!</v>
      </c>
      <c r="N23" s="341">
        <v>5.0000000000000002E-5</v>
      </c>
      <c r="O23" s="341">
        <f>ROUND(E23*N23,2)</f>
        <v>0</v>
      </c>
      <c r="P23" s="341">
        <v>0</v>
      </c>
      <c r="Q23" s="341">
        <f>ROUND(E23*P23,2)</f>
        <v>0</v>
      </c>
      <c r="R23" s="341"/>
      <c r="S23" s="341" t="s">
        <v>125</v>
      </c>
      <c r="T23" s="341" t="s">
        <v>125</v>
      </c>
      <c r="U23" s="341">
        <v>0.5</v>
      </c>
      <c r="V23" s="341">
        <f>ROUND(E23*U23,2)</f>
        <v>1</v>
      </c>
      <c r="W23" s="341"/>
      <c r="X23" s="342"/>
      <c r="Y23" s="342"/>
      <c r="Z23" s="342"/>
      <c r="AA23" s="342"/>
      <c r="AB23" s="342"/>
      <c r="AC23" s="342"/>
      <c r="AD23" s="342"/>
      <c r="AE23" s="342"/>
      <c r="AF23" s="342"/>
      <c r="AG23" s="342" t="s">
        <v>154</v>
      </c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</row>
    <row r="24" spans="1:60" ht="22.5" outlineLevel="1">
      <c r="A24" s="335">
        <v>15</v>
      </c>
      <c r="B24" s="336" t="s">
        <v>1106</v>
      </c>
      <c r="C24" s="337" t="s">
        <v>1107</v>
      </c>
      <c r="D24" s="343" t="s">
        <v>174</v>
      </c>
      <c r="E24" s="344">
        <v>2</v>
      </c>
      <c r="F24" s="371"/>
      <c r="G24" s="340" t="str">
        <f t="shared" si="8"/>
        <v/>
      </c>
      <c r="H24" s="341">
        <v>860.13</v>
      </c>
      <c r="I24" s="341">
        <f>ROUND(E24*H24,2)</f>
        <v>1720.26</v>
      </c>
      <c r="J24" s="341">
        <v>184.87</v>
      </c>
      <c r="K24" s="341">
        <f>ROUND(E24*J24,2)</f>
        <v>369.74</v>
      </c>
      <c r="L24" s="341">
        <v>21</v>
      </c>
      <c r="M24" s="341" t="e">
        <f>G24*(1+L24/100)</f>
        <v>#VALUE!</v>
      </c>
      <c r="N24" s="341">
        <v>5.0000000000000002E-5</v>
      </c>
      <c r="O24" s="341">
        <f>ROUND(E24*N24,2)</f>
        <v>0</v>
      </c>
      <c r="P24" s="341">
        <v>0</v>
      </c>
      <c r="Q24" s="341">
        <f>ROUND(E24*P24,2)</f>
        <v>0</v>
      </c>
      <c r="R24" s="341"/>
      <c r="S24" s="341" t="s">
        <v>125</v>
      </c>
      <c r="T24" s="341" t="s">
        <v>125</v>
      </c>
      <c r="U24" s="341">
        <v>0.5</v>
      </c>
      <c r="V24" s="341">
        <f>ROUND(E24*U24,2)</f>
        <v>1</v>
      </c>
      <c r="W24" s="341"/>
      <c r="X24" s="342"/>
      <c r="Y24" s="342"/>
      <c r="Z24" s="342"/>
      <c r="AA24" s="342"/>
      <c r="AB24" s="342"/>
      <c r="AC24" s="342"/>
      <c r="AD24" s="342"/>
      <c r="AE24" s="342"/>
      <c r="AF24" s="342"/>
      <c r="AG24" s="342" t="s">
        <v>154</v>
      </c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</row>
    <row r="25" spans="1:60" ht="22.5" outlineLevel="1">
      <c r="A25" s="335">
        <v>16</v>
      </c>
      <c r="B25" s="336" t="s">
        <v>1108</v>
      </c>
      <c r="C25" s="337" t="s">
        <v>1109</v>
      </c>
      <c r="D25" s="343" t="s">
        <v>174</v>
      </c>
      <c r="E25" s="344">
        <v>3</v>
      </c>
      <c r="F25" s="371"/>
      <c r="G25" s="340" t="str">
        <f t="shared" si="8"/>
        <v/>
      </c>
      <c r="H25" s="341">
        <v>1083.6400000000001</v>
      </c>
      <c r="I25" s="341">
        <f>ROUND(E25*H25,2)</f>
        <v>3250.92</v>
      </c>
      <c r="J25" s="341">
        <v>203.36</v>
      </c>
      <c r="K25" s="341">
        <f>ROUND(E25*J25,2)</f>
        <v>610.08000000000004</v>
      </c>
      <c r="L25" s="341">
        <v>21</v>
      </c>
      <c r="M25" s="341" t="e">
        <f>G25*(1+L25/100)</f>
        <v>#VALUE!</v>
      </c>
      <c r="N25" s="341">
        <v>5.0000000000000002E-5</v>
      </c>
      <c r="O25" s="341">
        <f>ROUND(E25*N25,2)</f>
        <v>0</v>
      </c>
      <c r="P25" s="341">
        <v>0</v>
      </c>
      <c r="Q25" s="341">
        <f>ROUND(E25*P25,2)</f>
        <v>0</v>
      </c>
      <c r="R25" s="341"/>
      <c r="S25" s="341" t="s">
        <v>125</v>
      </c>
      <c r="T25" s="341" t="s">
        <v>125</v>
      </c>
      <c r="U25" s="341">
        <v>0.55000000000000004</v>
      </c>
      <c r="V25" s="341">
        <f>ROUND(E25*U25,2)</f>
        <v>1.65</v>
      </c>
      <c r="W25" s="341"/>
      <c r="X25" s="342"/>
      <c r="Y25" s="342"/>
      <c r="Z25" s="342"/>
      <c r="AA25" s="342"/>
      <c r="AB25" s="342"/>
      <c r="AC25" s="342"/>
      <c r="AD25" s="342"/>
      <c r="AE25" s="342"/>
      <c r="AF25" s="342"/>
      <c r="AG25" s="342" t="s">
        <v>154</v>
      </c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</row>
    <row r="26" spans="1:60" outlineLevel="1">
      <c r="A26" s="335">
        <v>17</v>
      </c>
      <c r="B26" s="336" t="s">
        <v>1110</v>
      </c>
      <c r="C26" s="337" t="s">
        <v>1111</v>
      </c>
      <c r="D26" s="343" t="s">
        <v>641</v>
      </c>
      <c r="E26" s="344">
        <v>3.5E-4</v>
      </c>
      <c r="F26" s="371"/>
      <c r="G26" s="340" t="str">
        <f t="shared" si="8"/>
        <v/>
      </c>
      <c r="H26" s="341">
        <v>0</v>
      </c>
      <c r="I26" s="341">
        <f>ROUND(E26*H26,2)</f>
        <v>0</v>
      </c>
      <c r="J26" s="341">
        <v>770</v>
      </c>
      <c r="K26" s="341">
        <f>ROUND(E26*J26,2)</f>
        <v>0.27</v>
      </c>
      <c r="L26" s="341">
        <v>21</v>
      </c>
      <c r="M26" s="341" t="e">
        <f>G26*(1+L26/100)</f>
        <v>#VALUE!</v>
      </c>
      <c r="N26" s="341">
        <v>0</v>
      </c>
      <c r="O26" s="341">
        <f>ROUND(E26*N26,2)</f>
        <v>0</v>
      </c>
      <c r="P26" s="341">
        <v>0</v>
      </c>
      <c r="Q26" s="341">
        <f>ROUND(E26*P26,2)</f>
        <v>0</v>
      </c>
      <c r="R26" s="341"/>
      <c r="S26" s="341" t="s">
        <v>125</v>
      </c>
      <c r="T26" s="341" t="s">
        <v>125</v>
      </c>
      <c r="U26" s="341">
        <v>1.74</v>
      </c>
      <c r="V26" s="341">
        <f>ROUND(E26*U26,2)</f>
        <v>0</v>
      </c>
      <c r="W26" s="341"/>
      <c r="X26" s="342"/>
      <c r="Y26" s="342"/>
      <c r="Z26" s="342"/>
      <c r="AA26" s="342"/>
      <c r="AB26" s="342"/>
      <c r="AC26" s="342"/>
      <c r="AD26" s="342"/>
      <c r="AE26" s="342"/>
      <c r="AF26" s="342"/>
      <c r="AG26" s="342" t="s">
        <v>642</v>
      </c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</row>
    <row r="27" spans="1:60">
      <c r="A27" s="328" t="s">
        <v>120</v>
      </c>
      <c r="B27" s="329" t="s">
        <v>1112</v>
      </c>
      <c r="C27" s="330" t="s">
        <v>1113</v>
      </c>
      <c r="D27" s="331"/>
      <c r="E27" s="332"/>
      <c r="F27" s="372"/>
      <c r="G27" s="333">
        <f>SUMIF(AG28:AG69,"&lt;&gt;NOR",G28:G69)</f>
        <v>0</v>
      </c>
      <c r="H27" s="334"/>
      <c r="I27" s="334">
        <f>SUM(I28:I69)</f>
        <v>53586.209999999992</v>
      </c>
      <c r="J27" s="334"/>
      <c r="K27" s="334">
        <f>SUM(K28:K69)</f>
        <v>29130.690000000002</v>
      </c>
      <c r="L27" s="334"/>
      <c r="M27" s="334" t="e">
        <f>SUM(M28:M69)</f>
        <v>#VALUE!</v>
      </c>
      <c r="N27" s="334"/>
      <c r="O27" s="334">
        <f>SUM(O28:O69)</f>
        <v>0.54999999999999993</v>
      </c>
      <c r="P27" s="334"/>
      <c r="Q27" s="334">
        <f>SUM(Q28:Q69)</f>
        <v>0</v>
      </c>
      <c r="R27" s="334"/>
      <c r="S27" s="334"/>
      <c r="T27" s="334"/>
      <c r="U27" s="334"/>
      <c r="V27" s="334">
        <f>SUM(V28:V69)</f>
        <v>79.429999999999993</v>
      </c>
      <c r="W27" s="334"/>
      <c r="AG27" s="215" t="s">
        <v>121</v>
      </c>
    </row>
    <row r="28" spans="1:60" outlineLevel="1">
      <c r="A28" s="335">
        <v>18</v>
      </c>
      <c r="B28" s="336" t="s">
        <v>1114</v>
      </c>
      <c r="C28" s="337" t="s">
        <v>1115</v>
      </c>
      <c r="D28" s="343" t="s">
        <v>174</v>
      </c>
      <c r="E28" s="344">
        <v>6</v>
      </c>
      <c r="F28" s="371"/>
      <c r="G28" s="340" t="str">
        <f t="shared" ref="G28:G34" si="9">IF(F28&lt;&gt;0,F28*E28,"")</f>
        <v/>
      </c>
      <c r="H28" s="341">
        <v>163.11000000000001</v>
      </c>
      <c r="I28" s="341">
        <f t="shared" ref="I28:I34" si="10">ROUND(E28*H28,2)</f>
        <v>978.66</v>
      </c>
      <c r="J28" s="341">
        <v>281.39</v>
      </c>
      <c r="K28" s="341">
        <f t="shared" ref="K28:K34" si="11">ROUND(E28*J28,2)</f>
        <v>1688.34</v>
      </c>
      <c r="L28" s="341">
        <v>21</v>
      </c>
      <c r="M28" s="341" t="e">
        <f t="shared" ref="M28:M34" si="12">G28*(1+L28/100)</f>
        <v>#VALUE!</v>
      </c>
      <c r="N28" s="341">
        <v>0</v>
      </c>
      <c r="O28" s="341">
        <f t="shared" ref="O28:O34" si="13">ROUND(E28*N28,2)</f>
        <v>0</v>
      </c>
      <c r="P28" s="341">
        <v>0</v>
      </c>
      <c r="Q28" s="341">
        <f t="shared" ref="Q28:Q34" si="14">ROUND(E28*P28,2)</f>
        <v>0</v>
      </c>
      <c r="R28" s="341"/>
      <c r="S28" s="341" t="s">
        <v>125</v>
      </c>
      <c r="T28" s="341" t="s">
        <v>125</v>
      </c>
      <c r="U28" s="341">
        <v>0.76100000000000001</v>
      </c>
      <c r="V28" s="341">
        <f t="shared" ref="V28:V34" si="15">ROUND(E28*U28,2)</f>
        <v>4.57</v>
      </c>
      <c r="W28" s="341"/>
      <c r="X28" s="342"/>
      <c r="Y28" s="342"/>
      <c r="Z28" s="342"/>
      <c r="AA28" s="342"/>
      <c r="AB28" s="342"/>
      <c r="AC28" s="342"/>
      <c r="AD28" s="342"/>
      <c r="AE28" s="342"/>
      <c r="AF28" s="342"/>
      <c r="AG28" s="342" t="s">
        <v>154</v>
      </c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</row>
    <row r="29" spans="1:60" outlineLevel="1">
      <c r="A29" s="335">
        <v>19</v>
      </c>
      <c r="B29" s="336" t="s">
        <v>1116</v>
      </c>
      <c r="C29" s="337" t="s">
        <v>1117</v>
      </c>
      <c r="D29" s="343" t="s">
        <v>174</v>
      </c>
      <c r="E29" s="344">
        <v>1</v>
      </c>
      <c r="F29" s="371"/>
      <c r="G29" s="340" t="str">
        <f t="shared" si="9"/>
        <v/>
      </c>
      <c r="H29" s="341">
        <v>163.13999999999999</v>
      </c>
      <c r="I29" s="341">
        <f t="shared" si="10"/>
        <v>163.13999999999999</v>
      </c>
      <c r="J29" s="341">
        <v>308.36</v>
      </c>
      <c r="K29" s="341">
        <f t="shared" si="11"/>
        <v>308.36</v>
      </c>
      <c r="L29" s="341">
        <v>21</v>
      </c>
      <c r="M29" s="341" t="e">
        <f t="shared" si="12"/>
        <v>#VALUE!</v>
      </c>
      <c r="N29" s="341">
        <v>0</v>
      </c>
      <c r="O29" s="341">
        <f t="shared" si="13"/>
        <v>0</v>
      </c>
      <c r="P29" s="341">
        <v>0</v>
      </c>
      <c r="Q29" s="341">
        <f t="shared" si="14"/>
        <v>0</v>
      </c>
      <c r="R29" s="341"/>
      <c r="S29" s="341" t="s">
        <v>125</v>
      </c>
      <c r="T29" s="341" t="s">
        <v>125</v>
      </c>
      <c r="U29" s="341">
        <v>0.83399999999999996</v>
      </c>
      <c r="V29" s="341">
        <f t="shared" si="15"/>
        <v>0.83</v>
      </c>
      <c r="W29" s="341"/>
      <c r="X29" s="342"/>
      <c r="Y29" s="342"/>
      <c r="Z29" s="342"/>
      <c r="AA29" s="342"/>
      <c r="AB29" s="342"/>
      <c r="AC29" s="342"/>
      <c r="AD29" s="342"/>
      <c r="AE29" s="342"/>
      <c r="AF29" s="342"/>
      <c r="AG29" s="342" t="s">
        <v>154</v>
      </c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</row>
    <row r="30" spans="1:60" outlineLevel="1">
      <c r="A30" s="335">
        <v>20</v>
      </c>
      <c r="B30" s="336" t="s">
        <v>1118</v>
      </c>
      <c r="C30" s="337" t="s">
        <v>1119</v>
      </c>
      <c r="D30" s="343" t="s">
        <v>174</v>
      </c>
      <c r="E30" s="344">
        <v>11</v>
      </c>
      <c r="F30" s="371"/>
      <c r="G30" s="340" t="str">
        <f t="shared" si="9"/>
        <v/>
      </c>
      <c r="H30" s="341">
        <v>172.21</v>
      </c>
      <c r="I30" s="341">
        <f t="shared" si="10"/>
        <v>1894.31</v>
      </c>
      <c r="J30" s="341">
        <v>366.79</v>
      </c>
      <c r="K30" s="341">
        <f t="shared" si="11"/>
        <v>4034.69</v>
      </c>
      <c r="L30" s="341">
        <v>21</v>
      </c>
      <c r="M30" s="341" t="e">
        <f t="shared" si="12"/>
        <v>#VALUE!</v>
      </c>
      <c r="N30" s="341">
        <v>0</v>
      </c>
      <c r="O30" s="341">
        <f t="shared" si="13"/>
        <v>0</v>
      </c>
      <c r="P30" s="341">
        <v>0</v>
      </c>
      <c r="Q30" s="341">
        <f t="shared" si="14"/>
        <v>0</v>
      </c>
      <c r="R30" s="341"/>
      <c r="S30" s="341" t="s">
        <v>125</v>
      </c>
      <c r="T30" s="341" t="s">
        <v>125</v>
      </c>
      <c r="U30" s="341">
        <v>0.99199999999999999</v>
      </c>
      <c r="V30" s="341">
        <f t="shared" si="15"/>
        <v>10.91</v>
      </c>
      <c r="W30" s="341"/>
      <c r="X30" s="342"/>
      <c r="Y30" s="342"/>
      <c r="Z30" s="342"/>
      <c r="AA30" s="342"/>
      <c r="AB30" s="342"/>
      <c r="AC30" s="342"/>
      <c r="AD30" s="342"/>
      <c r="AE30" s="342"/>
      <c r="AF30" s="342"/>
      <c r="AG30" s="342" t="s">
        <v>154</v>
      </c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</row>
    <row r="31" spans="1:60" outlineLevel="1">
      <c r="A31" s="335">
        <v>21</v>
      </c>
      <c r="B31" s="336" t="s">
        <v>1120</v>
      </c>
      <c r="C31" s="337" t="s">
        <v>1121</v>
      </c>
      <c r="D31" s="343" t="s">
        <v>174</v>
      </c>
      <c r="E31" s="344">
        <v>14</v>
      </c>
      <c r="F31" s="371"/>
      <c r="G31" s="340" t="str">
        <f t="shared" si="9"/>
        <v/>
      </c>
      <c r="H31" s="341">
        <v>407.49</v>
      </c>
      <c r="I31" s="341">
        <f t="shared" si="10"/>
        <v>5704.86</v>
      </c>
      <c r="J31" s="341">
        <v>96.51</v>
      </c>
      <c r="K31" s="341">
        <f t="shared" si="11"/>
        <v>1351.14</v>
      </c>
      <c r="L31" s="341">
        <v>21</v>
      </c>
      <c r="M31" s="341" t="e">
        <f t="shared" si="12"/>
        <v>#VALUE!</v>
      </c>
      <c r="N31" s="341">
        <v>3.8000000000000002E-4</v>
      </c>
      <c r="O31" s="341">
        <f t="shared" si="13"/>
        <v>0.01</v>
      </c>
      <c r="P31" s="341">
        <v>0</v>
      </c>
      <c r="Q31" s="341">
        <f t="shared" si="14"/>
        <v>0</v>
      </c>
      <c r="R31" s="341"/>
      <c r="S31" s="341" t="s">
        <v>125</v>
      </c>
      <c r="T31" s="341" t="s">
        <v>125</v>
      </c>
      <c r="U31" s="341">
        <v>0.26100000000000001</v>
      </c>
      <c r="V31" s="341">
        <f t="shared" si="15"/>
        <v>3.65</v>
      </c>
      <c r="W31" s="341"/>
      <c r="X31" s="342"/>
      <c r="Y31" s="342"/>
      <c r="Z31" s="342"/>
      <c r="AA31" s="342"/>
      <c r="AB31" s="342"/>
      <c r="AC31" s="342"/>
      <c r="AD31" s="342"/>
      <c r="AE31" s="342"/>
      <c r="AF31" s="342"/>
      <c r="AG31" s="342" t="s">
        <v>154</v>
      </c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</row>
    <row r="32" spans="1:60" ht="22.5" outlineLevel="1">
      <c r="A32" s="335">
        <v>22</v>
      </c>
      <c r="B32" s="336" t="s">
        <v>1122</v>
      </c>
      <c r="C32" s="337" t="s">
        <v>1123</v>
      </c>
      <c r="D32" s="343" t="s">
        <v>174</v>
      </c>
      <c r="E32" s="344">
        <v>7</v>
      </c>
      <c r="F32" s="371"/>
      <c r="G32" s="340" t="str">
        <f t="shared" si="9"/>
        <v/>
      </c>
      <c r="H32" s="341">
        <v>386.36</v>
      </c>
      <c r="I32" s="341">
        <f t="shared" si="10"/>
        <v>2704.52</v>
      </c>
      <c r="J32" s="341">
        <v>404.64</v>
      </c>
      <c r="K32" s="341">
        <f t="shared" si="11"/>
        <v>2832.48</v>
      </c>
      <c r="L32" s="341">
        <v>21</v>
      </c>
      <c r="M32" s="341" t="e">
        <f t="shared" si="12"/>
        <v>#VALUE!</v>
      </c>
      <c r="N32" s="341">
        <v>8.94E-3</v>
      </c>
      <c r="O32" s="341">
        <f t="shared" si="13"/>
        <v>0.06</v>
      </c>
      <c r="P32" s="341">
        <v>0</v>
      </c>
      <c r="Q32" s="341">
        <f t="shared" si="14"/>
        <v>0</v>
      </c>
      <c r="R32" s="341"/>
      <c r="S32" s="341" t="s">
        <v>125</v>
      </c>
      <c r="T32" s="341" t="s">
        <v>125</v>
      </c>
      <c r="U32" s="341">
        <v>1.1279999999999999</v>
      </c>
      <c r="V32" s="341">
        <f t="shared" si="15"/>
        <v>7.9</v>
      </c>
      <c r="W32" s="341"/>
      <c r="X32" s="342"/>
      <c r="Y32" s="342"/>
      <c r="Z32" s="342"/>
      <c r="AA32" s="342"/>
      <c r="AB32" s="342"/>
      <c r="AC32" s="342"/>
      <c r="AD32" s="342"/>
      <c r="AE32" s="342"/>
      <c r="AF32" s="342"/>
      <c r="AG32" s="342" t="s">
        <v>154</v>
      </c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</row>
    <row r="33" spans="1:60" ht="22.5" outlineLevel="1">
      <c r="A33" s="335">
        <v>23</v>
      </c>
      <c r="B33" s="336" t="s">
        <v>1124</v>
      </c>
      <c r="C33" s="337" t="s">
        <v>1125</v>
      </c>
      <c r="D33" s="343" t="s">
        <v>174</v>
      </c>
      <c r="E33" s="344">
        <v>1</v>
      </c>
      <c r="F33" s="371"/>
      <c r="G33" s="340" t="str">
        <f t="shared" si="9"/>
        <v/>
      </c>
      <c r="H33" s="341">
        <v>1087.53</v>
      </c>
      <c r="I33" s="341">
        <f t="shared" si="10"/>
        <v>1087.53</v>
      </c>
      <c r="J33" s="341">
        <v>504.47</v>
      </c>
      <c r="K33" s="341">
        <f t="shared" si="11"/>
        <v>504.47</v>
      </c>
      <c r="L33" s="341">
        <v>21</v>
      </c>
      <c r="M33" s="341" t="e">
        <f t="shared" si="12"/>
        <v>#VALUE!</v>
      </c>
      <c r="N33" s="341">
        <v>1.24E-2</v>
      </c>
      <c r="O33" s="341">
        <f t="shared" si="13"/>
        <v>0.01</v>
      </c>
      <c r="P33" s="341">
        <v>0</v>
      </c>
      <c r="Q33" s="341">
        <f t="shared" si="14"/>
        <v>0</v>
      </c>
      <c r="R33" s="341"/>
      <c r="S33" s="341" t="s">
        <v>125</v>
      </c>
      <c r="T33" s="341" t="s">
        <v>125</v>
      </c>
      <c r="U33" s="341">
        <v>1.3979999999999999</v>
      </c>
      <c r="V33" s="341">
        <f t="shared" si="15"/>
        <v>1.4</v>
      </c>
      <c r="W33" s="341"/>
      <c r="X33" s="342"/>
      <c r="Y33" s="342"/>
      <c r="Z33" s="342"/>
      <c r="AA33" s="342"/>
      <c r="AB33" s="342"/>
      <c r="AC33" s="342"/>
      <c r="AD33" s="342"/>
      <c r="AE33" s="342"/>
      <c r="AF33" s="342"/>
      <c r="AG33" s="342" t="s">
        <v>154</v>
      </c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</row>
    <row r="34" spans="1:60" outlineLevel="1">
      <c r="A34" s="345">
        <v>24</v>
      </c>
      <c r="B34" s="346" t="s">
        <v>1126</v>
      </c>
      <c r="C34" s="347" t="s">
        <v>1127</v>
      </c>
      <c r="D34" s="348" t="s">
        <v>228</v>
      </c>
      <c r="E34" s="349">
        <v>3.5</v>
      </c>
      <c r="F34" s="371"/>
      <c r="G34" s="340" t="str">
        <f t="shared" si="9"/>
        <v/>
      </c>
      <c r="H34" s="341">
        <v>79.680000000000007</v>
      </c>
      <c r="I34" s="341">
        <f t="shared" si="10"/>
        <v>278.88</v>
      </c>
      <c r="J34" s="341">
        <v>118.32</v>
      </c>
      <c r="K34" s="341">
        <f t="shared" si="11"/>
        <v>414.12</v>
      </c>
      <c r="L34" s="341">
        <v>21</v>
      </c>
      <c r="M34" s="341" t="e">
        <f t="shared" si="12"/>
        <v>#VALUE!</v>
      </c>
      <c r="N34" s="341">
        <v>3.4000000000000002E-4</v>
      </c>
      <c r="O34" s="341">
        <f t="shared" si="13"/>
        <v>0</v>
      </c>
      <c r="P34" s="341">
        <v>0</v>
      </c>
      <c r="Q34" s="341">
        <f t="shared" si="14"/>
        <v>0</v>
      </c>
      <c r="R34" s="341"/>
      <c r="S34" s="341" t="s">
        <v>125</v>
      </c>
      <c r="T34" s="341" t="s">
        <v>125</v>
      </c>
      <c r="U34" s="341">
        <v>0.32</v>
      </c>
      <c r="V34" s="341">
        <f t="shared" si="15"/>
        <v>1.1200000000000001</v>
      </c>
      <c r="W34" s="341"/>
      <c r="X34" s="342"/>
      <c r="Y34" s="342"/>
      <c r="Z34" s="342"/>
      <c r="AA34" s="342"/>
      <c r="AB34" s="342"/>
      <c r="AC34" s="342"/>
      <c r="AD34" s="342"/>
      <c r="AE34" s="342"/>
      <c r="AF34" s="342"/>
      <c r="AG34" s="342" t="s">
        <v>154</v>
      </c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</row>
    <row r="35" spans="1:60" outlineLevel="1">
      <c r="A35" s="350"/>
      <c r="B35" s="351"/>
      <c r="C35" s="352" t="s">
        <v>1128</v>
      </c>
      <c r="D35" s="353"/>
      <c r="E35" s="354">
        <v>3.5</v>
      </c>
      <c r="F35" s="371"/>
      <c r="G35" s="340" t="str">
        <f>IF(F35&lt;&gt;0,F35*E35,"")</f>
        <v/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2"/>
      <c r="Y35" s="342"/>
      <c r="Z35" s="342"/>
      <c r="AA35" s="342"/>
      <c r="AB35" s="342"/>
      <c r="AC35" s="342"/>
      <c r="AD35" s="342"/>
      <c r="AE35" s="342"/>
      <c r="AF35" s="342"/>
      <c r="AG35" s="342" t="s">
        <v>156</v>
      </c>
      <c r="AH35" s="342">
        <v>0</v>
      </c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</row>
    <row r="36" spans="1:60" outlineLevel="1">
      <c r="A36" s="345">
        <v>25</v>
      </c>
      <c r="B36" s="346" t="s">
        <v>1129</v>
      </c>
      <c r="C36" s="347" t="s">
        <v>1130</v>
      </c>
      <c r="D36" s="348" t="s">
        <v>228</v>
      </c>
      <c r="E36" s="349">
        <v>6.5</v>
      </c>
      <c r="F36" s="371"/>
      <c r="G36" s="340" t="str">
        <f t="shared" ref="G36:G69" si="16">IF(F36&lt;&gt;0,F36*E36,"")</f>
        <v/>
      </c>
      <c r="H36" s="341">
        <v>63.18</v>
      </c>
      <c r="I36" s="341">
        <f>ROUND(E36*H36,2)</f>
        <v>410.67</v>
      </c>
      <c r="J36" s="341">
        <v>118.32</v>
      </c>
      <c r="K36" s="341">
        <f>ROUND(E36*J36,2)</f>
        <v>769.08</v>
      </c>
      <c r="L36" s="341">
        <v>21</v>
      </c>
      <c r="M36" s="341" t="e">
        <f>G36*(1+L36/100)</f>
        <v>#VALUE!</v>
      </c>
      <c r="N36" s="341">
        <v>3.8000000000000002E-4</v>
      </c>
      <c r="O36" s="341">
        <f>ROUND(E36*N36,2)</f>
        <v>0</v>
      </c>
      <c r="P36" s="341">
        <v>0</v>
      </c>
      <c r="Q36" s="341">
        <f>ROUND(E36*P36,2)</f>
        <v>0</v>
      </c>
      <c r="R36" s="341"/>
      <c r="S36" s="341" t="s">
        <v>125</v>
      </c>
      <c r="T36" s="341" t="s">
        <v>125</v>
      </c>
      <c r="U36" s="341">
        <v>0.32</v>
      </c>
      <c r="V36" s="341">
        <f>ROUND(E36*U36,2)</f>
        <v>2.08</v>
      </c>
      <c r="W36" s="341"/>
      <c r="X36" s="342"/>
      <c r="Y36" s="342"/>
      <c r="Z36" s="342"/>
      <c r="AA36" s="342"/>
      <c r="AB36" s="342"/>
      <c r="AC36" s="342"/>
      <c r="AD36" s="342"/>
      <c r="AE36" s="342"/>
      <c r="AF36" s="342"/>
      <c r="AG36" s="342" t="s">
        <v>154</v>
      </c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</row>
    <row r="37" spans="1:60" outlineLevel="1">
      <c r="A37" s="350"/>
      <c r="B37" s="351"/>
      <c r="C37" s="352" t="s">
        <v>1131</v>
      </c>
      <c r="D37" s="353"/>
      <c r="E37" s="354">
        <v>6.5</v>
      </c>
      <c r="F37" s="371"/>
      <c r="G37" s="340" t="str">
        <f t="shared" si="16"/>
        <v/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2"/>
      <c r="Y37" s="342"/>
      <c r="Z37" s="342"/>
      <c r="AA37" s="342"/>
      <c r="AB37" s="342"/>
      <c r="AC37" s="342"/>
      <c r="AD37" s="342"/>
      <c r="AE37" s="342"/>
      <c r="AF37" s="342"/>
      <c r="AG37" s="342" t="s">
        <v>156</v>
      </c>
      <c r="AH37" s="342">
        <v>0</v>
      </c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</row>
    <row r="38" spans="1:60" outlineLevel="1">
      <c r="A38" s="345">
        <v>26</v>
      </c>
      <c r="B38" s="346" t="s">
        <v>1132</v>
      </c>
      <c r="C38" s="347" t="s">
        <v>1133</v>
      </c>
      <c r="D38" s="348" t="s">
        <v>228</v>
      </c>
      <c r="E38" s="349">
        <v>17</v>
      </c>
      <c r="F38" s="371"/>
      <c r="G38" s="340" t="str">
        <f t="shared" si="16"/>
        <v/>
      </c>
      <c r="H38" s="341">
        <v>65.77</v>
      </c>
      <c r="I38" s="341">
        <f>ROUND(E38*H38,2)</f>
        <v>1118.0899999999999</v>
      </c>
      <c r="J38" s="341">
        <v>132.72999999999999</v>
      </c>
      <c r="K38" s="341">
        <f>ROUND(E38*J38,2)</f>
        <v>2256.41</v>
      </c>
      <c r="L38" s="341">
        <v>21</v>
      </c>
      <c r="M38" s="341" t="e">
        <f>G38*(1+L38/100)</f>
        <v>#VALUE!</v>
      </c>
      <c r="N38" s="341">
        <v>4.6999999999999999E-4</v>
      </c>
      <c r="O38" s="341">
        <f>ROUND(E38*N38,2)</f>
        <v>0.01</v>
      </c>
      <c r="P38" s="341">
        <v>0</v>
      </c>
      <c r="Q38" s="341">
        <f>ROUND(E38*P38,2)</f>
        <v>0</v>
      </c>
      <c r="R38" s="341"/>
      <c r="S38" s="341" t="s">
        <v>125</v>
      </c>
      <c r="T38" s="341" t="s">
        <v>125</v>
      </c>
      <c r="U38" s="341">
        <v>0.35899999999999999</v>
      </c>
      <c r="V38" s="341">
        <f>ROUND(E38*U38,2)</f>
        <v>6.1</v>
      </c>
      <c r="W38" s="341"/>
      <c r="X38" s="342"/>
      <c r="Y38" s="342"/>
      <c r="Z38" s="342"/>
      <c r="AA38" s="342"/>
      <c r="AB38" s="342"/>
      <c r="AC38" s="342"/>
      <c r="AD38" s="342"/>
      <c r="AE38" s="342"/>
      <c r="AF38" s="342"/>
      <c r="AG38" s="342" t="s">
        <v>154</v>
      </c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</row>
    <row r="39" spans="1:60" outlineLevel="1">
      <c r="A39" s="350"/>
      <c r="B39" s="351"/>
      <c r="C39" s="352" t="s">
        <v>1134</v>
      </c>
      <c r="D39" s="353"/>
      <c r="E39" s="354">
        <v>7.5</v>
      </c>
      <c r="F39" s="371"/>
      <c r="G39" s="340" t="str">
        <f t="shared" si="16"/>
        <v/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2"/>
      <c r="Y39" s="342"/>
      <c r="Z39" s="342"/>
      <c r="AA39" s="342"/>
      <c r="AB39" s="342"/>
      <c r="AC39" s="342"/>
      <c r="AD39" s="342"/>
      <c r="AE39" s="342"/>
      <c r="AF39" s="342"/>
      <c r="AG39" s="342" t="s">
        <v>156</v>
      </c>
      <c r="AH39" s="342">
        <v>0</v>
      </c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</row>
    <row r="40" spans="1:60" outlineLevel="1">
      <c r="A40" s="350"/>
      <c r="B40" s="351"/>
      <c r="C40" s="352" t="s">
        <v>1135</v>
      </c>
      <c r="D40" s="353"/>
      <c r="E40" s="354">
        <v>9.5</v>
      </c>
      <c r="F40" s="371"/>
      <c r="G40" s="340" t="str">
        <f t="shared" si="16"/>
        <v/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2"/>
      <c r="Y40" s="342"/>
      <c r="Z40" s="342"/>
      <c r="AA40" s="342"/>
      <c r="AB40" s="342"/>
      <c r="AC40" s="342"/>
      <c r="AD40" s="342"/>
      <c r="AE40" s="342"/>
      <c r="AF40" s="342"/>
      <c r="AG40" s="342" t="s">
        <v>156</v>
      </c>
      <c r="AH40" s="342">
        <v>0</v>
      </c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</row>
    <row r="41" spans="1:60" outlineLevel="1">
      <c r="A41" s="345">
        <v>27</v>
      </c>
      <c r="B41" s="346" t="s">
        <v>1136</v>
      </c>
      <c r="C41" s="347" t="s">
        <v>1137</v>
      </c>
      <c r="D41" s="348" t="s">
        <v>228</v>
      </c>
      <c r="E41" s="349">
        <v>13.5</v>
      </c>
      <c r="F41" s="371"/>
      <c r="G41" s="340" t="str">
        <f t="shared" si="16"/>
        <v/>
      </c>
      <c r="H41" s="341">
        <v>90.88</v>
      </c>
      <c r="I41" s="341">
        <f>ROUND(E41*H41,2)</f>
        <v>1226.8800000000001</v>
      </c>
      <c r="J41" s="341">
        <v>167.12</v>
      </c>
      <c r="K41" s="341">
        <f>ROUND(E41*J41,2)</f>
        <v>2256.12</v>
      </c>
      <c r="L41" s="341">
        <v>21</v>
      </c>
      <c r="M41" s="341" t="e">
        <f>G41*(1+L41/100)</f>
        <v>#VALUE!</v>
      </c>
      <c r="N41" s="341">
        <v>6.9999999999999999E-4</v>
      </c>
      <c r="O41" s="341">
        <f>ROUND(E41*N41,2)</f>
        <v>0.01</v>
      </c>
      <c r="P41" s="341">
        <v>0</v>
      </c>
      <c r="Q41" s="341">
        <f>ROUND(E41*P41,2)</f>
        <v>0</v>
      </c>
      <c r="R41" s="341"/>
      <c r="S41" s="341" t="s">
        <v>125</v>
      </c>
      <c r="T41" s="341" t="s">
        <v>125</v>
      </c>
      <c r="U41" s="341">
        <v>0.45200000000000001</v>
      </c>
      <c r="V41" s="341">
        <f>ROUND(E41*U41,2)</f>
        <v>6.1</v>
      </c>
      <c r="W41" s="341"/>
      <c r="X41" s="342"/>
      <c r="Y41" s="342"/>
      <c r="Z41" s="342"/>
      <c r="AA41" s="342"/>
      <c r="AB41" s="342"/>
      <c r="AC41" s="342"/>
      <c r="AD41" s="342"/>
      <c r="AE41" s="342"/>
      <c r="AF41" s="342"/>
      <c r="AG41" s="342" t="s">
        <v>154</v>
      </c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2"/>
    </row>
    <row r="42" spans="1:60" outlineLevel="1">
      <c r="A42" s="350"/>
      <c r="B42" s="351"/>
      <c r="C42" s="352" t="s">
        <v>1138</v>
      </c>
      <c r="D42" s="353"/>
      <c r="E42" s="354">
        <v>13.5</v>
      </c>
      <c r="F42" s="371"/>
      <c r="G42" s="340" t="str">
        <f t="shared" si="16"/>
        <v/>
      </c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2"/>
      <c r="Y42" s="342"/>
      <c r="Z42" s="342"/>
      <c r="AA42" s="342"/>
      <c r="AB42" s="342"/>
      <c r="AC42" s="342"/>
      <c r="AD42" s="342"/>
      <c r="AE42" s="342"/>
      <c r="AF42" s="342"/>
      <c r="AG42" s="342" t="s">
        <v>156</v>
      </c>
      <c r="AH42" s="342">
        <v>0</v>
      </c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2"/>
    </row>
    <row r="43" spans="1:60" outlineLevel="1">
      <c r="A43" s="350"/>
      <c r="B43" s="351"/>
      <c r="C43" s="352" t="s">
        <v>1139</v>
      </c>
      <c r="D43" s="353"/>
      <c r="E43" s="354"/>
      <c r="F43" s="371"/>
      <c r="G43" s="340" t="str">
        <f t="shared" si="16"/>
        <v/>
      </c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2"/>
      <c r="Y43" s="342"/>
      <c r="Z43" s="342"/>
      <c r="AA43" s="342"/>
      <c r="AB43" s="342"/>
      <c r="AC43" s="342"/>
      <c r="AD43" s="342"/>
      <c r="AE43" s="342"/>
      <c r="AF43" s="342"/>
      <c r="AG43" s="342" t="s">
        <v>156</v>
      </c>
      <c r="AH43" s="342">
        <v>0</v>
      </c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</row>
    <row r="44" spans="1:60" outlineLevel="1">
      <c r="A44" s="345">
        <v>28</v>
      </c>
      <c r="B44" s="346" t="s">
        <v>1140</v>
      </c>
      <c r="C44" s="347" t="s">
        <v>1141</v>
      </c>
      <c r="D44" s="348" t="s">
        <v>228</v>
      </c>
      <c r="E44" s="349">
        <v>7.5</v>
      </c>
      <c r="F44" s="371"/>
      <c r="G44" s="340" t="str">
        <f t="shared" si="16"/>
        <v/>
      </c>
      <c r="H44" s="341">
        <v>200.28</v>
      </c>
      <c r="I44" s="341">
        <f>ROUND(E44*H44,2)</f>
        <v>1502.1</v>
      </c>
      <c r="J44" s="341">
        <v>433.72</v>
      </c>
      <c r="K44" s="341">
        <f>ROUND(E44*J44,2)</f>
        <v>3252.9</v>
      </c>
      <c r="L44" s="341">
        <v>21</v>
      </c>
      <c r="M44" s="341" t="e">
        <f>G44*(1+L44/100)</f>
        <v>#VALUE!</v>
      </c>
      <c r="N44" s="341">
        <v>1.5200000000000001E-3</v>
      </c>
      <c r="O44" s="341">
        <f>ROUND(E44*N44,2)</f>
        <v>0.01</v>
      </c>
      <c r="P44" s="341">
        <v>0</v>
      </c>
      <c r="Q44" s="341">
        <f>ROUND(E44*P44,2)</f>
        <v>0</v>
      </c>
      <c r="R44" s="341"/>
      <c r="S44" s="341" t="s">
        <v>125</v>
      </c>
      <c r="T44" s="341" t="s">
        <v>125</v>
      </c>
      <c r="U44" s="341">
        <v>1.173</v>
      </c>
      <c r="V44" s="341">
        <f>ROUND(E44*U44,2)</f>
        <v>8.8000000000000007</v>
      </c>
      <c r="W44" s="341"/>
      <c r="X44" s="342"/>
      <c r="Y44" s="342"/>
      <c r="Z44" s="342"/>
      <c r="AA44" s="342"/>
      <c r="AB44" s="342"/>
      <c r="AC44" s="342"/>
      <c r="AD44" s="342"/>
      <c r="AE44" s="342"/>
      <c r="AF44" s="342"/>
      <c r="AG44" s="342" t="s">
        <v>154</v>
      </c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</row>
    <row r="45" spans="1:60" outlineLevel="1">
      <c r="A45" s="350"/>
      <c r="B45" s="351"/>
      <c r="C45" s="352" t="s">
        <v>1142</v>
      </c>
      <c r="D45" s="353"/>
      <c r="E45" s="354">
        <v>7.5</v>
      </c>
      <c r="F45" s="371"/>
      <c r="G45" s="340" t="str">
        <f t="shared" si="16"/>
        <v/>
      </c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2"/>
      <c r="Y45" s="342"/>
      <c r="Z45" s="342"/>
      <c r="AA45" s="342"/>
      <c r="AB45" s="342"/>
      <c r="AC45" s="342"/>
      <c r="AD45" s="342"/>
      <c r="AE45" s="342"/>
      <c r="AF45" s="342"/>
      <c r="AG45" s="342" t="s">
        <v>156</v>
      </c>
      <c r="AH45" s="342">
        <v>0</v>
      </c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</row>
    <row r="46" spans="1:60" outlineLevel="1">
      <c r="A46" s="345">
        <v>29</v>
      </c>
      <c r="B46" s="346" t="s">
        <v>1143</v>
      </c>
      <c r="C46" s="347" t="s">
        <v>1144</v>
      </c>
      <c r="D46" s="348" t="s">
        <v>228</v>
      </c>
      <c r="E46" s="349">
        <v>5</v>
      </c>
      <c r="F46" s="371"/>
      <c r="G46" s="340" t="str">
        <f t="shared" si="16"/>
        <v/>
      </c>
      <c r="H46" s="341">
        <v>139.77000000000001</v>
      </c>
      <c r="I46" s="341">
        <f>ROUND(E46*H46,2)</f>
        <v>698.85</v>
      </c>
      <c r="J46" s="341">
        <v>195.23</v>
      </c>
      <c r="K46" s="341">
        <f>ROUND(E46*J46,2)</f>
        <v>976.15</v>
      </c>
      <c r="L46" s="341">
        <v>21</v>
      </c>
      <c r="M46" s="341" t="e">
        <f>G46*(1+L46/100)</f>
        <v>#VALUE!</v>
      </c>
      <c r="N46" s="341">
        <v>5.1999999999999995E-4</v>
      </c>
      <c r="O46" s="341">
        <f>ROUND(E46*N46,2)</f>
        <v>0</v>
      </c>
      <c r="P46" s="341">
        <v>0</v>
      </c>
      <c r="Q46" s="341">
        <f>ROUND(E46*P46,2)</f>
        <v>0</v>
      </c>
      <c r="R46" s="341"/>
      <c r="S46" s="341" t="s">
        <v>125</v>
      </c>
      <c r="T46" s="341" t="s">
        <v>125</v>
      </c>
      <c r="U46" s="341">
        <v>0.52900000000000003</v>
      </c>
      <c r="V46" s="341">
        <f>ROUND(E46*U46,2)</f>
        <v>2.65</v>
      </c>
      <c r="W46" s="341"/>
      <c r="X46" s="342"/>
      <c r="Y46" s="342"/>
      <c r="Z46" s="342"/>
      <c r="AA46" s="342"/>
      <c r="AB46" s="342"/>
      <c r="AC46" s="342"/>
      <c r="AD46" s="342"/>
      <c r="AE46" s="342"/>
      <c r="AF46" s="342"/>
      <c r="AG46" s="342" t="s">
        <v>154</v>
      </c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</row>
    <row r="47" spans="1:60" outlineLevel="1">
      <c r="A47" s="350"/>
      <c r="B47" s="351"/>
      <c r="C47" s="352" t="s">
        <v>1145</v>
      </c>
      <c r="D47" s="353"/>
      <c r="E47" s="354">
        <v>1.5</v>
      </c>
      <c r="F47" s="371"/>
      <c r="G47" s="340" t="str">
        <f t="shared" si="16"/>
        <v/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2"/>
      <c r="Y47" s="342"/>
      <c r="Z47" s="342"/>
      <c r="AA47" s="342"/>
      <c r="AB47" s="342"/>
      <c r="AC47" s="342"/>
      <c r="AD47" s="342"/>
      <c r="AE47" s="342"/>
      <c r="AF47" s="342"/>
      <c r="AG47" s="342" t="s">
        <v>156</v>
      </c>
      <c r="AH47" s="342">
        <v>0</v>
      </c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</row>
    <row r="48" spans="1:60" outlineLevel="1">
      <c r="A48" s="350"/>
      <c r="B48" s="351"/>
      <c r="C48" s="352" t="s">
        <v>1128</v>
      </c>
      <c r="D48" s="353"/>
      <c r="E48" s="354">
        <v>3.5</v>
      </c>
      <c r="F48" s="371"/>
      <c r="G48" s="340" t="str">
        <f t="shared" si="16"/>
        <v/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2"/>
      <c r="Y48" s="342"/>
      <c r="Z48" s="342"/>
      <c r="AA48" s="342"/>
      <c r="AB48" s="342"/>
      <c r="AC48" s="342"/>
      <c r="AD48" s="342"/>
      <c r="AE48" s="342"/>
      <c r="AF48" s="342"/>
      <c r="AG48" s="342" t="s">
        <v>156</v>
      </c>
      <c r="AH48" s="342">
        <v>0</v>
      </c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</row>
    <row r="49" spans="1:60" outlineLevel="1">
      <c r="A49" s="345">
        <v>30</v>
      </c>
      <c r="B49" s="346" t="s">
        <v>1146</v>
      </c>
      <c r="C49" s="347" t="s">
        <v>1147</v>
      </c>
      <c r="D49" s="348" t="s">
        <v>228</v>
      </c>
      <c r="E49" s="349">
        <v>4.5</v>
      </c>
      <c r="F49" s="371"/>
      <c r="G49" s="340" t="str">
        <f t="shared" si="16"/>
        <v/>
      </c>
      <c r="H49" s="341">
        <v>169.04</v>
      </c>
      <c r="I49" s="341">
        <f>ROUND(E49*H49,2)</f>
        <v>760.68</v>
      </c>
      <c r="J49" s="341">
        <v>302.45999999999998</v>
      </c>
      <c r="K49" s="341">
        <f>ROUND(E49*J49,2)</f>
        <v>1361.07</v>
      </c>
      <c r="L49" s="341">
        <v>21</v>
      </c>
      <c r="M49" s="341" t="e">
        <f>G49*(1+L49/100)</f>
        <v>#VALUE!</v>
      </c>
      <c r="N49" s="341">
        <v>7.7999999999999999E-4</v>
      </c>
      <c r="O49" s="341">
        <f>ROUND(E49*N49,2)</f>
        <v>0</v>
      </c>
      <c r="P49" s="341">
        <v>0</v>
      </c>
      <c r="Q49" s="341">
        <f>ROUND(E49*P49,2)</f>
        <v>0</v>
      </c>
      <c r="R49" s="341"/>
      <c r="S49" s="341" t="s">
        <v>125</v>
      </c>
      <c r="T49" s="341" t="s">
        <v>125</v>
      </c>
      <c r="U49" s="341">
        <v>0.81899999999999995</v>
      </c>
      <c r="V49" s="341">
        <f>ROUND(E49*U49,2)</f>
        <v>3.69</v>
      </c>
      <c r="W49" s="341"/>
      <c r="X49" s="342"/>
      <c r="Y49" s="342"/>
      <c r="Z49" s="342"/>
      <c r="AA49" s="342"/>
      <c r="AB49" s="342"/>
      <c r="AC49" s="342"/>
      <c r="AD49" s="342"/>
      <c r="AE49" s="342"/>
      <c r="AF49" s="342"/>
      <c r="AG49" s="342" t="s">
        <v>154</v>
      </c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</row>
    <row r="50" spans="1:60" outlineLevel="1">
      <c r="A50" s="350"/>
      <c r="B50" s="351"/>
      <c r="C50" s="352" t="s">
        <v>1148</v>
      </c>
      <c r="D50" s="353"/>
      <c r="E50" s="354">
        <v>4.5</v>
      </c>
      <c r="F50" s="371"/>
      <c r="G50" s="340" t="str">
        <f t="shared" si="16"/>
        <v/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2"/>
      <c r="Y50" s="342"/>
      <c r="Z50" s="342"/>
      <c r="AA50" s="342"/>
      <c r="AB50" s="342"/>
      <c r="AC50" s="342"/>
      <c r="AD50" s="342"/>
      <c r="AE50" s="342"/>
      <c r="AF50" s="342"/>
      <c r="AG50" s="342" t="s">
        <v>156</v>
      </c>
      <c r="AH50" s="342">
        <v>0</v>
      </c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</row>
    <row r="51" spans="1:60" outlineLevel="1">
      <c r="A51" s="350"/>
      <c r="B51" s="351"/>
      <c r="C51" s="352" t="s">
        <v>1139</v>
      </c>
      <c r="D51" s="353"/>
      <c r="E51" s="354"/>
      <c r="F51" s="371"/>
      <c r="G51" s="340" t="str">
        <f t="shared" si="16"/>
        <v/>
      </c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2"/>
      <c r="Y51" s="342"/>
      <c r="Z51" s="342"/>
      <c r="AA51" s="342"/>
      <c r="AB51" s="342"/>
      <c r="AC51" s="342"/>
      <c r="AD51" s="342"/>
      <c r="AE51" s="342"/>
      <c r="AF51" s="342"/>
      <c r="AG51" s="342" t="s">
        <v>156</v>
      </c>
      <c r="AH51" s="342">
        <v>0</v>
      </c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2"/>
      <c r="BE51" s="342"/>
      <c r="BF51" s="342"/>
      <c r="BG51" s="342"/>
      <c r="BH51" s="342"/>
    </row>
    <row r="52" spans="1:60" outlineLevel="1">
      <c r="A52" s="345">
        <v>31</v>
      </c>
      <c r="B52" s="346" t="s">
        <v>1149</v>
      </c>
      <c r="C52" s="347" t="s">
        <v>1150</v>
      </c>
      <c r="D52" s="348" t="s">
        <v>228</v>
      </c>
      <c r="E52" s="349">
        <v>4</v>
      </c>
      <c r="F52" s="371"/>
      <c r="G52" s="340" t="str">
        <f t="shared" si="16"/>
        <v/>
      </c>
      <c r="H52" s="341">
        <v>220.67</v>
      </c>
      <c r="I52" s="341">
        <f>ROUND(E52*H52,2)</f>
        <v>882.68</v>
      </c>
      <c r="J52" s="341">
        <v>294.33</v>
      </c>
      <c r="K52" s="341">
        <f>ROUND(E52*J52,2)</f>
        <v>1177.32</v>
      </c>
      <c r="L52" s="341">
        <v>21</v>
      </c>
      <c r="M52" s="341" t="e">
        <f>G52*(1+L52/100)</f>
        <v>#VALUE!</v>
      </c>
      <c r="N52" s="341">
        <v>1.31E-3</v>
      </c>
      <c r="O52" s="341">
        <f>ROUND(E52*N52,2)</f>
        <v>0.01</v>
      </c>
      <c r="P52" s="341">
        <v>0</v>
      </c>
      <c r="Q52" s="341">
        <f>ROUND(E52*P52,2)</f>
        <v>0</v>
      </c>
      <c r="R52" s="341"/>
      <c r="S52" s="341" t="s">
        <v>125</v>
      </c>
      <c r="T52" s="341" t="s">
        <v>125</v>
      </c>
      <c r="U52" s="341">
        <v>0.79700000000000004</v>
      </c>
      <c r="V52" s="341">
        <f>ROUND(E52*U52,2)</f>
        <v>3.19</v>
      </c>
      <c r="W52" s="341"/>
      <c r="X52" s="342"/>
      <c r="Y52" s="342"/>
      <c r="Z52" s="342"/>
      <c r="AA52" s="342"/>
      <c r="AB52" s="342"/>
      <c r="AC52" s="342"/>
      <c r="AD52" s="342"/>
      <c r="AE52" s="342"/>
      <c r="AF52" s="342"/>
      <c r="AG52" s="342" t="s">
        <v>154</v>
      </c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/>
      <c r="BD52" s="342"/>
      <c r="BE52" s="342"/>
      <c r="BF52" s="342"/>
      <c r="BG52" s="342"/>
      <c r="BH52" s="342"/>
    </row>
    <row r="53" spans="1:60" outlineLevel="1">
      <c r="A53" s="350"/>
      <c r="B53" s="351"/>
      <c r="C53" s="352" t="s">
        <v>1151</v>
      </c>
      <c r="D53" s="353"/>
      <c r="E53" s="354">
        <v>2.5</v>
      </c>
      <c r="F53" s="371"/>
      <c r="G53" s="340" t="str">
        <f t="shared" si="16"/>
        <v/>
      </c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2"/>
      <c r="Y53" s="342"/>
      <c r="Z53" s="342"/>
      <c r="AA53" s="342"/>
      <c r="AB53" s="342"/>
      <c r="AC53" s="342"/>
      <c r="AD53" s="342"/>
      <c r="AE53" s="342"/>
      <c r="AF53" s="342"/>
      <c r="AG53" s="342" t="s">
        <v>156</v>
      </c>
      <c r="AH53" s="342">
        <v>0</v>
      </c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</row>
    <row r="54" spans="1:60" outlineLevel="1">
      <c r="A54" s="350"/>
      <c r="B54" s="351"/>
      <c r="C54" s="352" t="s">
        <v>1152</v>
      </c>
      <c r="D54" s="353"/>
      <c r="E54" s="354">
        <v>1.5</v>
      </c>
      <c r="F54" s="371"/>
      <c r="G54" s="340" t="str">
        <f t="shared" si="16"/>
        <v/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2"/>
      <c r="Y54" s="342"/>
      <c r="Z54" s="342"/>
      <c r="AA54" s="342"/>
      <c r="AB54" s="342"/>
      <c r="AC54" s="342"/>
      <c r="AD54" s="342"/>
      <c r="AE54" s="342"/>
      <c r="AF54" s="342"/>
      <c r="AG54" s="342" t="s">
        <v>156</v>
      </c>
      <c r="AH54" s="342">
        <v>0</v>
      </c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2"/>
    </row>
    <row r="55" spans="1:60" outlineLevel="1">
      <c r="A55" s="335">
        <v>32</v>
      </c>
      <c r="B55" s="336" t="s">
        <v>1153</v>
      </c>
      <c r="C55" s="337" t="s">
        <v>1154</v>
      </c>
      <c r="D55" s="343" t="s">
        <v>174</v>
      </c>
      <c r="E55" s="344">
        <v>2</v>
      </c>
      <c r="F55" s="371"/>
      <c r="G55" s="340" t="str">
        <f t="shared" si="16"/>
        <v/>
      </c>
      <c r="H55" s="341">
        <v>0</v>
      </c>
      <c r="I55" s="341">
        <f>ROUND(E55*H55,2)</f>
        <v>0</v>
      </c>
      <c r="J55" s="341">
        <v>54.7</v>
      </c>
      <c r="K55" s="341">
        <f>ROUND(E55*J55,2)</f>
        <v>109.4</v>
      </c>
      <c r="L55" s="341">
        <v>21</v>
      </c>
      <c r="M55" s="341" t="e">
        <f>G55*(1+L55/100)</f>
        <v>#VALUE!</v>
      </c>
      <c r="N55" s="341">
        <v>0</v>
      </c>
      <c r="O55" s="341">
        <f>ROUND(E55*N55,2)</f>
        <v>0</v>
      </c>
      <c r="P55" s="341">
        <v>0</v>
      </c>
      <c r="Q55" s="341">
        <f>ROUND(E55*P55,2)</f>
        <v>0</v>
      </c>
      <c r="R55" s="341"/>
      <c r="S55" s="341" t="s">
        <v>125</v>
      </c>
      <c r="T55" s="341" t="s">
        <v>125</v>
      </c>
      <c r="U55" s="341">
        <v>0.14799999999999999</v>
      </c>
      <c r="V55" s="341">
        <f>ROUND(E55*U55,2)</f>
        <v>0.3</v>
      </c>
      <c r="W55" s="341"/>
      <c r="X55" s="342"/>
      <c r="Y55" s="342"/>
      <c r="Z55" s="342"/>
      <c r="AA55" s="342"/>
      <c r="AB55" s="342"/>
      <c r="AC55" s="342"/>
      <c r="AD55" s="342"/>
      <c r="AE55" s="342"/>
      <c r="AF55" s="342"/>
      <c r="AG55" s="342" t="s">
        <v>154</v>
      </c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2"/>
    </row>
    <row r="56" spans="1:60" outlineLevel="1">
      <c r="A56" s="345">
        <v>33</v>
      </c>
      <c r="B56" s="346" t="s">
        <v>1155</v>
      </c>
      <c r="C56" s="347" t="s">
        <v>1156</v>
      </c>
      <c r="D56" s="348" t="s">
        <v>174</v>
      </c>
      <c r="E56" s="349">
        <v>13</v>
      </c>
      <c r="F56" s="371"/>
      <c r="G56" s="340" t="str">
        <f t="shared" si="16"/>
        <v/>
      </c>
      <c r="H56" s="341">
        <v>0</v>
      </c>
      <c r="I56" s="341">
        <f>ROUND(E56*H56,2)</f>
        <v>0</v>
      </c>
      <c r="J56" s="341">
        <v>58.1</v>
      </c>
      <c r="K56" s="341">
        <f>ROUND(E56*J56,2)</f>
        <v>755.3</v>
      </c>
      <c r="L56" s="341">
        <v>21</v>
      </c>
      <c r="M56" s="341" t="e">
        <f>G56*(1+L56/100)</f>
        <v>#VALUE!</v>
      </c>
      <c r="N56" s="341">
        <v>0</v>
      </c>
      <c r="O56" s="341">
        <f>ROUND(E56*N56,2)</f>
        <v>0</v>
      </c>
      <c r="P56" s="341">
        <v>0</v>
      </c>
      <c r="Q56" s="341">
        <f>ROUND(E56*P56,2)</f>
        <v>0</v>
      </c>
      <c r="R56" s="341"/>
      <c r="S56" s="341" t="s">
        <v>125</v>
      </c>
      <c r="T56" s="341" t="s">
        <v>125</v>
      </c>
      <c r="U56" s="341">
        <v>0.157</v>
      </c>
      <c r="V56" s="341">
        <f>ROUND(E56*U56,2)</f>
        <v>2.04</v>
      </c>
      <c r="W56" s="341"/>
      <c r="X56" s="342"/>
      <c r="Y56" s="342"/>
      <c r="Z56" s="342"/>
      <c r="AA56" s="342"/>
      <c r="AB56" s="342"/>
      <c r="AC56" s="342"/>
      <c r="AD56" s="342"/>
      <c r="AE56" s="342"/>
      <c r="AF56" s="342"/>
      <c r="AG56" s="342" t="s">
        <v>154</v>
      </c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</row>
    <row r="57" spans="1:60" outlineLevel="1">
      <c r="A57" s="350"/>
      <c r="B57" s="351"/>
      <c r="C57" s="352" t="s">
        <v>1157</v>
      </c>
      <c r="D57" s="353"/>
      <c r="E57" s="354">
        <v>10</v>
      </c>
      <c r="F57" s="371"/>
      <c r="G57" s="340" t="str">
        <f t="shared" si="16"/>
        <v/>
      </c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2"/>
      <c r="Y57" s="342"/>
      <c r="Z57" s="342"/>
      <c r="AA57" s="342"/>
      <c r="AB57" s="342"/>
      <c r="AC57" s="342"/>
      <c r="AD57" s="342"/>
      <c r="AE57" s="342"/>
      <c r="AF57" s="342"/>
      <c r="AG57" s="342" t="s">
        <v>156</v>
      </c>
      <c r="AH57" s="342">
        <v>0</v>
      </c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</row>
    <row r="58" spans="1:60" outlineLevel="1">
      <c r="A58" s="350"/>
      <c r="B58" s="351"/>
      <c r="C58" s="352" t="s">
        <v>1158</v>
      </c>
      <c r="D58" s="353"/>
      <c r="E58" s="354">
        <v>3</v>
      </c>
      <c r="F58" s="371"/>
      <c r="G58" s="340" t="str">
        <f t="shared" si="16"/>
        <v/>
      </c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2"/>
      <c r="Y58" s="342"/>
      <c r="Z58" s="342"/>
      <c r="AA58" s="342"/>
      <c r="AB58" s="342"/>
      <c r="AC58" s="342"/>
      <c r="AD58" s="342"/>
      <c r="AE58" s="342"/>
      <c r="AF58" s="342"/>
      <c r="AG58" s="342" t="s">
        <v>156</v>
      </c>
      <c r="AH58" s="342">
        <v>0</v>
      </c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</row>
    <row r="59" spans="1:60" outlineLevel="1">
      <c r="A59" s="345">
        <v>34</v>
      </c>
      <c r="B59" s="346" t="s">
        <v>1159</v>
      </c>
      <c r="C59" s="347" t="s">
        <v>1160</v>
      </c>
      <c r="D59" s="348" t="s">
        <v>174</v>
      </c>
      <c r="E59" s="349">
        <v>5</v>
      </c>
      <c r="F59" s="371"/>
      <c r="G59" s="340" t="str">
        <f t="shared" si="16"/>
        <v/>
      </c>
      <c r="H59" s="341">
        <v>0</v>
      </c>
      <c r="I59" s="341">
        <f>ROUND(E59*H59,2)</f>
        <v>0</v>
      </c>
      <c r="J59" s="341">
        <v>64.3</v>
      </c>
      <c r="K59" s="341">
        <f>ROUND(E59*J59,2)</f>
        <v>321.5</v>
      </c>
      <c r="L59" s="341">
        <v>21</v>
      </c>
      <c r="M59" s="341" t="e">
        <f>G59*(1+L59/100)</f>
        <v>#VALUE!</v>
      </c>
      <c r="N59" s="341">
        <v>0</v>
      </c>
      <c r="O59" s="341">
        <f>ROUND(E59*N59,2)</f>
        <v>0</v>
      </c>
      <c r="P59" s="341">
        <v>0</v>
      </c>
      <c r="Q59" s="341">
        <f>ROUND(E59*P59,2)</f>
        <v>0</v>
      </c>
      <c r="R59" s="341"/>
      <c r="S59" s="341" t="s">
        <v>125</v>
      </c>
      <c r="T59" s="341" t="s">
        <v>125</v>
      </c>
      <c r="U59" s="341">
        <v>0.17399999999999999</v>
      </c>
      <c r="V59" s="341">
        <f>ROUND(E59*U59,2)</f>
        <v>0.87</v>
      </c>
      <c r="W59" s="341"/>
      <c r="X59" s="342"/>
      <c r="Y59" s="342"/>
      <c r="Z59" s="342"/>
      <c r="AA59" s="342"/>
      <c r="AB59" s="342"/>
      <c r="AC59" s="342"/>
      <c r="AD59" s="342"/>
      <c r="AE59" s="342"/>
      <c r="AF59" s="342"/>
      <c r="AG59" s="342" t="s">
        <v>154</v>
      </c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2"/>
    </row>
    <row r="60" spans="1:60" outlineLevel="1">
      <c r="A60" s="350"/>
      <c r="B60" s="351"/>
      <c r="C60" s="352" t="s">
        <v>1161</v>
      </c>
      <c r="D60" s="353"/>
      <c r="E60" s="354">
        <v>1</v>
      </c>
      <c r="F60" s="371"/>
      <c r="G60" s="340" t="str">
        <f t="shared" si="16"/>
        <v/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2"/>
      <c r="Y60" s="342"/>
      <c r="Z60" s="342"/>
      <c r="AA60" s="342"/>
      <c r="AB60" s="342"/>
      <c r="AC60" s="342"/>
      <c r="AD60" s="342"/>
      <c r="AE60" s="342"/>
      <c r="AF60" s="342"/>
      <c r="AG60" s="342" t="s">
        <v>156</v>
      </c>
      <c r="AH60" s="342">
        <v>0</v>
      </c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2"/>
      <c r="AV60" s="342"/>
      <c r="AW60" s="342"/>
      <c r="AX60" s="342"/>
      <c r="AY60" s="342"/>
      <c r="AZ60" s="342"/>
      <c r="BA60" s="342"/>
      <c r="BB60" s="342"/>
      <c r="BC60" s="342"/>
      <c r="BD60" s="342"/>
      <c r="BE60" s="342"/>
      <c r="BF60" s="342"/>
      <c r="BG60" s="342"/>
      <c r="BH60" s="342"/>
    </row>
    <row r="61" spans="1:60" outlineLevel="1">
      <c r="A61" s="350"/>
      <c r="B61" s="351"/>
      <c r="C61" s="352" t="s">
        <v>1162</v>
      </c>
      <c r="D61" s="353"/>
      <c r="E61" s="354">
        <v>4</v>
      </c>
      <c r="F61" s="371"/>
      <c r="G61" s="340" t="str">
        <f t="shared" si="16"/>
        <v/>
      </c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2"/>
      <c r="Y61" s="342"/>
      <c r="Z61" s="342"/>
      <c r="AA61" s="342"/>
      <c r="AB61" s="342"/>
      <c r="AC61" s="342"/>
      <c r="AD61" s="342"/>
      <c r="AE61" s="342"/>
      <c r="AF61" s="342"/>
      <c r="AG61" s="342" t="s">
        <v>156</v>
      </c>
      <c r="AH61" s="342">
        <v>0</v>
      </c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42"/>
      <c r="BD61" s="342"/>
      <c r="BE61" s="342"/>
      <c r="BF61" s="342"/>
      <c r="BG61" s="342"/>
      <c r="BH61" s="342"/>
    </row>
    <row r="62" spans="1:60" outlineLevel="1">
      <c r="A62" s="345">
        <v>35</v>
      </c>
      <c r="B62" s="346" t="s">
        <v>1163</v>
      </c>
      <c r="C62" s="347" t="s">
        <v>1164</v>
      </c>
      <c r="D62" s="348" t="s">
        <v>174</v>
      </c>
      <c r="E62" s="349">
        <v>6</v>
      </c>
      <c r="F62" s="371"/>
      <c r="G62" s="340" t="str">
        <f t="shared" si="16"/>
        <v/>
      </c>
      <c r="H62" s="341">
        <v>0</v>
      </c>
      <c r="I62" s="341">
        <f>ROUND(E62*H62,2)</f>
        <v>0</v>
      </c>
      <c r="J62" s="341">
        <v>78</v>
      </c>
      <c r="K62" s="341">
        <f>ROUND(E62*J62,2)</f>
        <v>468</v>
      </c>
      <c r="L62" s="341">
        <v>21</v>
      </c>
      <c r="M62" s="341" t="e">
        <f>G62*(1+L62/100)</f>
        <v>#VALUE!</v>
      </c>
      <c r="N62" s="341">
        <v>0</v>
      </c>
      <c r="O62" s="341">
        <f>ROUND(E62*N62,2)</f>
        <v>0</v>
      </c>
      <c r="P62" s="341">
        <v>0</v>
      </c>
      <c r="Q62" s="341">
        <f>ROUND(E62*P62,2)</f>
        <v>0</v>
      </c>
      <c r="R62" s="341"/>
      <c r="S62" s="341" t="s">
        <v>125</v>
      </c>
      <c r="T62" s="341" t="s">
        <v>125</v>
      </c>
      <c r="U62" s="341">
        <v>0.21099999999999999</v>
      </c>
      <c r="V62" s="341">
        <f>ROUND(E62*U62,2)</f>
        <v>1.27</v>
      </c>
      <c r="W62" s="341"/>
      <c r="X62" s="342"/>
      <c r="Y62" s="342"/>
      <c r="Z62" s="342"/>
      <c r="AA62" s="342"/>
      <c r="AB62" s="342"/>
      <c r="AC62" s="342"/>
      <c r="AD62" s="342"/>
      <c r="AE62" s="342"/>
      <c r="AF62" s="342"/>
      <c r="AG62" s="342" t="s">
        <v>154</v>
      </c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2"/>
      <c r="BF62" s="342"/>
      <c r="BG62" s="342"/>
      <c r="BH62" s="342"/>
    </row>
    <row r="63" spans="1:60" outlineLevel="1">
      <c r="A63" s="350"/>
      <c r="B63" s="351"/>
      <c r="C63" s="352" t="s">
        <v>1165</v>
      </c>
      <c r="D63" s="353"/>
      <c r="E63" s="354">
        <v>6</v>
      </c>
      <c r="F63" s="371"/>
      <c r="G63" s="340" t="str">
        <f t="shared" si="16"/>
        <v/>
      </c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2"/>
      <c r="Y63" s="342"/>
      <c r="Z63" s="342"/>
      <c r="AA63" s="342"/>
      <c r="AB63" s="342"/>
      <c r="AC63" s="342"/>
      <c r="AD63" s="342"/>
      <c r="AE63" s="342"/>
      <c r="AF63" s="342"/>
      <c r="AG63" s="342" t="s">
        <v>156</v>
      </c>
      <c r="AH63" s="342">
        <v>0</v>
      </c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42"/>
      <c r="BD63" s="342"/>
      <c r="BE63" s="342"/>
      <c r="BF63" s="342"/>
      <c r="BG63" s="342"/>
      <c r="BH63" s="342"/>
    </row>
    <row r="64" spans="1:60" outlineLevel="1">
      <c r="A64" s="345">
        <v>36</v>
      </c>
      <c r="B64" s="346" t="s">
        <v>1166</v>
      </c>
      <c r="C64" s="347" t="s">
        <v>1167</v>
      </c>
      <c r="D64" s="348" t="s">
        <v>174</v>
      </c>
      <c r="E64" s="349">
        <v>9</v>
      </c>
      <c r="F64" s="371"/>
      <c r="G64" s="340" t="str">
        <f t="shared" si="16"/>
        <v/>
      </c>
      <c r="H64" s="341">
        <v>0</v>
      </c>
      <c r="I64" s="341">
        <f>ROUND(E64*H64,2)</f>
        <v>0</v>
      </c>
      <c r="J64" s="341">
        <v>95.8</v>
      </c>
      <c r="K64" s="341">
        <f>ROUND(E64*J64,2)</f>
        <v>862.2</v>
      </c>
      <c r="L64" s="341">
        <v>21</v>
      </c>
      <c r="M64" s="341" t="e">
        <f>G64*(1+L64/100)</f>
        <v>#VALUE!</v>
      </c>
      <c r="N64" s="341">
        <v>0</v>
      </c>
      <c r="O64" s="341">
        <f>ROUND(E64*N64,2)</f>
        <v>0</v>
      </c>
      <c r="P64" s="341">
        <v>0</v>
      </c>
      <c r="Q64" s="341">
        <f>ROUND(E64*P64,2)</f>
        <v>0</v>
      </c>
      <c r="R64" s="341"/>
      <c r="S64" s="341" t="s">
        <v>125</v>
      </c>
      <c r="T64" s="341" t="s">
        <v>125</v>
      </c>
      <c r="U64" s="341">
        <v>0.25900000000000001</v>
      </c>
      <c r="V64" s="341">
        <f>ROUND(E64*U64,2)</f>
        <v>2.33</v>
      </c>
      <c r="W64" s="341"/>
      <c r="X64" s="342"/>
      <c r="Y64" s="342"/>
      <c r="Z64" s="342"/>
      <c r="AA64" s="342"/>
      <c r="AB64" s="342"/>
      <c r="AC64" s="342"/>
      <c r="AD64" s="342"/>
      <c r="AE64" s="342"/>
      <c r="AF64" s="342"/>
      <c r="AG64" s="342" t="s">
        <v>154</v>
      </c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2"/>
      <c r="BH64" s="342"/>
    </row>
    <row r="65" spans="1:60" outlineLevel="1">
      <c r="A65" s="350"/>
      <c r="B65" s="351"/>
      <c r="C65" s="352" t="s">
        <v>1168</v>
      </c>
      <c r="D65" s="353"/>
      <c r="E65" s="354">
        <v>9</v>
      </c>
      <c r="F65" s="371"/>
      <c r="G65" s="340" t="str">
        <f t="shared" si="16"/>
        <v/>
      </c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2"/>
      <c r="Y65" s="342"/>
      <c r="Z65" s="342"/>
      <c r="AA65" s="342"/>
      <c r="AB65" s="342"/>
      <c r="AC65" s="342"/>
      <c r="AD65" s="342"/>
      <c r="AE65" s="342"/>
      <c r="AF65" s="342"/>
      <c r="AG65" s="342" t="s">
        <v>156</v>
      </c>
      <c r="AH65" s="342">
        <v>0</v>
      </c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</row>
    <row r="66" spans="1:60" outlineLevel="1">
      <c r="A66" s="335">
        <v>37</v>
      </c>
      <c r="B66" s="336" t="s">
        <v>1169</v>
      </c>
      <c r="C66" s="337" t="s">
        <v>1170</v>
      </c>
      <c r="D66" s="343" t="s">
        <v>174</v>
      </c>
      <c r="E66" s="344">
        <v>6</v>
      </c>
      <c r="F66" s="371"/>
      <c r="G66" s="340" t="str">
        <f t="shared" si="16"/>
        <v/>
      </c>
      <c r="H66" s="341">
        <v>5690.92</v>
      </c>
      <c r="I66" s="341">
        <f>ROUND(E66*H66,2)</f>
        <v>34145.519999999997</v>
      </c>
      <c r="J66" s="341">
        <v>369.08</v>
      </c>
      <c r="K66" s="341">
        <f>ROUND(E66*J66,2)</f>
        <v>2214.48</v>
      </c>
      <c r="L66" s="341">
        <v>21</v>
      </c>
      <c r="M66" s="341" t="e">
        <f>G66*(1+L66/100)</f>
        <v>#VALUE!</v>
      </c>
      <c r="N66" s="341">
        <v>7.1459999999999996E-2</v>
      </c>
      <c r="O66" s="341">
        <f>ROUND(E66*N66,2)</f>
        <v>0.43</v>
      </c>
      <c r="P66" s="341">
        <v>0</v>
      </c>
      <c r="Q66" s="341">
        <f>ROUND(E66*P66,2)</f>
        <v>0</v>
      </c>
      <c r="R66" s="341"/>
      <c r="S66" s="341" t="s">
        <v>125</v>
      </c>
      <c r="T66" s="341" t="s">
        <v>125</v>
      </c>
      <c r="U66" s="341">
        <v>1.0580000000000001</v>
      </c>
      <c r="V66" s="341">
        <f>ROUND(E66*U66,2)</f>
        <v>6.35</v>
      </c>
      <c r="W66" s="341"/>
      <c r="X66" s="342"/>
      <c r="Y66" s="342"/>
      <c r="Z66" s="342"/>
      <c r="AA66" s="342"/>
      <c r="AB66" s="342"/>
      <c r="AC66" s="342"/>
      <c r="AD66" s="342"/>
      <c r="AE66" s="342"/>
      <c r="AF66" s="342"/>
      <c r="AG66" s="342" t="s">
        <v>154</v>
      </c>
      <c r="AH66" s="342"/>
      <c r="AI66" s="342"/>
      <c r="AJ66" s="342"/>
      <c r="AK66" s="342"/>
      <c r="AL66" s="342"/>
      <c r="AM66" s="342"/>
      <c r="AN66" s="342"/>
      <c r="AO66" s="342"/>
      <c r="AP66" s="342"/>
      <c r="AQ66" s="342"/>
      <c r="AR66" s="342"/>
      <c r="AS66" s="342"/>
      <c r="AT66" s="342"/>
      <c r="AU66" s="342"/>
      <c r="AV66" s="342"/>
      <c r="AW66" s="342"/>
      <c r="AX66" s="342"/>
      <c r="AY66" s="342"/>
      <c r="AZ66" s="342"/>
      <c r="BA66" s="342"/>
      <c r="BB66" s="342"/>
      <c r="BC66" s="342"/>
      <c r="BD66" s="342"/>
      <c r="BE66" s="342"/>
      <c r="BF66" s="342"/>
      <c r="BG66" s="342"/>
      <c r="BH66" s="342"/>
    </row>
    <row r="67" spans="1:60" outlineLevel="1">
      <c r="A67" s="345">
        <v>38</v>
      </c>
      <c r="B67" s="346" t="s">
        <v>1171</v>
      </c>
      <c r="C67" s="347" t="s">
        <v>1172</v>
      </c>
      <c r="D67" s="348" t="s">
        <v>228</v>
      </c>
      <c r="E67" s="349">
        <v>51.5</v>
      </c>
      <c r="F67" s="371"/>
      <c r="G67" s="340" t="str">
        <f t="shared" si="16"/>
        <v/>
      </c>
      <c r="H67" s="341">
        <v>0.56000000000000005</v>
      </c>
      <c r="I67" s="341">
        <f>ROUND(E67*H67,2)</f>
        <v>28.84</v>
      </c>
      <c r="J67" s="341">
        <v>17.739999999999998</v>
      </c>
      <c r="K67" s="341">
        <f>ROUND(E67*J67,2)</f>
        <v>913.61</v>
      </c>
      <c r="L67" s="341">
        <v>21</v>
      </c>
      <c r="M67" s="341" t="e">
        <f>G67*(1+L67/100)</f>
        <v>#VALUE!</v>
      </c>
      <c r="N67" s="341">
        <v>0</v>
      </c>
      <c r="O67" s="341">
        <f>ROUND(E67*N67,2)</f>
        <v>0</v>
      </c>
      <c r="P67" s="341">
        <v>0</v>
      </c>
      <c r="Q67" s="341">
        <f>ROUND(E67*P67,2)</f>
        <v>0</v>
      </c>
      <c r="R67" s="341"/>
      <c r="S67" s="341" t="s">
        <v>125</v>
      </c>
      <c r="T67" s="341" t="s">
        <v>125</v>
      </c>
      <c r="U67" s="341">
        <v>4.8000000000000001E-2</v>
      </c>
      <c r="V67" s="341">
        <f>ROUND(E67*U67,2)</f>
        <v>2.4700000000000002</v>
      </c>
      <c r="W67" s="341"/>
      <c r="X67" s="342"/>
      <c r="Y67" s="342"/>
      <c r="Z67" s="342"/>
      <c r="AA67" s="342"/>
      <c r="AB67" s="342"/>
      <c r="AC67" s="342"/>
      <c r="AD67" s="342"/>
      <c r="AE67" s="342"/>
      <c r="AF67" s="342"/>
      <c r="AG67" s="342" t="s">
        <v>154</v>
      </c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  <c r="BC67" s="342"/>
      <c r="BD67" s="342"/>
      <c r="BE67" s="342"/>
      <c r="BF67" s="342"/>
      <c r="BG67" s="342"/>
      <c r="BH67" s="342"/>
    </row>
    <row r="68" spans="1:60" outlineLevel="1">
      <c r="A68" s="350"/>
      <c r="B68" s="351"/>
      <c r="C68" s="352" t="s">
        <v>1173</v>
      </c>
      <c r="D68" s="353"/>
      <c r="E68" s="354">
        <v>51.5</v>
      </c>
      <c r="F68" s="371"/>
      <c r="G68" s="340" t="str">
        <f t="shared" si="16"/>
        <v/>
      </c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2"/>
      <c r="Y68" s="342"/>
      <c r="Z68" s="342"/>
      <c r="AA68" s="342"/>
      <c r="AB68" s="342"/>
      <c r="AC68" s="342"/>
      <c r="AD68" s="342"/>
      <c r="AE68" s="342"/>
      <c r="AF68" s="342"/>
      <c r="AG68" s="342" t="s">
        <v>156</v>
      </c>
      <c r="AH68" s="342">
        <v>0</v>
      </c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  <c r="BC68" s="342"/>
      <c r="BD68" s="342"/>
      <c r="BE68" s="342"/>
      <c r="BF68" s="342"/>
      <c r="BG68" s="342"/>
      <c r="BH68" s="342"/>
    </row>
    <row r="69" spans="1:60" outlineLevel="1">
      <c r="A69" s="335">
        <v>39</v>
      </c>
      <c r="B69" s="336" t="s">
        <v>1174</v>
      </c>
      <c r="C69" s="337" t="s">
        <v>1175</v>
      </c>
      <c r="D69" s="343" t="s">
        <v>641</v>
      </c>
      <c r="E69" s="344">
        <v>0.55291000000000001</v>
      </c>
      <c r="F69" s="371"/>
      <c r="G69" s="340" t="str">
        <f t="shared" si="16"/>
        <v/>
      </c>
      <c r="H69" s="341">
        <v>0</v>
      </c>
      <c r="I69" s="341">
        <f>ROUND(E69*H69,2)</f>
        <v>0</v>
      </c>
      <c r="J69" s="341">
        <v>549</v>
      </c>
      <c r="K69" s="341">
        <f>ROUND(E69*J69,2)</f>
        <v>303.55</v>
      </c>
      <c r="L69" s="341">
        <v>21</v>
      </c>
      <c r="M69" s="341" t="e">
        <f>G69*(1+L69/100)</f>
        <v>#VALUE!</v>
      </c>
      <c r="N69" s="341">
        <v>0</v>
      </c>
      <c r="O69" s="341">
        <f>ROUND(E69*N69,2)</f>
        <v>0</v>
      </c>
      <c r="P69" s="341">
        <v>0</v>
      </c>
      <c r="Q69" s="341">
        <f>ROUND(E69*P69,2)</f>
        <v>0</v>
      </c>
      <c r="R69" s="341"/>
      <c r="S69" s="341" t="s">
        <v>125</v>
      </c>
      <c r="T69" s="341" t="s">
        <v>125</v>
      </c>
      <c r="U69" s="341">
        <v>1.47</v>
      </c>
      <c r="V69" s="341">
        <f>ROUND(E69*U69,2)</f>
        <v>0.81</v>
      </c>
      <c r="W69" s="341"/>
      <c r="X69" s="342"/>
      <c r="Y69" s="342"/>
      <c r="Z69" s="342"/>
      <c r="AA69" s="342"/>
      <c r="AB69" s="342"/>
      <c r="AC69" s="342"/>
      <c r="AD69" s="342"/>
      <c r="AE69" s="342"/>
      <c r="AF69" s="342"/>
      <c r="AG69" s="342" t="s">
        <v>642</v>
      </c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</row>
    <row r="70" spans="1:60">
      <c r="A70" s="328" t="s">
        <v>120</v>
      </c>
      <c r="B70" s="329" t="s">
        <v>1176</v>
      </c>
      <c r="C70" s="330" t="s">
        <v>1177</v>
      </c>
      <c r="D70" s="331"/>
      <c r="E70" s="332"/>
      <c r="F70" s="372"/>
      <c r="G70" s="333">
        <f>SUMIF(AG71:AG130,"&lt;&gt;NOR",G71:G130)</f>
        <v>0</v>
      </c>
      <c r="H70" s="334"/>
      <c r="I70" s="334">
        <f>SUM(I71:I130)</f>
        <v>22156.709999999995</v>
      </c>
      <c r="J70" s="334"/>
      <c r="K70" s="334">
        <f>SUM(K71:K130)</f>
        <v>59291.079999999994</v>
      </c>
      <c r="L70" s="334"/>
      <c r="M70" s="334" t="e">
        <f>SUM(M71:M130)</f>
        <v>#VALUE!</v>
      </c>
      <c r="N70" s="334"/>
      <c r="O70" s="334">
        <f>SUM(O71:O130)</f>
        <v>0.54</v>
      </c>
      <c r="P70" s="334"/>
      <c r="Q70" s="334">
        <f>SUM(Q71:Q130)</f>
        <v>0</v>
      </c>
      <c r="R70" s="334"/>
      <c r="S70" s="334"/>
      <c r="T70" s="334"/>
      <c r="U70" s="334"/>
      <c r="V70" s="334">
        <f>SUM(V71:V130)</f>
        <v>164.35999999999999</v>
      </c>
      <c r="W70" s="334"/>
      <c r="AG70" s="215" t="s">
        <v>121</v>
      </c>
    </row>
    <row r="71" spans="1:60" outlineLevel="1">
      <c r="A71" s="335">
        <v>40</v>
      </c>
      <c r="B71" s="336" t="s">
        <v>1178</v>
      </c>
      <c r="C71" s="337" t="s">
        <v>1179</v>
      </c>
      <c r="D71" s="343" t="s">
        <v>174</v>
      </c>
      <c r="E71" s="344">
        <v>3</v>
      </c>
      <c r="F71" s="371"/>
      <c r="G71" s="340" t="str">
        <f t="shared" ref="G71:G134" si="17">IF(F71&lt;&gt;0,F71*E71,"")</f>
        <v/>
      </c>
      <c r="H71" s="341">
        <v>77.209999999999994</v>
      </c>
      <c r="I71" s="341">
        <f>ROUND(E71*H71,2)</f>
        <v>231.63</v>
      </c>
      <c r="J71" s="341">
        <v>192.79</v>
      </c>
      <c r="K71" s="341">
        <f>ROUND(E71*J71,2)</f>
        <v>578.37</v>
      </c>
      <c r="L71" s="341">
        <v>21</v>
      </c>
      <c r="M71" s="341" t="e">
        <f>G71*(1+L71/100)</f>
        <v>#VALUE!</v>
      </c>
      <c r="N71" s="341">
        <v>6.9999999999999999E-4</v>
      </c>
      <c r="O71" s="341">
        <f>ROUND(E71*N71,2)</f>
        <v>0</v>
      </c>
      <c r="P71" s="341">
        <v>0</v>
      </c>
      <c r="Q71" s="341">
        <f>ROUND(E71*P71,2)</f>
        <v>0</v>
      </c>
      <c r="R71" s="341"/>
      <c r="S71" s="341" t="s">
        <v>125</v>
      </c>
      <c r="T71" s="341" t="s">
        <v>125</v>
      </c>
      <c r="U71" s="341">
        <v>0.54200000000000004</v>
      </c>
      <c r="V71" s="341">
        <f>ROUND(E71*U71,2)</f>
        <v>1.63</v>
      </c>
      <c r="W71" s="341"/>
      <c r="X71" s="342"/>
      <c r="Y71" s="342"/>
      <c r="Z71" s="342"/>
      <c r="AA71" s="342"/>
      <c r="AB71" s="342"/>
      <c r="AC71" s="342"/>
      <c r="AD71" s="342"/>
      <c r="AE71" s="342"/>
      <c r="AF71" s="342"/>
      <c r="AG71" s="342" t="s">
        <v>154</v>
      </c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  <c r="BC71" s="342"/>
      <c r="BD71" s="342"/>
      <c r="BE71" s="342"/>
      <c r="BF71" s="342"/>
      <c r="BG71" s="342"/>
      <c r="BH71" s="342"/>
    </row>
    <row r="72" spans="1:60" outlineLevel="1">
      <c r="A72" s="335">
        <v>41</v>
      </c>
      <c r="B72" s="336" t="s">
        <v>1180</v>
      </c>
      <c r="C72" s="337" t="s">
        <v>1181</v>
      </c>
      <c r="D72" s="343" t="s">
        <v>174</v>
      </c>
      <c r="E72" s="344">
        <v>5</v>
      </c>
      <c r="F72" s="371"/>
      <c r="G72" s="340" t="str">
        <f t="shared" si="17"/>
        <v/>
      </c>
      <c r="H72" s="341">
        <v>85.46</v>
      </c>
      <c r="I72" s="341">
        <f>ROUND(E72*H72,2)</f>
        <v>427.3</v>
      </c>
      <c r="J72" s="341">
        <v>212.04</v>
      </c>
      <c r="K72" s="341">
        <f>ROUND(E72*J72,2)</f>
        <v>1060.2</v>
      </c>
      <c r="L72" s="341">
        <v>21</v>
      </c>
      <c r="M72" s="341" t="e">
        <f>G72*(1+L72/100)</f>
        <v>#VALUE!</v>
      </c>
      <c r="N72" s="341">
        <v>8.0000000000000004E-4</v>
      </c>
      <c r="O72" s="341">
        <f>ROUND(E72*N72,2)</f>
        <v>0</v>
      </c>
      <c r="P72" s="341">
        <v>0</v>
      </c>
      <c r="Q72" s="341">
        <f>ROUND(E72*P72,2)</f>
        <v>0</v>
      </c>
      <c r="R72" s="341"/>
      <c r="S72" s="341" t="s">
        <v>125</v>
      </c>
      <c r="T72" s="341" t="s">
        <v>125</v>
      </c>
      <c r="U72" s="341">
        <v>0.59399999999999997</v>
      </c>
      <c r="V72" s="341">
        <f>ROUND(E72*U72,2)</f>
        <v>2.97</v>
      </c>
      <c r="W72" s="341"/>
      <c r="X72" s="342"/>
      <c r="Y72" s="342"/>
      <c r="Z72" s="342"/>
      <c r="AA72" s="342"/>
      <c r="AB72" s="342"/>
      <c r="AC72" s="342"/>
      <c r="AD72" s="342"/>
      <c r="AE72" s="342"/>
      <c r="AF72" s="342"/>
      <c r="AG72" s="342" t="s">
        <v>154</v>
      </c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  <c r="BC72" s="342"/>
      <c r="BD72" s="342"/>
      <c r="BE72" s="342"/>
      <c r="BF72" s="342"/>
      <c r="BG72" s="342"/>
      <c r="BH72" s="342"/>
    </row>
    <row r="73" spans="1:60" outlineLevel="1">
      <c r="A73" s="335">
        <v>42</v>
      </c>
      <c r="B73" s="336" t="s">
        <v>1182</v>
      </c>
      <c r="C73" s="337" t="s">
        <v>1183</v>
      </c>
      <c r="D73" s="343" t="s">
        <v>174</v>
      </c>
      <c r="E73" s="344">
        <v>3</v>
      </c>
      <c r="F73" s="371"/>
      <c r="G73" s="340" t="str">
        <f t="shared" si="17"/>
        <v/>
      </c>
      <c r="H73" s="341">
        <v>100.03</v>
      </c>
      <c r="I73" s="341">
        <f>ROUND(E73*H73,2)</f>
        <v>300.08999999999997</v>
      </c>
      <c r="J73" s="341">
        <v>239.97</v>
      </c>
      <c r="K73" s="341">
        <f>ROUND(E73*J73,2)</f>
        <v>719.91</v>
      </c>
      <c r="L73" s="341">
        <v>21</v>
      </c>
      <c r="M73" s="341" t="e">
        <f>G73*(1+L73/100)</f>
        <v>#VALUE!</v>
      </c>
      <c r="N73" s="341">
        <v>9.8999999999999999E-4</v>
      </c>
      <c r="O73" s="341">
        <f>ROUND(E73*N73,2)</f>
        <v>0</v>
      </c>
      <c r="P73" s="341">
        <v>0</v>
      </c>
      <c r="Q73" s="341">
        <f>ROUND(E73*P73,2)</f>
        <v>0</v>
      </c>
      <c r="R73" s="341"/>
      <c r="S73" s="341" t="s">
        <v>125</v>
      </c>
      <c r="T73" s="341" t="s">
        <v>125</v>
      </c>
      <c r="U73" s="341">
        <v>0.66900000000000004</v>
      </c>
      <c r="V73" s="341">
        <f>ROUND(E73*U73,2)</f>
        <v>2.0099999999999998</v>
      </c>
      <c r="W73" s="341"/>
      <c r="X73" s="342"/>
      <c r="Y73" s="342"/>
      <c r="Z73" s="342"/>
      <c r="AA73" s="342"/>
      <c r="AB73" s="342"/>
      <c r="AC73" s="342"/>
      <c r="AD73" s="342"/>
      <c r="AE73" s="342"/>
      <c r="AF73" s="342"/>
      <c r="AG73" s="342" t="s">
        <v>154</v>
      </c>
      <c r="AH73" s="342"/>
      <c r="AI73" s="342"/>
      <c r="AJ73" s="342"/>
      <c r="AK73" s="342"/>
      <c r="AL73" s="342"/>
      <c r="AM73" s="342"/>
      <c r="AN73" s="342"/>
      <c r="AO73" s="342"/>
      <c r="AP73" s="342"/>
      <c r="AQ73" s="342"/>
      <c r="AR73" s="342"/>
      <c r="AS73" s="342"/>
      <c r="AT73" s="342"/>
      <c r="AU73" s="342"/>
      <c r="AV73" s="342"/>
      <c r="AW73" s="342"/>
      <c r="AX73" s="342"/>
      <c r="AY73" s="342"/>
      <c r="AZ73" s="342"/>
      <c r="BA73" s="342"/>
      <c r="BB73" s="342"/>
      <c r="BC73" s="342"/>
      <c r="BD73" s="342"/>
      <c r="BE73" s="342"/>
      <c r="BF73" s="342"/>
      <c r="BG73" s="342"/>
      <c r="BH73" s="342"/>
    </row>
    <row r="74" spans="1:60" outlineLevel="1">
      <c r="A74" s="345">
        <v>43</v>
      </c>
      <c r="B74" s="346" t="s">
        <v>1184</v>
      </c>
      <c r="C74" s="347" t="s">
        <v>1185</v>
      </c>
      <c r="D74" s="348" t="s">
        <v>228</v>
      </c>
      <c r="E74" s="349">
        <v>31</v>
      </c>
      <c r="F74" s="371"/>
      <c r="G74" s="340" t="str">
        <f t="shared" si="17"/>
        <v/>
      </c>
      <c r="H74" s="341">
        <v>57.44</v>
      </c>
      <c r="I74" s="341">
        <f>ROUND(E74*H74,2)</f>
        <v>1780.64</v>
      </c>
      <c r="J74" s="341">
        <v>184.56</v>
      </c>
      <c r="K74" s="341">
        <f>ROUND(E74*J74,2)</f>
        <v>5721.36</v>
      </c>
      <c r="L74" s="341">
        <v>21</v>
      </c>
      <c r="M74" s="341" t="e">
        <f>G74*(1+L74/100)</f>
        <v>#VALUE!</v>
      </c>
      <c r="N74" s="341">
        <v>3.9199999999999999E-3</v>
      </c>
      <c r="O74" s="341">
        <f>ROUND(E74*N74,2)</f>
        <v>0.12</v>
      </c>
      <c r="P74" s="341">
        <v>0</v>
      </c>
      <c r="Q74" s="341">
        <f>ROUND(E74*P74,2)</f>
        <v>0</v>
      </c>
      <c r="R74" s="341"/>
      <c r="S74" s="341" t="s">
        <v>125</v>
      </c>
      <c r="T74" s="341" t="s">
        <v>125</v>
      </c>
      <c r="U74" s="341">
        <v>0.52200000000000002</v>
      </c>
      <c r="V74" s="341">
        <f>ROUND(E74*U74,2)</f>
        <v>16.18</v>
      </c>
      <c r="W74" s="341"/>
      <c r="X74" s="342"/>
      <c r="Y74" s="342"/>
      <c r="Z74" s="342"/>
      <c r="AA74" s="342"/>
      <c r="AB74" s="342"/>
      <c r="AC74" s="342"/>
      <c r="AD74" s="342"/>
      <c r="AE74" s="342"/>
      <c r="AF74" s="342"/>
      <c r="AG74" s="342" t="s">
        <v>154</v>
      </c>
      <c r="AH74" s="342"/>
      <c r="AI74" s="342"/>
      <c r="AJ74" s="342"/>
      <c r="AK74" s="342"/>
      <c r="AL74" s="342"/>
      <c r="AM74" s="342"/>
      <c r="AN74" s="342"/>
      <c r="AO74" s="342"/>
      <c r="AP74" s="342"/>
      <c r="AQ74" s="342"/>
      <c r="AR74" s="342"/>
      <c r="AS74" s="342"/>
      <c r="AT74" s="342"/>
      <c r="AU74" s="342"/>
      <c r="AV74" s="342"/>
      <c r="AW74" s="342"/>
      <c r="AX74" s="342"/>
      <c r="AY74" s="342"/>
      <c r="AZ74" s="342"/>
      <c r="BA74" s="342"/>
      <c r="BB74" s="342"/>
      <c r="BC74" s="342"/>
      <c r="BD74" s="342"/>
      <c r="BE74" s="342"/>
      <c r="BF74" s="342"/>
      <c r="BG74" s="342"/>
      <c r="BH74" s="342"/>
    </row>
    <row r="75" spans="1:60" outlineLevel="1">
      <c r="A75" s="350"/>
      <c r="B75" s="351"/>
      <c r="C75" s="352" t="s">
        <v>1186</v>
      </c>
      <c r="D75" s="353"/>
      <c r="E75" s="354">
        <v>5</v>
      </c>
      <c r="F75" s="371"/>
      <c r="G75" s="340" t="str">
        <f t="shared" si="17"/>
        <v/>
      </c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2"/>
      <c r="Y75" s="342"/>
      <c r="Z75" s="342"/>
      <c r="AA75" s="342"/>
      <c r="AB75" s="342"/>
      <c r="AC75" s="342"/>
      <c r="AD75" s="342"/>
      <c r="AE75" s="342"/>
      <c r="AF75" s="342"/>
      <c r="AG75" s="342" t="s">
        <v>156</v>
      </c>
      <c r="AH75" s="342">
        <v>0</v>
      </c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  <c r="BA75" s="342"/>
      <c r="BB75" s="342"/>
      <c r="BC75" s="342"/>
      <c r="BD75" s="342"/>
      <c r="BE75" s="342"/>
      <c r="BF75" s="342"/>
      <c r="BG75" s="342"/>
      <c r="BH75" s="342"/>
    </row>
    <row r="76" spans="1:60" outlineLevel="1">
      <c r="A76" s="350"/>
      <c r="B76" s="351"/>
      <c r="C76" s="352" t="s">
        <v>1187</v>
      </c>
      <c r="D76" s="353"/>
      <c r="E76" s="354">
        <v>26</v>
      </c>
      <c r="F76" s="371"/>
      <c r="G76" s="340" t="str">
        <f t="shared" si="17"/>
        <v/>
      </c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2"/>
      <c r="Y76" s="342"/>
      <c r="Z76" s="342"/>
      <c r="AA76" s="342"/>
      <c r="AB76" s="342"/>
      <c r="AC76" s="342"/>
      <c r="AD76" s="342"/>
      <c r="AE76" s="342"/>
      <c r="AF76" s="342"/>
      <c r="AG76" s="342" t="s">
        <v>156</v>
      </c>
      <c r="AH76" s="342">
        <v>0</v>
      </c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</row>
    <row r="77" spans="1:60" outlineLevel="1">
      <c r="A77" s="345">
        <v>44</v>
      </c>
      <c r="B77" s="346" t="s">
        <v>1188</v>
      </c>
      <c r="C77" s="347" t="s">
        <v>1189</v>
      </c>
      <c r="D77" s="348" t="s">
        <v>228</v>
      </c>
      <c r="E77" s="349">
        <v>14</v>
      </c>
      <c r="F77" s="371"/>
      <c r="G77" s="340" t="str">
        <f t="shared" si="17"/>
        <v/>
      </c>
      <c r="H77" s="341">
        <v>57.13</v>
      </c>
      <c r="I77" s="341">
        <f>ROUND(E77*H77,2)</f>
        <v>799.82</v>
      </c>
      <c r="J77" s="341">
        <v>193.37</v>
      </c>
      <c r="K77" s="341">
        <f>ROUND(E77*J77,2)</f>
        <v>2707.18</v>
      </c>
      <c r="L77" s="341">
        <v>21</v>
      </c>
      <c r="M77" s="341" t="e">
        <f>G77*(1+L77/100)</f>
        <v>#VALUE!</v>
      </c>
      <c r="N77" s="341">
        <v>3.9899999999999996E-3</v>
      </c>
      <c r="O77" s="341">
        <f>ROUND(E77*N77,2)</f>
        <v>0.06</v>
      </c>
      <c r="P77" s="341">
        <v>0</v>
      </c>
      <c r="Q77" s="341">
        <f>ROUND(E77*P77,2)</f>
        <v>0</v>
      </c>
      <c r="R77" s="341"/>
      <c r="S77" s="341" t="s">
        <v>125</v>
      </c>
      <c r="T77" s="341" t="s">
        <v>125</v>
      </c>
      <c r="U77" s="341">
        <v>0.54290000000000005</v>
      </c>
      <c r="V77" s="341">
        <f>ROUND(E77*U77,2)</f>
        <v>7.6</v>
      </c>
      <c r="W77" s="341"/>
      <c r="X77" s="342"/>
      <c r="Y77" s="342"/>
      <c r="Z77" s="342"/>
      <c r="AA77" s="342"/>
      <c r="AB77" s="342"/>
      <c r="AC77" s="342"/>
      <c r="AD77" s="342"/>
      <c r="AE77" s="342"/>
      <c r="AF77" s="342"/>
      <c r="AG77" s="342" t="s">
        <v>154</v>
      </c>
      <c r="AH77" s="342"/>
      <c r="AI77" s="342"/>
      <c r="AJ77" s="342"/>
      <c r="AK77" s="342"/>
      <c r="AL77" s="342"/>
      <c r="AM77" s="342"/>
      <c r="AN77" s="342"/>
      <c r="AO77" s="342"/>
      <c r="AP77" s="342"/>
      <c r="AQ77" s="342"/>
      <c r="AR77" s="342"/>
      <c r="AS77" s="342"/>
      <c r="AT77" s="342"/>
      <c r="AU77" s="342"/>
      <c r="AV77" s="342"/>
      <c r="AW77" s="342"/>
      <c r="AX77" s="342"/>
      <c r="AY77" s="342"/>
      <c r="AZ77" s="342"/>
      <c r="BA77" s="342"/>
      <c r="BB77" s="342"/>
      <c r="BC77" s="342"/>
      <c r="BD77" s="342"/>
      <c r="BE77" s="342"/>
      <c r="BF77" s="342"/>
      <c r="BG77" s="342"/>
      <c r="BH77" s="342"/>
    </row>
    <row r="78" spans="1:60" outlineLevel="1">
      <c r="A78" s="350"/>
      <c r="B78" s="351"/>
      <c r="C78" s="352" t="s">
        <v>1190</v>
      </c>
      <c r="D78" s="353"/>
      <c r="E78" s="354">
        <v>2</v>
      </c>
      <c r="F78" s="371"/>
      <c r="G78" s="340" t="str">
        <f t="shared" si="17"/>
        <v/>
      </c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2"/>
      <c r="Y78" s="342"/>
      <c r="Z78" s="342"/>
      <c r="AA78" s="342"/>
      <c r="AB78" s="342"/>
      <c r="AC78" s="342"/>
      <c r="AD78" s="342"/>
      <c r="AE78" s="342"/>
      <c r="AF78" s="342"/>
      <c r="AG78" s="342" t="s">
        <v>156</v>
      </c>
      <c r="AH78" s="342">
        <v>0</v>
      </c>
      <c r="AI78" s="342"/>
      <c r="AJ78" s="342"/>
      <c r="AK78" s="342"/>
      <c r="AL78" s="342"/>
      <c r="AM78" s="342"/>
      <c r="AN78" s="342"/>
      <c r="AO78" s="342"/>
      <c r="AP78" s="342"/>
      <c r="AQ78" s="342"/>
      <c r="AR78" s="342"/>
      <c r="AS78" s="342"/>
      <c r="AT78" s="342"/>
      <c r="AU78" s="342"/>
      <c r="AV78" s="342"/>
      <c r="AW78" s="342"/>
      <c r="AX78" s="342"/>
      <c r="AY78" s="342"/>
      <c r="AZ78" s="342"/>
      <c r="BA78" s="342"/>
      <c r="BB78" s="342"/>
      <c r="BC78" s="342"/>
      <c r="BD78" s="342"/>
      <c r="BE78" s="342"/>
      <c r="BF78" s="342"/>
      <c r="BG78" s="342"/>
      <c r="BH78" s="342"/>
    </row>
    <row r="79" spans="1:60" outlineLevel="1">
      <c r="A79" s="350"/>
      <c r="B79" s="351"/>
      <c r="C79" s="352" t="s">
        <v>1191</v>
      </c>
      <c r="D79" s="353"/>
      <c r="E79" s="354">
        <v>12</v>
      </c>
      <c r="F79" s="371"/>
      <c r="G79" s="340" t="str">
        <f t="shared" si="17"/>
        <v/>
      </c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2"/>
      <c r="Y79" s="342"/>
      <c r="Z79" s="342"/>
      <c r="AA79" s="342"/>
      <c r="AB79" s="342"/>
      <c r="AC79" s="342"/>
      <c r="AD79" s="342"/>
      <c r="AE79" s="342"/>
      <c r="AF79" s="342"/>
      <c r="AG79" s="342" t="s">
        <v>156</v>
      </c>
      <c r="AH79" s="342">
        <v>0</v>
      </c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342"/>
    </row>
    <row r="80" spans="1:60" outlineLevel="1">
      <c r="A80" s="345">
        <v>45</v>
      </c>
      <c r="B80" s="346" t="s">
        <v>1192</v>
      </c>
      <c r="C80" s="347" t="s">
        <v>1193</v>
      </c>
      <c r="D80" s="348" t="s">
        <v>228</v>
      </c>
      <c r="E80" s="349">
        <v>19</v>
      </c>
      <c r="F80" s="371"/>
      <c r="G80" s="340" t="str">
        <f t="shared" si="17"/>
        <v/>
      </c>
      <c r="H80" s="341">
        <v>77.11</v>
      </c>
      <c r="I80" s="341">
        <f>ROUND(E80*H80,2)</f>
        <v>1465.09</v>
      </c>
      <c r="J80" s="341">
        <v>226.89</v>
      </c>
      <c r="K80" s="341">
        <f>ROUND(E80*J80,2)</f>
        <v>4310.91</v>
      </c>
      <c r="L80" s="341">
        <v>21</v>
      </c>
      <c r="M80" s="341" t="e">
        <f>G80*(1+L80/100)</f>
        <v>#VALUE!</v>
      </c>
      <c r="N80" s="341">
        <v>5.1799999999999997E-3</v>
      </c>
      <c r="O80" s="341">
        <f>ROUND(E80*N80,2)</f>
        <v>0.1</v>
      </c>
      <c r="P80" s="341">
        <v>0</v>
      </c>
      <c r="Q80" s="341">
        <f>ROUND(E80*P80,2)</f>
        <v>0</v>
      </c>
      <c r="R80" s="341"/>
      <c r="S80" s="341" t="s">
        <v>125</v>
      </c>
      <c r="T80" s="341" t="s">
        <v>125</v>
      </c>
      <c r="U80" s="341">
        <v>0.63429999999999997</v>
      </c>
      <c r="V80" s="341">
        <f>ROUND(E80*U80,2)</f>
        <v>12.05</v>
      </c>
      <c r="W80" s="341"/>
      <c r="X80" s="342"/>
      <c r="Y80" s="342"/>
      <c r="Z80" s="342"/>
      <c r="AA80" s="342"/>
      <c r="AB80" s="342"/>
      <c r="AC80" s="342"/>
      <c r="AD80" s="342"/>
      <c r="AE80" s="342"/>
      <c r="AF80" s="342"/>
      <c r="AG80" s="342" t="s">
        <v>154</v>
      </c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2"/>
      <c r="BE80" s="342"/>
      <c r="BF80" s="342"/>
      <c r="BG80" s="342"/>
      <c r="BH80" s="342"/>
    </row>
    <row r="81" spans="1:60" outlineLevel="1">
      <c r="A81" s="350"/>
      <c r="B81" s="351"/>
      <c r="C81" s="352" t="s">
        <v>1194</v>
      </c>
      <c r="D81" s="353"/>
      <c r="E81" s="354">
        <v>4</v>
      </c>
      <c r="F81" s="371"/>
      <c r="G81" s="340" t="str">
        <f t="shared" si="17"/>
        <v/>
      </c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2"/>
      <c r="Y81" s="342"/>
      <c r="Z81" s="342"/>
      <c r="AA81" s="342"/>
      <c r="AB81" s="342"/>
      <c r="AC81" s="342"/>
      <c r="AD81" s="342"/>
      <c r="AE81" s="342"/>
      <c r="AF81" s="342"/>
      <c r="AG81" s="342" t="s">
        <v>156</v>
      </c>
      <c r="AH81" s="342">
        <v>0</v>
      </c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342"/>
      <c r="BE81" s="342"/>
      <c r="BF81" s="342"/>
      <c r="BG81" s="342"/>
      <c r="BH81" s="342"/>
    </row>
    <row r="82" spans="1:60" outlineLevel="1">
      <c r="A82" s="350"/>
      <c r="B82" s="351"/>
      <c r="C82" s="352" t="s">
        <v>1195</v>
      </c>
      <c r="D82" s="353"/>
      <c r="E82" s="354">
        <v>15</v>
      </c>
      <c r="F82" s="371"/>
      <c r="G82" s="340" t="str">
        <f t="shared" si="17"/>
        <v/>
      </c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2"/>
      <c r="Y82" s="342"/>
      <c r="Z82" s="342"/>
      <c r="AA82" s="342"/>
      <c r="AB82" s="342"/>
      <c r="AC82" s="342"/>
      <c r="AD82" s="342"/>
      <c r="AE82" s="342"/>
      <c r="AF82" s="342"/>
      <c r="AG82" s="342" t="s">
        <v>156</v>
      </c>
      <c r="AH82" s="342">
        <v>0</v>
      </c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</row>
    <row r="83" spans="1:60" outlineLevel="1">
      <c r="A83" s="345">
        <v>46</v>
      </c>
      <c r="B83" s="346" t="s">
        <v>1196</v>
      </c>
      <c r="C83" s="347" t="s">
        <v>1197</v>
      </c>
      <c r="D83" s="348" t="s">
        <v>228</v>
      </c>
      <c r="E83" s="349">
        <v>8</v>
      </c>
      <c r="F83" s="371"/>
      <c r="G83" s="340" t="str">
        <f t="shared" si="17"/>
        <v/>
      </c>
      <c r="H83" s="341">
        <v>121.78</v>
      </c>
      <c r="I83" s="341">
        <f>ROUND(E83*H83,2)</f>
        <v>974.24</v>
      </c>
      <c r="J83" s="341">
        <v>245.72</v>
      </c>
      <c r="K83" s="341">
        <f>ROUND(E83*J83,2)</f>
        <v>1965.76</v>
      </c>
      <c r="L83" s="341">
        <v>21</v>
      </c>
      <c r="M83" s="341" t="e">
        <f>G83*(1+L83/100)</f>
        <v>#VALUE!</v>
      </c>
      <c r="N83" s="341">
        <v>5.3499999999999997E-3</v>
      </c>
      <c r="O83" s="341">
        <f>ROUND(E83*N83,2)</f>
        <v>0.04</v>
      </c>
      <c r="P83" s="341">
        <v>0</v>
      </c>
      <c r="Q83" s="341">
        <f>ROUND(E83*P83,2)</f>
        <v>0</v>
      </c>
      <c r="R83" s="341"/>
      <c r="S83" s="341" t="s">
        <v>125</v>
      </c>
      <c r="T83" s="341" t="s">
        <v>125</v>
      </c>
      <c r="U83" s="341">
        <v>0.68279999999999996</v>
      </c>
      <c r="V83" s="341">
        <f>ROUND(E83*U83,2)</f>
        <v>5.46</v>
      </c>
      <c r="W83" s="341"/>
      <c r="X83" s="342"/>
      <c r="Y83" s="342"/>
      <c r="Z83" s="342"/>
      <c r="AA83" s="342"/>
      <c r="AB83" s="342"/>
      <c r="AC83" s="342"/>
      <c r="AD83" s="342"/>
      <c r="AE83" s="342"/>
      <c r="AF83" s="342"/>
      <c r="AG83" s="342" t="s">
        <v>154</v>
      </c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342"/>
      <c r="AS83" s="342"/>
      <c r="AT83" s="342"/>
      <c r="AU83" s="342"/>
      <c r="AV83" s="342"/>
      <c r="AW83" s="342"/>
      <c r="AX83" s="342"/>
      <c r="AY83" s="342"/>
      <c r="AZ83" s="342"/>
      <c r="BA83" s="342"/>
      <c r="BB83" s="342"/>
      <c r="BC83" s="342"/>
      <c r="BD83" s="342"/>
      <c r="BE83" s="342"/>
      <c r="BF83" s="342"/>
      <c r="BG83" s="342"/>
      <c r="BH83" s="342"/>
    </row>
    <row r="84" spans="1:60" outlineLevel="1">
      <c r="A84" s="350"/>
      <c r="B84" s="351"/>
      <c r="C84" s="352" t="s">
        <v>1190</v>
      </c>
      <c r="D84" s="353"/>
      <c r="E84" s="354">
        <v>2</v>
      </c>
      <c r="F84" s="371"/>
      <c r="G84" s="340" t="str">
        <f t="shared" si="17"/>
        <v/>
      </c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2"/>
      <c r="Y84" s="342"/>
      <c r="Z84" s="342"/>
      <c r="AA84" s="342"/>
      <c r="AB84" s="342"/>
      <c r="AC84" s="342"/>
      <c r="AD84" s="342"/>
      <c r="AE84" s="342"/>
      <c r="AF84" s="342"/>
      <c r="AG84" s="342" t="s">
        <v>156</v>
      </c>
      <c r="AH84" s="342">
        <v>0</v>
      </c>
      <c r="AI84" s="342"/>
      <c r="AJ84" s="342"/>
      <c r="AK84" s="342"/>
      <c r="AL84" s="342"/>
      <c r="AM84" s="342"/>
      <c r="AN84" s="342"/>
      <c r="AO84" s="342"/>
      <c r="AP84" s="342"/>
      <c r="AQ84" s="342"/>
      <c r="AR84" s="342"/>
      <c r="AS84" s="342"/>
      <c r="AT84" s="342"/>
      <c r="AU84" s="342"/>
      <c r="AV84" s="342"/>
      <c r="AW84" s="342"/>
      <c r="AX84" s="342"/>
      <c r="AY84" s="342"/>
      <c r="AZ84" s="342"/>
      <c r="BA84" s="342"/>
      <c r="BB84" s="342"/>
      <c r="BC84" s="342"/>
      <c r="BD84" s="342"/>
      <c r="BE84" s="342"/>
      <c r="BF84" s="342"/>
      <c r="BG84" s="342"/>
      <c r="BH84" s="342"/>
    </row>
    <row r="85" spans="1:60" outlineLevel="1">
      <c r="A85" s="350"/>
      <c r="B85" s="351"/>
      <c r="C85" s="352" t="s">
        <v>1198</v>
      </c>
      <c r="D85" s="353"/>
      <c r="E85" s="354">
        <v>6</v>
      </c>
      <c r="F85" s="371"/>
      <c r="G85" s="340" t="str">
        <f t="shared" si="17"/>
        <v/>
      </c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2"/>
      <c r="Y85" s="342"/>
      <c r="Z85" s="342"/>
      <c r="AA85" s="342"/>
      <c r="AB85" s="342"/>
      <c r="AC85" s="342"/>
      <c r="AD85" s="342"/>
      <c r="AE85" s="342"/>
      <c r="AF85" s="342"/>
      <c r="AG85" s="342" t="s">
        <v>156</v>
      </c>
      <c r="AH85" s="342">
        <v>0</v>
      </c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  <c r="BC85" s="342"/>
      <c r="BD85" s="342"/>
      <c r="BE85" s="342"/>
      <c r="BF85" s="342"/>
      <c r="BG85" s="342"/>
      <c r="BH85" s="342"/>
    </row>
    <row r="86" spans="1:60" outlineLevel="1">
      <c r="A86" s="345">
        <v>47</v>
      </c>
      <c r="B86" s="346" t="s">
        <v>1199</v>
      </c>
      <c r="C86" s="347" t="s">
        <v>1200</v>
      </c>
      <c r="D86" s="348" t="s">
        <v>228</v>
      </c>
      <c r="E86" s="349">
        <v>30</v>
      </c>
      <c r="F86" s="371"/>
      <c r="G86" s="340" t="str">
        <f t="shared" si="17"/>
        <v/>
      </c>
      <c r="H86" s="341">
        <v>57.86</v>
      </c>
      <c r="I86" s="341">
        <f>ROUND(E86*H86,2)</f>
        <v>1735.8</v>
      </c>
      <c r="J86" s="341">
        <v>184.64</v>
      </c>
      <c r="K86" s="341">
        <f>ROUND(E86*J86,2)</f>
        <v>5539.2</v>
      </c>
      <c r="L86" s="341">
        <v>21</v>
      </c>
      <c r="M86" s="341" t="e">
        <f>G86*(1+L86/100)</f>
        <v>#VALUE!</v>
      </c>
      <c r="N86" s="341">
        <v>3.9300000000000003E-3</v>
      </c>
      <c r="O86" s="341">
        <f>ROUND(E86*N86,2)</f>
        <v>0.12</v>
      </c>
      <c r="P86" s="341">
        <v>0</v>
      </c>
      <c r="Q86" s="341">
        <f>ROUND(E86*P86,2)</f>
        <v>0</v>
      </c>
      <c r="R86" s="341"/>
      <c r="S86" s="341" t="s">
        <v>125</v>
      </c>
      <c r="T86" s="341" t="s">
        <v>125</v>
      </c>
      <c r="U86" s="341">
        <v>0.52200000000000002</v>
      </c>
      <c r="V86" s="341">
        <f>ROUND(E86*U86,2)</f>
        <v>15.66</v>
      </c>
      <c r="W86" s="341"/>
      <c r="X86" s="342"/>
      <c r="Y86" s="342"/>
      <c r="Z86" s="342"/>
      <c r="AA86" s="342"/>
      <c r="AB86" s="342"/>
      <c r="AC86" s="342"/>
      <c r="AD86" s="342"/>
      <c r="AE86" s="342"/>
      <c r="AF86" s="342"/>
      <c r="AG86" s="342" t="s">
        <v>154</v>
      </c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  <c r="BC86" s="342"/>
      <c r="BD86" s="342"/>
      <c r="BE86" s="342"/>
      <c r="BF86" s="342"/>
      <c r="BG86" s="342"/>
      <c r="BH86" s="342"/>
    </row>
    <row r="87" spans="1:60" outlineLevel="1">
      <c r="A87" s="350"/>
      <c r="B87" s="351"/>
      <c r="C87" s="352" t="s">
        <v>1201</v>
      </c>
      <c r="D87" s="353"/>
      <c r="E87" s="354">
        <v>30</v>
      </c>
      <c r="F87" s="371"/>
      <c r="G87" s="340" t="str">
        <f t="shared" si="17"/>
        <v/>
      </c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2"/>
      <c r="Y87" s="342"/>
      <c r="Z87" s="342"/>
      <c r="AA87" s="342"/>
      <c r="AB87" s="342"/>
      <c r="AC87" s="342"/>
      <c r="AD87" s="342"/>
      <c r="AE87" s="342"/>
      <c r="AF87" s="342"/>
      <c r="AG87" s="342" t="s">
        <v>156</v>
      </c>
      <c r="AH87" s="342">
        <v>0</v>
      </c>
      <c r="AI87" s="342"/>
      <c r="AJ87" s="342"/>
      <c r="AK87" s="342"/>
      <c r="AL87" s="342"/>
      <c r="AM87" s="342"/>
      <c r="AN87" s="342"/>
      <c r="AO87" s="342"/>
      <c r="AP87" s="342"/>
      <c r="AQ87" s="342"/>
      <c r="AR87" s="342"/>
      <c r="AS87" s="342"/>
      <c r="AT87" s="342"/>
      <c r="AU87" s="342"/>
      <c r="AV87" s="342"/>
      <c r="AW87" s="342"/>
      <c r="AX87" s="342"/>
      <c r="AY87" s="342"/>
      <c r="AZ87" s="342"/>
      <c r="BA87" s="342"/>
      <c r="BB87" s="342"/>
      <c r="BC87" s="342"/>
      <c r="BD87" s="342"/>
      <c r="BE87" s="342"/>
      <c r="BF87" s="342"/>
      <c r="BG87" s="342"/>
      <c r="BH87" s="342"/>
    </row>
    <row r="88" spans="1:60" outlineLevel="1">
      <c r="A88" s="345">
        <v>48</v>
      </c>
      <c r="B88" s="346" t="s">
        <v>1202</v>
      </c>
      <c r="C88" s="347" t="s">
        <v>1203</v>
      </c>
      <c r="D88" s="348" t="s">
        <v>228</v>
      </c>
      <c r="E88" s="349">
        <v>10</v>
      </c>
      <c r="F88" s="371"/>
      <c r="G88" s="340" t="str">
        <f t="shared" si="17"/>
        <v/>
      </c>
      <c r="H88" s="341">
        <v>61.61</v>
      </c>
      <c r="I88" s="341">
        <f>ROUND(E88*H88,2)</f>
        <v>616.1</v>
      </c>
      <c r="J88" s="341">
        <v>193.39</v>
      </c>
      <c r="K88" s="341">
        <f>ROUND(E88*J88,2)</f>
        <v>1933.9</v>
      </c>
      <c r="L88" s="341">
        <v>21</v>
      </c>
      <c r="M88" s="341" t="e">
        <f>G88*(1+L88/100)</f>
        <v>#VALUE!</v>
      </c>
      <c r="N88" s="341">
        <v>4.0099999999999997E-3</v>
      </c>
      <c r="O88" s="341">
        <f>ROUND(E88*N88,2)</f>
        <v>0.04</v>
      </c>
      <c r="P88" s="341">
        <v>0</v>
      </c>
      <c r="Q88" s="341">
        <f>ROUND(E88*P88,2)</f>
        <v>0</v>
      </c>
      <c r="R88" s="341"/>
      <c r="S88" s="341" t="s">
        <v>125</v>
      </c>
      <c r="T88" s="341" t="s">
        <v>125</v>
      </c>
      <c r="U88" s="341">
        <v>0.54290000000000005</v>
      </c>
      <c r="V88" s="341">
        <f>ROUND(E88*U88,2)</f>
        <v>5.43</v>
      </c>
      <c r="W88" s="341"/>
      <c r="X88" s="342"/>
      <c r="Y88" s="342"/>
      <c r="Z88" s="342"/>
      <c r="AA88" s="342"/>
      <c r="AB88" s="342"/>
      <c r="AC88" s="342"/>
      <c r="AD88" s="342"/>
      <c r="AE88" s="342"/>
      <c r="AF88" s="342"/>
      <c r="AG88" s="342" t="s">
        <v>154</v>
      </c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2"/>
      <c r="BD88" s="342"/>
      <c r="BE88" s="342"/>
      <c r="BF88" s="342"/>
      <c r="BG88" s="342"/>
      <c r="BH88" s="342"/>
    </row>
    <row r="89" spans="1:60" outlineLevel="1">
      <c r="A89" s="350"/>
      <c r="B89" s="351"/>
      <c r="C89" s="352" t="s">
        <v>1204</v>
      </c>
      <c r="D89" s="353"/>
      <c r="E89" s="354">
        <v>1</v>
      </c>
      <c r="F89" s="371"/>
      <c r="G89" s="340" t="str">
        <f t="shared" si="17"/>
        <v/>
      </c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2"/>
      <c r="Y89" s="342"/>
      <c r="Z89" s="342"/>
      <c r="AA89" s="342"/>
      <c r="AB89" s="342"/>
      <c r="AC89" s="342"/>
      <c r="AD89" s="342"/>
      <c r="AE89" s="342"/>
      <c r="AF89" s="342"/>
      <c r="AG89" s="342" t="s">
        <v>156</v>
      </c>
      <c r="AH89" s="342">
        <v>0</v>
      </c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  <c r="BC89" s="342"/>
      <c r="BD89" s="342"/>
      <c r="BE89" s="342"/>
      <c r="BF89" s="342"/>
      <c r="BG89" s="342"/>
      <c r="BH89" s="342"/>
    </row>
    <row r="90" spans="1:60" outlineLevel="1">
      <c r="A90" s="350"/>
      <c r="B90" s="351"/>
      <c r="C90" s="352" t="s">
        <v>1205</v>
      </c>
      <c r="D90" s="353"/>
      <c r="E90" s="354">
        <v>9</v>
      </c>
      <c r="F90" s="371"/>
      <c r="G90" s="340" t="str">
        <f t="shared" si="17"/>
        <v/>
      </c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2"/>
      <c r="Y90" s="342"/>
      <c r="Z90" s="342"/>
      <c r="AA90" s="342"/>
      <c r="AB90" s="342"/>
      <c r="AC90" s="342"/>
      <c r="AD90" s="342"/>
      <c r="AE90" s="342"/>
      <c r="AF90" s="342"/>
      <c r="AG90" s="342" t="s">
        <v>156</v>
      </c>
      <c r="AH90" s="342">
        <v>0</v>
      </c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</row>
    <row r="91" spans="1:60" outlineLevel="1">
      <c r="A91" s="345">
        <v>49</v>
      </c>
      <c r="B91" s="346" t="s">
        <v>1206</v>
      </c>
      <c r="C91" s="347" t="s">
        <v>1207</v>
      </c>
      <c r="D91" s="348" t="s">
        <v>228</v>
      </c>
      <c r="E91" s="349">
        <v>10</v>
      </c>
      <c r="F91" s="371"/>
      <c r="G91" s="340" t="str">
        <f t="shared" si="17"/>
        <v/>
      </c>
      <c r="H91" s="341">
        <v>83.69</v>
      </c>
      <c r="I91" s="341">
        <f>ROUND(E91*H91,2)</f>
        <v>836.9</v>
      </c>
      <c r="J91" s="341">
        <v>226.81</v>
      </c>
      <c r="K91" s="341">
        <f>ROUND(E91*J91,2)</f>
        <v>2268.1</v>
      </c>
      <c r="L91" s="341">
        <v>21</v>
      </c>
      <c r="M91" s="341" t="e">
        <f>G91*(1+L91/100)</f>
        <v>#VALUE!</v>
      </c>
      <c r="N91" s="341">
        <v>5.2199999999999998E-3</v>
      </c>
      <c r="O91" s="341">
        <f>ROUND(E91*N91,2)</f>
        <v>0.05</v>
      </c>
      <c r="P91" s="341">
        <v>0</v>
      </c>
      <c r="Q91" s="341">
        <f>ROUND(E91*P91,2)</f>
        <v>0</v>
      </c>
      <c r="R91" s="341"/>
      <c r="S91" s="341" t="s">
        <v>125</v>
      </c>
      <c r="T91" s="341" t="s">
        <v>125</v>
      </c>
      <c r="U91" s="341">
        <v>0.63429999999999997</v>
      </c>
      <c r="V91" s="341">
        <f>ROUND(E91*U91,2)</f>
        <v>6.34</v>
      </c>
      <c r="W91" s="341"/>
      <c r="X91" s="342"/>
      <c r="Y91" s="342"/>
      <c r="Z91" s="342"/>
      <c r="AA91" s="342"/>
      <c r="AB91" s="342"/>
      <c r="AC91" s="342"/>
      <c r="AD91" s="342"/>
      <c r="AE91" s="342"/>
      <c r="AF91" s="342"/>
      <c r="AG91" s="342" t="s">
        <v>154</v>
      </c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  <c r="BC91" s="342"/>
      <c r="BD91" s="342"/>
      <c r="BE91" s="342"/>
      <c r="BF91" s="342"/>
      <c r="BG91" s="342"/>
      <c r="BH91" s="342"/>
    </row>
    <row r="92" spans="1:60" outlineLevel="1">
      <c r="A92" s="350"/>
      <c r="B92" s="351"/>
      <c r="C92" s="352" t="s">
        <v>1204</v>
      </c>
      <c r="D92" s="353"/>
      <c r="E92" s="354">
        <v>1</v>
      </c>
      <c r="F92" s="371"/>
      <c r="G92" s="340" t="str">
        <f t="shared" si="17"/>
        <v/>
      </c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2"/>
      <c r="Y92" s="342"/>
      <c r="Z92" s="342"/>
      <c r="AA92" s="342"/>
      <c r="AB92" s="342"/>
      <c r="AC92" s="342"/>
      <c r="AD92" s="342"/>
      <c r="AE92" s="342"/>
      <c r="AF92" s="342"/>
      <c r="AG92" s="342" t="s">
        <v>156</v>
      </c>
      <c r="AH92" s="342">
        <v>0</v>
      </c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  <c r="BC92" s="342"/>
      <c r="BD92" s="342"/>
      <c r="BE92" s="342"/>
      <c r="BF92" s="342"/>
      <c r="BG92" s="342"/>
      <c r="BH92" s="342"/>
    </row>
    <row r="93" spans="1:60" outlineLevel="1">
      <c r="A93" s="350"/>
      <c r="B93" s="351"/>
      <c r="C93" s="352" t="s">
        <v>1205</v>
      </c>
      <c r="D93" s="353"/>
      <c r="E93" s="354">
        <v>9</v>
      </c>
      <c r="F93" s="371"/>
      <c r="G93" s="340" t="str">
        <f t="shared" si="17"/>
        <v/>
      </c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2"/>
      <c r="Y93" s="342"/>
      <c r="Z93" s="342"/>
      <c r="AA93" s="342"/>
      <c r="AB93" s="342"/>
      <c r="AC93" s="342"/>
      <c r="AD93" s="342"/>
      <c r="AE93" s="342"/>
      <c r="AF93" s="342"/>
      <c r="AG93" s="342" t="s">
        <v>156</v>
      </c>
      <c r="AH93" s="342">
        <v>0</v>
      </c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34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</row>
    <row r="94" spans="1:60" ht="22.5" outlineLevel="1">
      <c r="A94" s="335">
        <v>50</v>
      </c>
      <c r="B94" s="336" t="s">
        <v>1208</v>
      </c>
      <c r="C94" s="337" t="s">
        <v>1209</v>
      </c>
      <c r="D94" s="343" t="s">
        <v>228</v>
      </c>
      <c r="E94" s="344">
        <v>26</v>
      </c>
      <c r="F94" s="371"/>
      <c r="G94" s="340" t="str">
        <f t="shared" si="17"/>
        <v/>
      </c>
      <c r="H94" s="341">
        <v>14.46</v>
      </c>
      <c r="I94" s="341">
        <f t="shared" ref="I94:I104" si="18">ROUND(E94*H94,2)</f>
        <v>375.96</v>
      </c>
      <c r="J94" s="341">
        <v>44.34</v>
      </c>
      <c r="K94" s="341">
        <f t="shared" ref="K94:K104" si="19">ROUND(E94*J94,2)</f>
        <v>1152.8399999999999</v>
      </c>
      <c r="L94" s="341">
        <v>21</v>
      </c>
      <c r="M94" s="341" t="e">
        <f t="shared" ref="M94:M104" si="20">G94*(1+L94/100)</f>
        <v>#VALUE!</v>
      </c>
      <c r="N94" s="341">
        <v>1.0000000000000001E-5</v>
      </c>
      <c r="O94" s="341">
        <f t="shared" ref="O94:O104" si="21">ROUND(E94*N94,2)</f>
        <v>0</v>
      </c>
      <c r="P94" s="341">
        <v>0</v>
      </c>
      <c r="Q94" s="341">
        <f t="shared" ref="Q94:Q104" si="22">ROUND(E94*P94,2)</f>
        <v>0</v>
      </c>
      <c r="R94" s="341"/>
      <c r="S94" s="341" t="s">
        <v>125</v>
      </c>
      <c r="T94" s="341" t="s">
        <v>125</v>
      </c>
      <c r="U94" s="341">
        <v>0.13500000000000001</v>
      </c>
      <c r="V94" s="341">
        <f t="shared" ref="V94:V104" si="23">ROUND(E94*U94,2)</f>
        <v>3.51</v>
      </c>
      <c r="W94" s="341"/>
      <c r="X94" s="342"/>
      <c r="Y94" s="342"/>
      <c r="Z94" s="342"/>
      <c r="AA94" s="342"/>
      <c r="AB94" s="342"/>
      <c r="AC94" s="342"/>
      <c r="AD94" s="342"/>
      <c r="AE94" s="342"/>
      <c r="AF94" s="342"/>
      <c r="AG94" s="342" t="s">
        <v>154</v>
      </c>
      <c r="AH94" s="342"/>
      <c r="AI94" s="342"/>
      <c r="AJ94" s="342"/>
      <c r="AK94" s="342"/>
      <c r="AL94" s="342"/>
      <c r="AM94" s="342"/>
      <c r="AN94" s="342"/>
      <c r="AO94" s="342"/>
      <c r="AP94" s="342"/>
      <c r="AQ94" s="342"/>
      <c r="AR94" s="342"/>
      <c r="AS94" s="342"/>
      <c r="AT94" s="342"/>
      <c r="AU94" s="342"/>
      <c r="AV94" s="342"/>
      <c r="AW94" s="342"/>
      <c r="AX94" s="342"/>
      <c r="AY94" s="342"/>
      <c r="AZ94" s="342"/>
      <c r="BA94" s="342"/>
      <c r="BB94" s="342"/>
      <c r="BC94" s="342"/>
      <c r="BD94" s="342"/>
      <c r="BE94" s="342"/>
      <c r="BF94" s="342"/>
      <c r="BG94" s="342"/>
      <c r="BH94" s="342"/>
    </row>
    <row r="95" spans="1:60" ht="22.5" outlineLevel="1">
      <c r="A95" s="335">
        <v>51</v>
      </c>
      <c r="B95" s="336" t="s">
        <v>1210</v>
      </c>
      <c r="C95" s="337" t="s">
        <v>1211</v>
      </c>
      <c r="D95" s="343" t="s">
        <v>228</v>
      </c>
      <c r="E95" s="344">
        <v>12</v>
      </c>
      <c r="F95" s="371"/>
      <c r="G95" s="340" t="str">
        <f t="shared" si="17"/>
        <v/>
      </c>
      <c r="H95" s="341">
        <v>15</v>
      </c>
      <c r="I95" s="341">
        <f t="shared" si="18"/>
        <v>180</v>
      </c>
      <c r="J95" s="341">
        <v>42.3</v>
      </c>
      <c r="K95" s="341">
        <f t="shared" si="19"/>
        <v>507.6</v>
      </c>
      <c r="L95" s="341">
        <v>21</v>
      </c>
      <c r="M95" s="341" t="e">
        <f t="shared" si="20"/>
        <v>#VALUE!</v>
      </c>
      <c r="N95" s="341">
        <v>2.0000000000000002E-5</v>
      </c>
      <c r="O95" s="341">
        <f t="shared" si="21"/>
        <v>0</v>
      </c>
      <c r="P95" s="341">
        <v>0</v>
      </c>
      <c r="Q95" s="341">
        <f t="shared" si="22"/>
        <v>0</v>
      </c>
      <c r="R95" s="341"/>
      <c r="S95" s="341" t="s">
        <v>125</v>
      </c>
      <c r="T95" s="341" t="s">
        <v>125</v>
      </c>
      <c r="U95" s="341">
        <v>0.129</v>
      </c>
      <c r="V95" s="341">
        <f t="shared" si="23"/>
        <v>1.55</v>
      </c>
      <c r="W95" s="341"/>
      <c r="X95" s="342"/>
      <c r="Y95" s="342"/>
      <c r="Z95" s="342"/>
      <c r="AA95" s="342"/>
      <c r="AB95" s="342"/>
      <c r="AC95" s="342"/>
      <c r="AD95" s="342"/>
      <c r="AE95" s="342"/>
      <c r="AF95" s="342"/>
      <c r="AG95" s="342" t="s">
        <v>154</v>
      </c>
      <c r="AH95" s="342"/>
      <c r="AI95" s="342"/>
      <c r="AJ95" s="342"/>
      <c r="AK95" s="342"/>
      <c r="AL95" s="342"/>
      <c r="AM95" s="342"/>
      <c r="AN95" s="342"/>
      <c r="AO95" s="342"/>
      <c r="AP95" s="342"/>
      <c r="AQ95" s="342"/>
      <c r="AR95" s="342"/>
      <c r="AS95" s="342"/>
      <c r="AT95" s="342"/>
      <c r="AU95" s="342"/>
      <c r="AV95" s="342"/>
      <c r="AW95" s="342"/>
      <c r="AX95" s="342"/>
      <c r="AY95" s="342"/>
      <c r="AZ95" s="342"/>
      <c r="BA95" s="342"/>
      <c r="BB95" s="342"/>
      <c r="BC95" s="342"/>
      <c r="BD95" s="342"/>
      <c r="BE95" s="342"/>
      <c r="BF95" s="342"/>
      <c r="BG95" s="342"/>
      <c r="BH95" s="342"/>
    </row>
    <row r="96" spans="1:60" ht="22.5" outlineLevel="1">
      <c r="A96" s="335">
        <v>52</v>
      </c>
      <c r="B96" s="336" t="s">
        <v>1212</v>
      </c>
      <c r="C96" s="337" t="s">
        <v>1213</v>
      </c>
      <c r="D96" s="343" t="s">
        <v>228</v>
      </c>
      <c r="E96" s="344">
        <v>15</v>
      </c>
      <c r="F96" s="371"/>
      <c r="G96" s="340" t="str">
        <f t="shared" si="17"/>
        <v/>
      </c>
      <c r="H96" s="341">
        <v>17.37</v>
      </c>
      <c r="I96" s="341">
        <f t="shared" si="18"/>
        <v>260.55</v>
      </c>
      <c r="J96" s="341">
        <v>42.33</v>
      </c>
      <c r="K96" s="341">
        <f t="shared" si="19"/>
        <v>634.95000000000005</v>
      </c>
      <c r="L96" s="341">
        <v>21</v>
      </c>
      <c r="M96" s="341" t="e">
        <f t="shared" si="20"/>
        <v>#VALUE!</v>
      </c>
      <c r="N96" s="341">
        <v>4.0000000000000003E-5</v>
      </c>
      <c r="O96" s="341">
        <f t="shared" si="21"/>
        <v>0</v>
      </c>
      <c r="P96" s="341">
        <v>0</v>
      </c>
      <c r="Q96" s="341">
        <f t="shared" si="22"/>
        <v>0</v>
      </c>
      <c r="R96" s="341"/>
      <c r="S96" s="341" t="s">
        <v>125</v>
      </c>
      <c r="T96" s="341" t="s">
        <v>125</v>
      </c>
      <c r="U96" s="341">
        <v>0.129</v>
      </c>
      <c r="V96" s="341">
        <f t="shared" si="23"/>
        <v>1.94</v>
      </c>
      <c r="W96" s="341"/>
      <c r="X96" s="342"/>
      <c r="Y96" s="342"/>
      <c r="Z96" s="342"/>
      <c r="AA96" s="342"/>
      <c r="AB96" s="342"/>
      <c r="AC96" s="342"/>
      <c r="AD96" s="342"/>
      <c r="AE96" s="342"/>
      <c r="AF96" s="342"/>
      <c r="AG96" s="342" t="s">
        <v>154</v>
      </c>
      <c r="AH96" s="342"/>
      <c r="AI96" s="342"/>
      <c r="AJ96" s="342"/>
      <c r="AK96" s="342"/>
      <c r="AL96" s="342"/>
      <c r="AM96" s="342"/>
      <c r="AN96" s="342"/>
      <c r="AO96" s="342"/>
      <c r="AP96" s="342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</row>
    <row r="97" spans="1:60" ht="22.5" outlineLevel="1">
      <c r="A97" s="335">
        <v>53</v>
      </c>
      <c r="B97" s="336" t="s">
        <v>1214</v>
      </c>
      <c r="C97" s="337" t="s">
        <v>1215</v>
      </c>
      <c r="D97" s="343" t="s">
        <v>228</v>
      </c>
      <c r="E97" s="344">
        <v>5</v>
      </c>
      <c r="F97" s="371"/>
      <c r="G97" s="340" t="str">
        <f t="shared" si="17"/>
        <v/>
      </c>
      <c r="H97" s="341">
        <v>26.18</v>
      </c>
      <c r="I97" s="341">
        <f t="shared" si="18"/>
        <v>130.9</v>
      </c>
      <c r="J97" s="341">
        <v>44.32</v>
      </c>
      <c r="K97" s="341">
        <f t="shared" si="19"/>
        <v>221.6</v>
      </c>
      <c r="L97" s="341">
        <v>21</v>
      </c>
      <c r="M97" s="341" t="e">
        <f t="shared" si="20"/>
        <v>#VALUE!</v>
      </c>
      <c r="N97" s="341">
        <v>3.0000000000000001E-5</v>
      </c>
      <c r="O97" s="341">
        <f t="shared" si="21"/>
        <v>0</v>
      </c>
      <c r="P97" s="341">
        <v>0</v>
      </c>
      <c r="Q97" s="341">
        <f t="shared" si="22"/>
        <v>0</v>
      </c>
      <c r="R97" s="341"/>
      <c r="S97" s="341" t="s">
        <v>125</v>
      </c>
      <c r="T97" s="341" t="s">
        <v>125</v>
      </c>
      <c r="U97" s="341">
        <v>0.13500000000000001</v>
      </c>
      <c r="V97" s="341">
        <f t="shared" si="23"/>
        <v>0.68</v>
      </c>
      <c r="W97" s="341"/>
      <c r="X97" s="342"/>
      <c r="Y97" s="342"/>
      <c r="Z97" s="342"/>
      <c r="AA97" s="342"/>
      <c r="AB97" s="342"/>
      <c r="AC97" s="342"/>
      <c r="AD97" s="342"/>
      <c r="AE97" s="342"/>
      <c r="AF97" s="342"/>
      <c r="AG97" s="342" t="s">
        <v>154</v>
      </c>
      <c r="AH97" s="342"/>
      <c r="AI97" s="342"/>
      <c r="AJ97" s="342"/>
      <c r="AK97" s="342"/>
      <c r="AL97" s="342"/>
      <c r="AM97" s="342"/>
      <c r="AN97" s="342"/>
      <c r="AO97" s="342"/>
      <c r="AP97" s="342"/>
      <c r="AQ97" s="342"/>
      <c r="AR97" s="342"/>
      <c r="AS97" s="342"/>
      <c r="AT97" s="342"/>
      <c r="AU97" s="342"/>
      <c r="AV97" s="342"/>
      <c r="AW97" s="342"/>
      <c r="AX97" s="342"/>
      <c r="AY97" s="342"/>
      <c r="AZ97" s="342"/>
      <c r="BA97" s="342"/>
      <c r="BB97" s="342"/>
      <c r="BC97" s="342"/>
      <c r="BD97" s="342"/>
      <c r="BE97" s="342"/>
      <c r="BF97" s="342"/>
      <c r="BG97" s="342"/>
      <c r="BH97" s="342"/>
    </row>
    <row r="98" spans="1:60" ht="22.5" outlineLevel="1">
      <c r="A98" s="335">
        <v>54</v>
      </c>
      <c r="B98" s="336" t="s">
        <v>1216</v>
      </c>
      <c r="C98" s="337" t="s">
        <v>1217</v>
      </c>
      <c r="D98" s="343" t="s">
        <v>228</v>
      </c>
      <c r="E98" s="344">
        <v>2</v>
      </c>
      <c r="F98" s="371"/>
      <c r="G98" s="340" t="str">
        <f t="shared" si="17"/>
        <v/>
      </c>
      <c r="H98" s="341">
        <v>27.37</v>
      </c>
      <c r="I98" s="341">
        <f t="shared" si="18"/>
        <v>54.74</v>
      </c>
      <c r="J98" s="341">
        <v>42.33</v>
      </c>
      <c r="K98" s="341">
        <f t="shared" si="19"/>
        <v>84.66</v>
      </c>
      <c r="L98" s="341">
        <v>21</v>
      </c>
      <c r="M98" s="341" t="e">
        <f t="shared" si="20"/>
        <v>#VALUE!</v>
      </c>
      <c r="N98" s="341">
        <v>4.0000000000000003E-5</v>
      </c>
      <c r="O98" s="341">
        <f t="shared" si="21"/>
        <v>0</v>
      </c>
      <c r="P98" s="341">
        <v>0</v>
      </c>
      <c r="Q98" s="341">
        <f t="shared" si="22"/>
        <v>0</v>
      </c>
      <c r="R98" s="341"/>
      <c r="S98" s="341" t="s">
        <v>125</v>
      </c>
      <c r="T98" s="341" t="s">
        <v>125</v>
      </c>
      <c r="U98" s="341">
        <v>0.129</v>
      </c>
      <c r="V98" s="341">
        <f t="shared" si="23"/>
        <v>0.26</v>
      </c>
      <c r="W98" s="341"/>
      <c r="X98" s="342"/>
      <c r="Y98" s="342"/>
      <c r="Z98" s="342"/>
      <c r="AA98" s="342"/>
      <c r="AB98" s="342"/>
      <c r="AC98" s="342"/>
      <c r="AD98" s="342"/>
      <c r="AE98" s="342"/>
      <c r="AF98" s="342"/>
      <c r="AG98" s="342" t="s">
        <v>154</v>
      </c>
      <c r="AH98" s="342"/>
      <c r="AI98" s="342"/>
      <c r="AJ98" s="342"/>
      <c r="AK98" s="342"/>
      <c r="AL98" s="342"/>
      <c r="AM98" s="342"/>
      <c r="AN98" s="342"/>
      <c r="AO98" s="342"/>
      <c r="AP98" s="342"/>
      <c r="AQ98" s="342"/>
      <c r="AR98" s="342"/>
      <c r="AS98" s="342"/>
      <c r="AT98" s="342"/>
      <c r="AU98" s="342"/>
      <c r="AV98" s="342"/>
      <c r="AW98" s="342"/>
      <c r="AX98" s="342"/>
      <c r="AY98" s="342"/>
      <c r="AZ98" s="342"/>
      <c r="BA98" s="342"/>
      <c r="BB98" s="342"/>
      <c r="BC98" s="342"/>
      <c r="BD98" s="342"/>
      <c r="BE98" s="342"/>
      <c r="BF98" s="342"/>
      <c r="BG98" s="342"/>
      <c r="BH98" s="342"/>
    </row>
    <row r="99" spans="1:60" ht="22.5" outlineLevel="1">
      <c r="A99" s="335">
        <v>55</v>
      </c>
      <c r="B99" s="336" t="s">
        <v>1218</v>
      </c>
      <c r="C99" s="337" t="s">
        <v>1219</v>
      </c>
      <c r="D99" s="343" t="s">
        <v>228</v>
      </c>
      <c r="E99" s="344">
        <v>4</v>
      </c>
      <c r="F99" s="371"/>
      <c r="G99" s="340" t="str">
        <f t="shared" si="17"/>
        <v/>
      </c>
      <c r="H99" s="341">
        <v>30.37</v>
      </c>
      <c r="I99" s="341">
        <f t="shared" si="18"/>
        <v>121.48</v>
      </c>
      <c r="J99" s="341">
        <v>42.33</v>
      </c>
      <c r="K99" s="341">
        <f t="shared" si="19"/>
        <v>169.32</v>
      </c>
      <c r="L99" s="341">
        <v>21</v>
      </c>
      <c r="M99" s="341" t="e">
        <f t="shared" si="20"/>
        <v>#VALUE!</v>
      </c>
      <c r="N99" s="341">
        <v>8.0000000000000007E-5</v>
      </c>
      <c r="O99" s="341">
        <f t="shared" si="21"/>
        <v>0</v>
      </c>
      <c r="P99" s="341">
        <v>0</v>
      </c>
      <c r="Q99" s="341">
        <f t="shared" si="22"/>
        <v>0</v>
      </c>
      <c r="R99" s="341"/>
      <c r="S99" s="341" t="s">
        <v>125</v>
      </c>
      <c r="T99" s="341" t="s">
        <v>125</v>
      </c>
      <c r="U99" s="341">
        <v>0.129</v>
      </c>
      <c r="V99" s="341">
        <f t="shared" si="23"/>
        <v>0.52</v>
      </c>
      <c r="W99" s="341"/>
      <c r="X99" s="342"/>
      <c r="Y99" s="342"/>
      <c r="Z99" s="342"/>
      <c r="AA99" s="342"/>
      <c r="AB99" s="342"/>
      <c r="AC99" s="342"/>
      <c r="AD99" s="342"/>
      <c r="AE99" s="342"/>
      <c r="AF99" s="342"/>
      <c r="AG99" s="342" t="s">
        <v>154</v>
      </c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2"/>
      <c r="AU99" s="342"/>
      <c r="AV99" s="342"/>
      <c r="AW99" s="342"/>
      <c r="AX99" s="342"/>
      <c r="AY99" s="342"/>
      <c r="AZ99" s="342"/>
      <c r="BA99" s="342"/>
      <c r="BB99" s="342"/>
      <c r="BC99" s="342"/>
      <c r="BD99" s="342"/>
      <c r="BE99" s="342"/>
      <c r="BF99" s="342"/>
      <c r="BG99" s="342"/>
      <c r="BH99" s="342"/>
    </row>
    <row r="100" spans="1:60" ht="22.5" outlineLevel="1">
      <c r="A100" s="335">
        <v>56</v>
      </c>
      <c r="B100" s="336" t="s">
        <v>1220</v>
      </c>
      <c r="C100" s="337" t="s">
        <v>1221</v>
      </c>
      <c r="D100" s="343" t="s">
        <v>228</v>
      </c>
      <c r="E100" s="344">
        <v>8</v>
      </c>
      <c r="F100" s="371"/>
      <c r="G100" s="340" t="str">
        <f t="shared" si="17"/>
        <v/>
      </c>
      <c r="H100" s="341">
        <v>40.78</v>
      </c>
      <c r="I100" s="341">
        <f t="shared" si="18"/>
        <v>326.24</v>
      </c>
      <c r="J100" s="341">
        <v>46.62</v>
      </c>
      <c r="K100" s="341">
        <f t="shared" si="19"/>
        <v>372.96</v>
      </c>
      <c r="L100" s="341">
        <v>21</v>
      </c>
      <c r="M100" s="341" t="e">
        <f t="shared" si="20"/>
        <v>#VALUE!</v>
      </c>
      <c r="N100" s="341">
        <v>6.0000000000000002E-5</v>
      </c>
      <c r="O100" s="341">
        <f t="shared" si="21"/>
        <v>0</v>
      </c>
      <c r="P100" s="341">
        <v>0</v>
      </c>
      <c r="Q100" s="341">
        <f t="shared" si="22"/>
        <v>0</v>
      </c>
      <c r="R100" s="341"/>
      <c r="S100" s="341" t="s">
        <v>125</v>
      </c>
      <c r="T100" s="341" t="s">
        <v>125</v>
      </c>
      <c r="U100" s="341">
        <v>0.14199999999999999</v>
      </c>
      <c r="V100" s="341">
        <f t="shared" si="23"/>
        <v>1.1399999999999999</v>
      </c>
      <c r="W100" s="341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 t="s">
        <v>154</v>
      </c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</row>
    <row r="101" spans="1:60" ht="22.5" outlineLevel="1">
      <c r="A101" s="335">
        <v>57</v>
      </c>
      <c r="B101" s="336" t="s">
        <v>1222</v>
      </c>
      <c r="C101" s="337" t="s">
        <v>1223</v>
      </c>
      <c r="D101" s="343" t="s">
        <v>228</v>
      </c>
      <c r="E101" s="344">
        <v>30</v>
      </c>
      <c r="F101" s="371"/>
      <c r="G101" s="340" t="str">
        <f t="shared" si="17"/>
        <v/>
      </c>
      <c r="H101" s="341">
        <v>40.08</v>
      </c>
      <c r="I101" s="341">
        <f t="shared" si="18"/>
        <v>1202.4000000000001</v>
      </c>
      <c r="J101" s="341">
        <v>44.32</v>
      </c>
      <c r="K101" s="341">
        <f t="shared" si="19"/>
        <v>1329.6</v>
      </c>
      <c r="L101" s="341">
        <v>21</v>
      </c>
      <c r="M101" s="341" t="e">
        <f t="shared" si="20"/>
        <v>#VALUE!</v>
      </c>
      <c r="N101" s="341">
        <v>4.0000000000000003E-5</v>
      </c>
      <c r="O101" s="341">
        <f t="shared" si="21"/>
        <v>0</v>
      </c>
      <c r="P101" s="341">
        <v>0</v>
      </c>
      <c r="Q101" s="341">
        <f t="shared" si="22"/>
        <v>0</v>
      </c>
      <c r="R101" s="341"/>
      <c r="S101" s="341" t="s">
        <v>125</v>
      </c>
      <c r="T101" s="341" t="s">
        <v>125</v>
      </c>
      <c r="U101" s="341">
        <v>0.13500000000000001</v>
      </c>
      <c r="V101" s="341">
        <f t="shared" si="23"/>
        <v>4.05</v>
      </c>
      <c r="W101" s="341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 t="s">
        <v>154</v>
      </c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2"/>
      <c r="AV101" s="342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</row>
    <row r="102" spans="1:60" ht="22.5" outlineLevel="1">
      <c r="A102" s="335">
        <v>58</v>
      </c>
      <c r="B102" s="336" t="s">
        <v>1224</v>
      </c>
      <c r="C102" s="337" t="s">
        <v>1225</v>
      </c>
      <c r="D102" s="343" t="s">
        <v>228</v>
      </c>
      <c r="E102" s="344">
        <v>10</v>
      </c>
      <c r="F102" s="371"/>
      <c r="G102" s="340" t="str">
        <f t="shared" si="17"/>
        <v/>
      </c>
      <c r="H102" s="341">
        <v>43.87</v>
      </c>
      <c r="I102" s="341">
        <f t="shared" si="18"/>
        <v>438.7</v>
      </c>
      <c r="J102" s="341">
        <v>42.33</v>
      </c>
      <c r="K102" s="341">
        <f t="shared" si="19"/>
        <v>423.3</v>
      </c>
      <c r="L102" s="341">
        <v>21</v>
      </c>
      <c r="M102" s="341" t="e">
        <f t="shared" si="20"/>
        <v>#VALUE!</v>
      </c>
      <c r="N102" s="341">
        <v>5.0000000000000002E-5</v>
      </c>
      <c r="O102" s="341">
        <f t="shared" si="21"/>
        <v>0</v>
      </c>
      <c r="P102" s="341">
        <v>0</v>
      </c>
      <c r="Q102" s="341">
        <f t="shared" si="22"/>
        <v>0</v>
      </c>
      <c r="R102" s="341"/>
      <c r="S102" s="341" t="s">
        <v>125</v>
      </c>
      <c r="T102" s="341" t="s">
        <v>125</v>
      </c>
      <c r="U102" s="341">
        <v>0.129</v>
      </c>
      <c r="V102" s="341">
        <f t="shared" si="23"/>
        <v>1.29</v>
      </c>
      <c r="W102" s="341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 t="s">
        <v>154</v>
      </c>
      <c r="AH102" s="342"/>
      <c r="AI102" s="342"/>
      <c r="AJ102" s="342"/>
      <c r="AK102" s="342"/>
      <c r="AL102" s="342"/>
      <c r="AM102" s="342"/>
      <c r="AN102" s="342"/>
      <c r="AO102" s="342"/>
      <c r="AP102" s="342"/>
      <c r="AQ102" s="342"/>
      <c r="AR102" s="342"/>
      <c r="AS102" s="342"/>
      <c r="AT102" s="342"/>
      <c r="AU102" s="342"/>
      <c r="AV102" s="342"/>
      <c r="AW102" s="342"/>
      <c r="AX102" s="342"/>
      <c r="AY102" s="342"/>
      <c r="AZ102" s="342"/>
      <c r="BA102" s="342"/>
      <c r="BB102" s="342"/>
      <c r="BC102" s="342"/>
      <c r="BD102" s="342"/>
      <c r="BE102" s="342"/>
      <c r="BF102" s="342"/>
      <c r="BG102" s="342"/>
      <c r="BH102" s="342"/>
    </row>
    <row r="103" spans="1:60" ht="22.5" outlineLevel="1">
      <c r="A103" s="335">
        <v>59</v>
      </c>
      <c r="B103" s="336" t="s">
        <v>1226</v>
      </c>
      <c r="C103" s="337" t="s">
        <v>1227</v>
      </c>
      <c r="D103" s="343" t="s">
        <v>228</v>
      </c>
      <c r="E103" s="344">
        <v>10</v>
      </c>
      <c r="F103" s="371"/>
      <c r="G103" s="340" t="str">
        <f t="shared" si="17"/>
        <v/>
      </c>
      <c r="H103" s="341">
        <v>72.67</v>
      </c>
      <c r="I103" s="341">
        <f t="shared" si="18"/>
        <v>726.7</v>
      </c>
      <c r="J103" s="341">
        <v>42.33</v>
      </c>
      <c r="K103" s="341">
        <f t="shared" si="19"/>
        <v>423.3</v>
      </c>
      <c r="L103" s="341">
        <v>21</v>
      </c>
      <c r="M103" s="341" t="e">
        <f t="shared" si="20"/>
        <v>#VALUE!</v>
      </c>
      <c r="N103" s="341">
        <v>9.0000000000000006E-5</v>
      </c>
      <c r="O103" s="341">
        <f t="shared" si="21"/>
        <v>0</v>
      </c>
      <c r="P103" s="341">
        <v>0</v>
      </c>
      <c r="Q103" s="341">
        <f t="shared" si="22"/>
        <v>0</v>
      </c>
      <c r="R103" s="341"/>
      <c r="S103" s="341" t="s">
        <v>125</v>
      </c>
      <c r="T103" s="341" t="s">
        <v>125</v>
      </c>
      <c r="U103" s="341">
        <v>0.129</v>
      </c>
      <c r="V103" s="341">
        <f t="shared" si="23"/>
        <v>1.29</v>
      </c>
      <c r="W103" s="341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 t="s">
        <v>154</v>
      </c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  <c r="BC103" s="342"/>
      <c r="BD103" s="342"/>
      <c r="BE103" s="342"/>
      <c r="BF103" s="342"/>
      <c r="BG103" s="342"/>
      <c r="BH103" s="342"/>
    </row>
    <row r="104" spans="1:60" outlineLevel="1">
      <c r="A104" s="345">
        <v>60</v>
      </c>
      <c r="B104" s="346" t="s">
        <v>1228</v>
      </c>
      <c r="C104" s="347" t="s">
        <v>1229</v>
      </c>
      <c r="D104" s="348" t="s">
        <v>174</v>
      </c>
      <c r="E104" s="349">
        <v>54</v>
      </c>
      <c r="F104" s="371"/>
      <c r="G104" s="340" t="str">
        <f t="shared" si="17"/>
        <v/>
      </c>
      <c r="H104" s="341">
        <v>0</v>
      </c>
      <c r="I104" s="341">
        <f t="shared" si="18"/>
        <v>0</v>
      </c>
      <c r="J104" s="341">
        <v>171</v>
      </c>
      <c r="K104" s="341">
        <f t="shared" si="19"/>
        <v>9234</v>
      </c>
      <c r="L104" s="341">
        <v>21</v>
      </c>
      <c r="M104" s="341" t="e">
        <f t="shared" si="20"/>
        <v>#VALUE!</v>
      </c>
      <c r="N104" s="341">
        <v>0</v>
      </c>
      <c r="O104" s="341">
        <f t="shared" si="21"/>
        <v>0</v>
      </c>
      <c r="P104" s="341">
        <v>0</v>
      </c>
      <c r="Q104" s="341">
        <f t="shared" si="22"/>
        <v>0</v>
      </c>
      <c r="R104" s="341"/>
      <c r="S104" s="341" t="s">
        <v>125</v>
      </c>
      <c r="T104" s="341" t="s">
        <v>125</v>
      </c>
      <c r="U104" s="341">
        <v>0.42499999999999999</v>
      </c>
      <c r="V104" s="341">
        <f t="shared" si="23"/>
        <v>22.95</v>
      </c>
      <c r="W104" s="341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 t="s">
        <v>154</v>
      </c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  <c r="BC104" s="342"/>
      <c r="BD104" s="342"/>
      <c r="BE104" s="342"/>
      <c r="BF104" s="342"/>
      <c r="BG104" s="342"/>
      <c r="BH104" s="342"/>
    </row>
    <row r="105" spans="1:60" outlineLevel="1">
      <c r="A105" s="350"/>
      <c r="B105" s="351"/>
      <c r="C105" s="352" t="s">
        <v>1158</v>
      </c>
      <c r="D105" s="353"/>
      <c r="E105" s="354">
        <v>3</v>
      </c>
      <c r="F105" s="371"/>
      <c r="G105" s="340" t="str">
        <f t="shared" si="17"/>
        <v/>
      </c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 t="s">
        <v>156</v>
      </c>
      <c r="AH105" s="342">
        <v>0</v>
      </c>
      <c r="AI105" s="342"/>
      <c r="AJ105" s="342"/>
      <c r="AK105" s="342"/>
      <c r="AL105" s="342"/>
      <c r="AM105" s="342"/>
      <c r="AN105" s="342"/>
      <c r="AO105" s="342"/>
      <c r="AP105" s="342"/>
      <c r="AQ105" s="342"/>
      <c r="AR105" s="342"/>
      <c r="AS105" s="342"/>
      <c r="AT105" s="342"/>
      <c r="AU105" s="342"/>
      <c r="AV105" s="342"/>
      <c r="AW105" s="342"/>
      <c r="AX105" s="342"/>
      <c r="AY105" s="342"/>
      <c r="AZ105" s="342"/>
      <c r="BA105" s="342"/>
      <c r="BB105" s="342"/>
      <c r="BC105" s="342"/>
      <c r="BD105" s="342"/>
      <c r="BE105" s="342"/>
      <c r="BF105" s="342"/>
      <c r="BG105" s="342"/>
      <c r="BH105" s="342"/>
    </row>
    <row r="106" spans="1:60" outlineLevel="1">
      <c r="A106" s="350"/>
      <c r="B106" s="351"/>
      <c r="C106" s="352" t="s">
        <v>1168</v>
      </c>
      <c r="D106" s="353"/>
      <c r="E106" s="354">
        <v>9</v>
      </c>
      <c r="F106" s="371"/>
      <c r="G106" s="340" t="str">
        <f t="shared" si="17"/>
        <v/>
      </c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 t="s">
        <v>156</v>
      </c>
      <c r="AH106" s="342">
        <v>0</v>
      </c>
      <c r="AI106" s="342"/>
      <c r="AJ106" s="342"/>
      <c r="AK106" s="342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</row>
    <row r="107" spans="1:60" outlineLevel="1">
      <c r="A107" s="350"/>
      <c r="B107" s="351"/>
      <c r="C107" s="352" t="s">
        <v>1230</v>
      </c>
      <c r="D107" s="353"/>
      <c r="E107" s="354">
        <v>20</v>
      </c>
      <c r="F107" s="371"/>
      <c r="G107" s="340" t="str">
        <f t="shared" si="17"/>
        <v/>
      </c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 t="s">
        <v>156</v>
      </c>
      <c r="AH107" s="342">
        <v>0</v>
      </c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2"/>
      <c r="BF107" s="342"/>
      <c r="BG107" s="342"/>
      <c r="BH107" s="342"/>
    </row>
    <row r="108" spans="1:60" outlineLevel="1">
      <c r="A108" s="350"/>
      <c r="B108" s="351"/>
      <c r="C108" s="352" t="s">
        <v>1231</v>
      </c>
      <c r="D108" s="353"/>
      <c r="E108" s="354">
        <v>2</v>
      </c>
      <c r="F108" s="371"/>
      <c r="G108" s="340" t="str">
        <f t="shared" si="17"/>
        <v/>
      </c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2"/>
      <c r="Y108" s="342"/>
      <c r="Z108" s="342"/>
      <c r="AA108" s="342"/>
      <c r="AB108" s="342"/>
      <c r="AC108" s="342"/>
      <c r="AD108" s="342"/>
      <c r="AE108" s="342"/>
      <c r="AF108" s="342"/>
      <c r="AG108" s="342" t="s">
        <v>156</v>
      </c>
      <c r="AH108" s="342">
        <v>0</v>
      </c>
      <c r="AI108" s="342"/>
      <c r="AJ108" s="342"/>
      <c r="AK108" s="342"/>
      <c r="AL108" s="342"/>
      <c r="AM108" s="342"/>
      <c r="AN108" s="342"/>
      <c r="AO108" s="342"/>
      <c r="AP108" s="342"/>
      <c r="AQ108" s="342"/>
      <c r="AR108" s="342"/>
      <c r="AS108" s="342"/>
      <c r="AT108" s="342"/>
      <c r="AU108" s="342"/>
      <c r="AV108" s="342"/>
      <c r="AW108" s="342"/>
      <c r="AX108" s="342"/>
      <c r="AY108" s="342"/>
      <c r="AZ108" s="342"/>
      <c r="BA108" s="342"/>
      <c r="BB108" s="342"/>
      <c r="BC108" s="342"/>
      <c r="BD108" s="342"/>
      <c r="BE108" s="342"/>
      <c r="BF108" s="342"/>
      <c r="BG108" s="342"/>
      <c r="BH108" s="342"/>
    </row>
    <row r="109" spans="1:60" outlineLevel="1">
      <c r="A109" s="350"/>
      <c r="B109" s="351"/>
      <c r="C109" s="352" t="s">
        <v>1232</v>
      </c>
      <c r="D109" s="353"/>
      <c r="E109" s="354">
        <v>20</v>
      </c>
      <c r="F109" s="371"/>
      <c r="G109" s="340" t="str">
        <f t="shared" si="17"/>
        <v/>
      </c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 t="s">
        <v>156</v>
      </c>
      <c r="AH109" s="342">
        <v>0</v>
      </c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2"/>
      <c r="BF109" s="342"/>
      <c r="BG109" s="342"/>
      <c r="BH109" s="342"/>
    </row>
    <row r="110" spans="1:60" outlineLevel="1">
      <c r="A110" s="335">
        <v>61</v>
      </c>
      <c r="B110" s="336" t="s">
        <v>1233</v>
      </c>
      <c r="C110" s="337" t="s">
        <v>1234</v>
      </c>
      <c r="D110" s="343" t="s">
        <v>174</v>
      </c>
      <c r="E110" s="344">
        <v>2</v>
      </c>
      <c r="F110" s="371"/>
      <c r="G110" s="340" t="str">
        <f t="shared" si="17"/>
        <v/>
      </c>
      <c r="H110" s="341">
        <v>0</v>
      </c>
      <c r="I110" s="341">
        <f>ROUND(E110*H110,2)</f>
        <v>0</v>
      </c>
      <c r="J110" s="341">
        <v>171</v>
      </c>
      <c r="K110" s="341">
        <f>ROUND(E110*J110,2)</f>
        <v>342</v>
      </c>
      <c r="L110" s="341">
        <v>21</v>
      </c>
      <c r="M110" s="341" t="e">
        <f>G110*(1+L110/100)</f>
        <v>#VALUE!</v>
      </c>
      <c r="N110" s="341">
        <v>0</v>
      </c>
      <c r="O110" s="341">
        <f>ROUND(E110*N110,2)</f>
        <v>0</v>
      </c>
      <c r="P110" s="341">
        <v>0</v>
      </c>
      <c r="Q110" s="341">
        <f>ROUND(E110*P110,2)</f>
        <v>0</v>
      </c>
      <c r="R110" s="341"/>
      <c r="S110" s="341" t="s">
        <v>125</v>
      </c>
      <c r="T110" s="341" t="s">
        <v>125</v>
      </c>
      <c r="U110" s="341">
        <v>0.42499999999999999</v>
      </c>
      <c r="V110" s="341">
        <f>ROUND(E110*U110,2)</f>
        <v>0.85</v>
      </c>
      <c r="W110" s="341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 t="s">
        <v>154</v>
      </c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2"/>
      <c r="BE110" s="342"/>
      <c r="BF110" s="342"/>
      <c r="BG110" s="342"/>
      <c r="BH110" s="342"/>
    </row>
    <row r="111" spans="1:60" outlineLevel="1">
      <c r="A111" s="335">
        <v>62</v>
      </c>
      <c r="B111" s="336" t="s">
        <v>1235</v>
      </c>
      <c r="C111" s="337" t="s">
        <v>1236</v>
      </c>
      <c r="D111" s="343" t="s">
        <v>174</v>
      </c>
      <c r="E111" s="344">
        <v>22</v>
      </c>
      <c r="F111" s="371"/>
      <c r="G111" s="340" t="str">
        <f t="shared" si="17"/>
        <v/>
      </c>
      <c r="H111" s="341">
        <v>0</v>
      </c>
      <c r="I111" s="341">
        <f>ROUND(E111*H111,2)</f>
        <v>0</v>
      </c>
      <c r="J111" s="341">
        <v>61</v>
      </c>
      <c r="K111" s="341">
        <f>ROUND(E111*J111,2)</f>
        <v>1342</v>
      </c>
      <c r="L111" s="341">
        <v>21</v>
      </c>
      <c r="M111" s="341" t="e">
        <f>G111*(1+L111/100)</f>
        <v>#VALUE!</v>
      </c>
      <c r="N111" s="341">
        <v>0</v>
      </c>
      <c r="O111" s="341">
        <f>ROUND(E111*N111,2)</f>
        <v>0</v>
      </c>
      <c r="P111" s="341">
        <v>0</v>
      </c>
      <c r="Q111" s="341">
        <f>ROUND(E111*P111,2)</f>
        <v>0</v>
      </c>
      <c r="R111" s="341"/>
      <c r="S111" s="341" t="s">
        <v>125</v>
      </c>
      <c r="T111" s="341" t="s">
        <v>125</v>
      </c>
      <c r="U111" s="341">
        <v>0.16500000000000001</v>
      </c>
      <c r="V111" s="341">
        <f>ROUND(E111*U111,2)</f>
        <v>3.63</v>
      </c>
      <c r="W111" s="341"/>
      <c r="X111" s="342"/>
      <c r="Y111" s="342"/>
      <c r="Z111" s="342"/>
      <c r="AA111" s="342"/>
      <c r="AB111" s="342"/>
      <c r="AC111" s="342"/>
      <c r="AD111" s="342"/>
      <c r="AE111" s="342"/>
      <c r="AF111" s="342"/>
      <c r="AG111" s="342" t="s">
        <v>154</v>
      </c>
      <c r="AH111" s="342"/>
      <c r="AI111" s="342"/>
      <c r="AJ111" s="342"/>
      <c r="AK111" s="342"/>
      <c r="AL111" s="342"/>
      <c r="AM111" s="342"/>
      <c r="AN111" s="342"/>
      <c r="AO111" s="342"/>
      <c r="AP111" s="342"/>
      <c r="AQ111" s="342"/>
      <c r="AR111" s="342"/>
      <c r="AS111" s="342"/>
      <c r="AT111" s="342"/>
      <c r="AU111" s="342"/>
      <c r="AV111" s="342"/>
      <c r="AW111" s="342"/>
      <c r="AX111" s="342"/>
      <c r="AY111" s="342"/>
      <c r="AZ111" s="342"/>
      <c r="BA111" s="342"/>
      <c r="BB111" s="342"/>
      <c r="BC111" s="342"/>
      <c r="BD111" s="342"/>
      <c r="BE111" s="342"/>
      <c r="BF111" s="342"/>
      <c r="BG111" s="342"/>
      <c r="BH111" s="342"/>
    </row>
    <row r="112" spans="1:60" outlineLevel="1">
      <c r="A112" s="335">
        <v>63</v>
      </c>
      <c r="B112" s="336" t="s">
        <v>1237</v>
      </c>
      <c r="C112" s="337" t="s">
        <v>1421</v>
      </c>
      <c r="D112" s="343" t="s">
        <v>174</v>
      </c>
      <c r="E112" s="344">
        <v>12</v>
      </c>
      <c r="F112" s="371"/>
      <c r="G112" s="340" t="str">
        <f t="shared" si="17"/>
        <v/>
      </c>
      <c r="H112" s="341">
        <v>55.36</v>
      </c>
      <c r="I112" s="341">
        <f>ROUND(E112*H112,2)</f>
        <v>664.32</v>
      </c>
      <c r="J112" s="341">
        <v>94.64</v>
      </c>
      <c r="K112" s="341">
        <f>ROUND(E112*J112,2)</f>
        <v>1135.68</v>
      </c>
      <c r="L112" s="341">
        <v>21</v>
      </c>
      <c r="M112" s="341" t="e">
        <f>G112*(1+L112/100)</f>
        <v>#VALUE!</v>
      </c>
      <c r="N112" s="341">
        <v>1.7000000000000001E-4</v>
      </c>
      <c r="O112" s="341">
        <f>ROUND(E112*N112,2)</f>
        <v>0</v>
      </c>
      <c r="P112" s="341">
        <v>0</v>
      </c>
      <c r="Q112" s="341">
        <f>ROUND(E112*P112,2)</f>
        <v>0</v>
      </c>
      <c r="R112" s="341"/>
      <c r="S112" s="341" t="s">
        <v>125</v>
      </c>
      <c r="T112" s="341" t="s">
        <v>125</v>
      </c>
      <c r="U112" s="341">
        <v>0.254</v>
      </c>
      <c r="V112" s="341">
        <f>ROUND(E112*U112,2)</f>
        <v>3.05</v>
      </c>
      <c r="W112" s="341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42" t="s">
        <v>154</v>
      </c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342"/>
      <c r="BC112" s="342"/>
      <c r="BD112" s="342"/>
      <c r="BE112" s="342"/>
      <c r="BF112" s="342"/>
      <c r="BG112" s="342"/>
      <c r="BH112" s="342"/>
    </row>
    <row r="113" spans="1:60" outlineLevel="1">
      <c r="A113" s="335">
        <v>64</v>
      </c>
      <c r="B113" s="336" t="s">
        <v>1238</v>
      </c>
      <c r="C113" s="337" t="s">
        <v>1422</v>
      </c>
      <c r="D113" s="343" t="s">
        <v>174</v>
      </c>
      <c r="E113" s="344">
        <v>21</v>
      </c>
      <c r="F113" s="371"/>
      <c r="G113" s="340" t="str">
        <f t="shared" si="17"/>
        <v/>
      </c>
      <c r="H113" s="341">
        <v>197.77</v>
      </c>
      <c r="I113" s="341">
        <f>ROUND(E113*H113,2)</f>
        <v>4153.17</v>
      </c>
      <c r="J113" s="341">
        <v>189.23</v>
      </c>
      <c r="K113" s="341">
        <f>ROUND(E113*J113,2)</f>
        <v>3973.83</v>
      </c>
      <c r="L113" s="341">
        <v>21</v>
      </c>
      <c r="M113" s="341" t="e">
        <f>G113*(1+L113/100)</f>
        <v>#VALUE!</v>
      </c>
      <c r="N113" s="341">
        <v>4.0999999999999999E-4</v>
      </c>
      <c r="O113" s="341">
        <f>ROUND(E113*N113,2)</f>
        <v>0.01</v>
      </c>
      <c r="P113" s="341">
        <v>0</v>
      </c>
      <c r="Q113" s="341">
        <f>ROUND(E113*P113,2)</f>
        <v>0</v>
      </c>
      <c r="R113" s="341"/>
      <c r="S113" s="341" t="s">
        <v>125</v>
      </c>
      <c r="T113" s="341" t="s">
        <v>125</v>
      </c>
      <c r="U113" s="341">
        <v>0.50800000000000001</v>
      </c>
      <c r="V113" s="341">
        <f>ROUND(E113*U113,2)</f>
        <v>10.67</v>
      </c>
      <c r="W113" s="341"/>
      <c r="X113" s="342"/>
      <c r="Y113" s="342"/>
      <c r="Z113" s="342"/>
      <c r="AA113" s="342"/>
      <c r="AB113" s="342"/>
      <c r="AC113" s="342"/>
      <c r="AD113" s="342"/>
      <c r="AE113" s="342"/>
      <c r="AF113" s="342"/>
      <c r="AG113" s="342" t="s">
        <v>154</v>
      </c>
      <c r="AH113" s="342"/>
      <c r="AI113" s="342"/>
      <c r="AJ113" s="342"/>
      <c r="AK113" s="342"/>
      <c r="AL113" s="342"/>
      <c r="AM113" s="342"/>
      <c r="AN113" s="342"/>
      <c r="AO113" s="342"/>
      <c r="AP113" s="342"/>
      <c r="AQ113" s="342"/>
      <c r="AR113" s="342"/>
      <c r="AS113" s="342"/>
      <c r="AT113" s="342"/>
      <c r="AU113" s="342"/>
      <c r="AV113" s="342"/>
      <c r="AW113" s="342"/>
      <c r="AX113" s="342"/>
      <c r="AY113" s="342"/>
      <c r="AZ113" s="342"/>
      <c r="BA113" s="342"/>
      <c r="BB113" s="342"/>
      <c r="BC113" s="342"/>
      <c r="BD113" s="342"/>
      <c r="BE113" s="342"/>
      <c r="BF113" s="342"/>
      <c r="BG113" s="342"/>
      <c r="BH113" s="342"/>
    </row>
    <row r="114" spans="1:60" outlineLevel="1">
      <c r="A114" s="345">
        <v>65</v>
      </c>
      <c r="B114" s="346" t="s">
        <v>1239</v>
      </c>
      <c r="C114" s="347" t="s">
        <v>1418</v>
      </c>
      <c r="D114" s="348" t="s">
        <v>174</v>
      </c>
      <c r="E114" s="349">
        <v>4</v>
      </c>
      <c r="F114" s="371"/>
      <c r="G114" s="340" t="str">
        <f t="shared" si="17"/>
        <v/>
      </c>
      <c r="H114" s="341">
        <v>129.49</v>
      </c>
      <c r="I114" s="341">
        <f>ROUND(E114*H114,2)</f>
        <v>517.96</v>
      </c>
      <c r="J114" s="341">
        <v>61.01</v>
      </c>
      <c r="K114" s="341">
        <f>ROUND(E114*J114,2)</f>
        <v>244.04</v>
      </c>
      <c r="L114" s="341">
        <v>21</v>
      </c>
      <c r="M114" s="341" t="e">
        <f>G114*(1+L114/100)</f>
        <v>#VALUE!</v>
      </c>
      <c r="N114" s="341">
        <v>1.8000000000000001E-4</v>
      </c>
      <c r="O114" s="341">
        <f>ROUND(E114*N114,2)</f>
        <v>0</v>
      </c>
      <c r="P114" s="341">
        <v>0</v>
      </c>
      <c r="Q114" s="341">
        <f>ROUND(E114*P114,2)</f>
        <v>0</v>
      </c>
      <c r="R114" s="341"/>
      <c r="S114" s="341" t="s">
        <v>125</v>
      </c>
      <c r="T114" s="341" t="s">
        <v>125</v>
      </c>
      <c r="U114" s="341">
        <v>0.16500000000000001</v>
      </c>
      <c r="V114" s="341">
        <f>ROUND(E114*U114,2)</f>
        <v>0.66</v>
      </c>
      <c r="W114" s="341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 t="s">
        <v>154</v>
      </c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2"/>
      <c r="BF114" s="342"/>
      <c r="BG114" s="342"/>
      <c r="BH114" s="342"/>
    </row>
    <row r="115" spans="1:60" outlineLevel="1">
      <c r="A115" s="350"/>
      <c r="B115" s="351"/>
      <c r="C115" s="352" t="s">
        <v>1240</v>
      </c>
      <c r="D115" s="353"/>
      <c r="E115" s="354">
        <v>3</v>
      </c>
      <c r="F115" s="371"/>
      <c r="G115" s="340" t="str">
        <f t="shared" si="17"/>
        <v/>
      </c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2"/>
      <c r="Y115" s="342"/>
      <c r="Z115" s="342"/>
      <c r="AA115" s="342"/>
      <c r="AB115" s="342"/>
      <c r="AC115" s="342"/>
      <c r="AD115" s="342"/>
      <c r="AE115" s="342"/>
      <c r="AF115" s="342"/>
      <c r="AG115" s="342" t="s">
        <v>156</v>
      </c>
      <c r="AH115" s="342">
        <v>0</v>
      </c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</row>
    <row r="116" spans="1:60" outlineLevel="1">
      <c r="A116" s="350"/>
      <c r="B116" s="351"/>
      <c r="C116" s="352" t="s">
        <v>1241</v>
      </c>
      <c r="D116" s="353"/>
      <c r="E116" s="354">
        <v>1</v>
      </c>
      <c r="F116" s="371"/>
      <c r="G116" s="340" t="str">
        <f t="shared" si="17"/>
        <v/>
      </c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2"/>
      <c r="Y116" s="342"/>
      <c r="Z116" s="342"/>
      <c r="AA116" s="342"/>
      <c r="AB116" s="342"/>
      <c r="AC116" s="342"/>
      <c r="AD116" s="342"/>
      <c r="AE116" s="342"/>
      <c r="AF116" s="342"/>
      <c r="AG116" s="342" t="s">
        <v>156</v>
      </c>
      <c r="AH116" s="342">
        <v>0</v>
      </c>
      <c r="AI116" s="342"/>
      <c r="AJ116" s="342"/>
      <c r="AK116" s="342"/>
      <c r="AL116" s="342"/>
      <c r="AM116" s="342"/>
      <c r="AN116" s="342"/>
      <c r="AO116" s="342"/>
      <c r="AP116" s="342"/>
      <c r="AQ116" s="342"/>
      <c r="AR116" s="342"/>
      <c r="AS116" s="342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</row>
    <row r="117" spans="1:60" outlineLevel="1">
      <c r="A117" s="345">
        <v>66</v>
      </c>
      <c r="B117" s="346" t="s">
        <v>1242</v>
      </c>
      <c r="C117" s="347" t="s">
        <v>1419</v>
      </c>
      <c r="D117" s="348" t="s">
        <v>174</v>
      </c>
      <c r="E117" s="349">
        <v>11</v>
      </c>
      <c r="F117" s="371"/>
      <c r="G117" s="340" t="str">
        <f t="shared" si="17"/>
        <v/>
      </c>
      <c r="H117" s="341">
        <v>199.47</v>
      </c>
      <c r="I117" s="341">
        <f>ROUND(E117*H117,2)</f>
        <v>2194.17</v>
      </c>
      <c r="J117" s="341">
        <v>76.53</v>
      </c>
      <c r="K117" s="341">
        <f>ROUND(E117*J117,2)</f>
        <v>841.83</v>
      </c>
      <c r="L117" s="341">
        <v>21</v>
      </c>
      <c r="M117" s="341" t="e">
        <f>G117*(1+L117/100)</f>
        <v>#VALUE!</v>
      </c>
      <c r="N117" s="341">
        <v>3.1E-4</v>
      </c>
      <c r="O117" s="341">
        <f>ROUND(E117*N117,2)</f>
        <v>0</v>
      </c>
      <c r="P117" s="341">
        <v>0</v>
      </c>
      <c r="Q117" s="341">
        <f>ROUND(E117*P117,2)</f>
        <v>0</v>
      </c>
      <c r="R117" s="341"/>
      <c r="S117" s="341" t="s">
        <v>125</v>
      </c>
      <c r="T117" s="341" t="s">
        <v>125</v>
      </c>
      <c r="U117" s="341">
        <v>0.20699999999999999</v>
      </c>
      <c r="V117" s="341">
        <f>ROUND(E117*U117,2)</f>
        <v>2.2799999999999998</v>
      </c>
      <c r="W117" s="341"/>
      <c r="X117" s="342"/>
      <c r="Y117" s="342"/>
      <c r="Z117" s="342"/>
      <c r="AA117" s="342"/>
      <c r="AB117" s="342"/>
      <c r="AC117" s="342"/>
      <c r="AD117" s="342"/>
      <c r="AE117" s="342"/>
      <c r="AF117" s="342"/>
      <c r="AG117" s="342" t="s">
        <v>154</v>
      </c>
      <c r="AH117" s="342"/>
      <c r="AI117" s="342"/>
      <c r="AJ117" s="342"/>
      <c r="AK117" s="342"/>
      <c r="AL117" s="342"/>
      <c r="AM117" s="342"/>
      <c r="AN117" s="342"/>
      <c r="AO117" s="342"/>
      <c r="AP117" s="342"/>
      <c r="AQ117" s="342"/>
      <c r="AR117" s="342"/>
      <c r="AS117" s="342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</row>
    <row r="118" spans="1:60" outlineLevel="1">
      <c r="A118" s="350"/>
      <c r="B118" s="351"/>
      <c r="C118" s="352" t="s">
        <v>1243</v>
      </c>
      <c r="D118" s="353"/>
      <c r="E118" s="354">
        <v>6</v>
      </c>
      <c r="F118" s="371"/>
      <c r="G118" s="340" t="str">
        <f t="shared" si="17"/>
        <v/>
      </c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2"/>
      <c r="Y118" s="342"/>
      <c r="Z118" s="342"/>
      <c r="AA118" s="342"/>
      <c r="AB118" s="342"/>
      <c r="AC118" s="342"/>
      <c r="AD118" s="342"/>
      <c r="AE118" s="342"/>
      <c r="AF118" s="342"/>
      <c r="AG118" s="342" t="s">
        <v>156</v>
      </c>
      <c r="AH118" s="342">
        <v>0</v>
      </c>
      <c r="AI118" s="342"/>
      <c r="AJ118" s="342"/>
      <c r="AK118" s="342"/>
      <c r="AL118" s="342"/>
      <c r="AM118" s="342"/>
      <c r="AN118" s="342"/>
      <c r="AO118" s="342"/>
      <c r="AP118" s="342"/>
      <c r="AQ118" s="342"/>
      <c r="AR118" s="342"/>
      <c r="AS118" s="342"/>
      <c r="AT118" s="342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</row>
    <row r="119" spans="1:60" outlineLevel="1">
      <c r="A119" s="350"/>
      <c r="B119" s="351"/>
      <c r="C119" s="352" t="s">
        <v>1244</v>
      </c>
      <c r="D119" s="353"/>
      <c r="E119" s="354">
        <v>5</v>
      </c>
      <c r="F119" s="371"/>
      <c r="G119" s="340" t="str">
        <f t="shared" si="17"/>
        <v/>
      </c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2"/>
      <c r="Y119" s="342"/>
      <c r="Z119" s="342"/>
      <c r="AA119" s="342"/>
      <c r="AB119" s="342"/>
      <c r="AC119" s="342"/>
      <c r="AD119" s="342"/>
      <c r="AE119" s="342"/>
      <c r="AF119" s="342"/>
      <c r="AG119" s="342" t="s">
        <v>156</v>
      </c>
      <c r="AH119" s="342">
        <v>0</v>
      </c>
      <c r="AI119" s="342"/>
      <c r="AJ119" s="342"/>
      <c r="AK119" s="342"/>
      <c r="AL119" s="342"/>
      <c r="AM119" s="342"/>
      <c r="AN119" s="342"/>
      <c r="AO119" s="342"/>
      <c r="AP119" s="342"/>
      <c r="AQ119" s="342"/>
      <c r="AR119" s="342"/>
      <c r="AS119" s="342"/>
      <c r="AT119" s="342"/>
      <c r="AU119" s="342"/>
      <c r="AV119" s="342"/>
      <c r="AW119" s="342"/>
      <c r="AX119" s="342"/>
      <c r="AY119" s="342"/>
      <c r="AZ119" s="342"/>
      <c r="BA119" s="342"/>
      <c r="BB119" s="342"/>
      <c r="BC119" s="342"/>
      <c r="BD119" s="342"/>
      <c r="BE119" s="342"/>
      <c r="BF119" s="342"/>
      <c r="BG119" s="342"/>
      <c r="BH119" s="342"/>
    </row>
    <row r="120" spans="1:60" outlineLevel="1">
      <c r="A120" s="345">
        <v>67</v>
      </c>
      <c r="B120" s="346" t="s">
        <v>1245</v>
      </c>
      <c r="C120" s="347" t="s">
        <v>1420</v>
      </c>
      <c r="D120" s="348" t="s">
        <v>174</v>
      </c>
      <c r="E120" s="349">
        <v>2</v>
      </c>
      <c r="F120" s="371"/>
      <c r="G120" s="340" t="str">
        <f t="shared" si="17"/>
        <v/>
      </c>
      <c r="H120" s="341">
        <v>313.57</v>
      </c>
      <c r="I120" s="341">
        <f>ROUND(E120*H120,2)</f>
        <v>627.14</v>
      </c>
      <c r="J120" s="341">
        <v>83.93</v>
      </c>
      <c r="K120" s="341">
        <f>ROUND(E120*J120,2)</f>
        <v>167.86</v>
      </c>
      <c r="L120" s="341">
        <v>21</v>
      </c>
      <c r="M120" s="341" t="e">
        <f>G120*(1+L120/100)</f>
        <v>#VALUE!</v>
      </c>
      <c r="N120" s="341">
        <v>4.8000000000000001E-4</v>
      </c>
      <c r="O120" s="341">
        <f>ROUND(E120*N120,2)</f>
        <v>0</v>
      </c>
      <c r="P120" s="341">
        <v>0</v>
      </c>
      <c r="Q120" s="341">
        <f>ROUND(E120*P120,2)</f>
        <v>0</v>
      </c>
      <c r="R120" s="341"/>
      <c r="S120" s="341" t="s">
        <v>125</v>
      </c>
      <c r="T120" s="341" t="s">
        <v>125</v>
      </c>
      <c r="U120" s="341">
        <v>0.22700000000000001</v>
      </c>
      <c r="V120" s="341">
        <f>ROUND(E120*U120,2)</f>
        <v>0.45</v>
      </c>
      <c r="W120" s="341"/>
      <c r="X120" s="342"/>
      <c r="Y120" s="342"/>
      <c r="Z120" s="342"/>
      <c r="AA120" s="342"/>
      <c r="AB120" s="342"/>
      <c r="AC120" s="342"/>
      <c r="AD120" s="342"/>
      <c r="AE120" s="342"/>
      <c r="AF120" s="342"/>
      <c r="AG120" s="342" t="s">
        <v>154</v>
      </c>
      <c r="AH120" s="342"/>
      <c r="AI120" s="342"/>
      <c r="AJ120" s="342"/>
      <c r="AK120" s="342"/>
      <c r="AL120" s="342"/>
      <c r="AM120" s="342"/>
      <c r="AN120" s="342"/>
      <c r="AO120" s="342"/>
      <c r="AP120" s="342"/>
      <c r="AQ120" s="342"/>
      <c r="AR120" s="342"/>
      <c r="AS120" s="342"/>
      <c r="AT120" s="342"/>
      <c r="AU120" s="342"/>
      <c r="AV120" s="342"/>
      <c r="AW120" s="342"/>
      <c r="AX120" s="342"/>
      <c r="AY120" s="342"/>
      <c r="AZ120" s="342"/>
      <c r="BA120" s="342"/>
      <c r="BB120" s="342"/>
      <c r="BC120" s="342"/>
      <c r="BD120" s="342"/>
      <c r="BE120" s="342"/>
      <c r="BF120" s="342"/>
      <c r="BG120" s="342"/>
      <c r="BH120" s="342"/>
    </row>
    <row r="121" spans="1:60" outlineLevel="1">
      <c r="A121" s="350"/>
      <c r="B121" s="351"/>
      <c r="C121" s="352" t="s">
        <v>1246</v>
      </c>
      <c r="D121" s="353"/>
      <c r="E121" s="354">
        <v>2</v>
      </c>
      <c r="F121" s="371"/>
      <c r="G121" s="340" t="str">
        <f t="shared" si="17"/>
        <v/>
      </c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 t="s">
        <v>156</v>
      </c>
      <c r="AH121" s="342">
        <v>0</v>
      </c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2"/>
      <c r="BE121" s="342"/>
      <c r="BF121" s="342"/>
      <c r="BG121" s="342"/>
      <c r="BH121" s="342"/>
    </row>
    <row r="122" spans="1:60" outlineLevel="1">
      <c r="A122" s="350"/>
      <c r="B122" s="351"/>
      <c r="C122" s="352" t="s">
        <v>1139</v>
      </c>
      <c r="D122" s="353"/>
      <c r="E122" s="354"/>
      <c r="F122" s="371"/>
      <c r="G122" s="340" t="str">
        <f t="shared" si="17"/>
        <v/>
      </c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 t="s">
        <v>156</v>
      </c>
      <c r="AH122" s="342">
        <v>0</v>
      </c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2"/>
      <c r="BE122" s="342"/>
      <c r="BF122" s="342"/>
      <c r="BG122" s="342"/>
      <c r="BH122" s="342"/>
    </row>
    <row r="123" spans="1:60" outlineLevel="1">
      <c r="A123" s="345">
        <v>68</v>
      </c>
      <c r="B123" s="346" t="s">
        <v>1247</v>
      </c>
      <c r="C123" s="347" t="s">
        <v>1248</v>
      </c>
      <c r="D123" s="348" t="s">
        <v>228</v>
      </c>
      <c r="E123" s="349">
        <v>122</v>
      </c>
      <c r="F123" s="371"/>
      <c r="G123" s="340" t="str">
        <f t="shared" si="17"/>
        <v/>
      </c>
      <c r="H123" s="341">
        <v>0.18</v>
      </c>
      <c r="I123" s="341">
        <f>ROUND(E123*H123,2)</f>
        <v>21.96</v>
      </c>
      <c r="J123" s="341">
        <v>10.72</v>
      </c>
      <c r="K123" s="341">
        <f>ROUND(E123*J123,2)</f>
        <v>1307.8399999999999</v>
      </c>
      <c r="L123" s="341">
        <v>21</v>
      </c>
      <c r="M123" s="341" t="e">
        <f>G123*(1+L123/100)</f>
        <v>#VALUE!</v>
      </c>
      <c r="N123" s="341">
        <v>0</v>
      </c>
      <c r="O123" s="341">
        <f>ROUND(E123*N123,2)</f>
        <v>0</v>
      </c>
      <c r="P123" s="341">
        <v>0</v>
      </c>
      <c r="Q123" s="341">
        <f>ROUND(E123*P123,2)</f>
        <v>0</v>
      </c>
      <c r="R123" s="341"/>
      <c r="S123" s="341" t="s">
        <v>125</v>
      </c>
      <c r="T123" s="341" t="s">
        <v>125</v>
      </c>
      <c r="U123" s="341">
        <v>2.9000000000000001E-2</v>
      </c>
      <c r="V123" s="341">
        <f>ROUND(E123*U123,2)</f>
        <v>3.54</v>
      </c>
      <c r="W123" s="341"/>
      <c r="X123" s="342"/>
      <c r="Y123" s="342"/>
      <c r="Z123" s="342"/>
      <c r="AA123" s="342"/>
      <c r="AB123" s="342"/>
      <c r="AC123" s="342"/>
      <c r="AD123" s="342"/>
      <c r="AE123" s="342"/>
      <c r="AF123" s="342"/>
      <c r="AG123" s="342" t="s">
        <v>154</v>
      </c>
      <c r="AH123" s="342"/>
      <c r="AI123" s="342"/>
      <c r="AJ123" s="342"/>
      <c r="AK123" s="342"/>
      <c r="AL123" s="342"/>
      <c r="AM123" s="342"/>
      <c r="AN123" s="342"/>
      <c r="AO123" s="342"/>
      <c r="AP123" s="342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342"/>
      <c r="BE123" s="342"/>
      <c r="BF123" s="342"/>
      <c r="BG123" s="342"/>
      <c r="BH123" s="342"/>
    </row>
    <row r="124" spans="1:60" outlineLevel="1">
      <c r="A124" s="350"/>
      <c r="B124" s="351"/>
      <c r="C124" s="352" t="s">
        <v>1249</v>
      </c>
      <c r="D124" s="353"/>
      <c r="E124" s="354">
        <v>72</v>
      </c>
      <c r="F124" s="371"/>
      <c r="G124" s="340" t="str">
        <f t="shared" si="17"/>
        <v/>
      </c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2"/>
      <c r="Y124" s="342"/>
      <c r="Z124" s="342"/>
      <c r="AA124" s="342"/>
      <c r="AB124" s="342"/>
      <c r="AC124" s="342"/>
      <c r="AD124" s="342"/>
      <c r="AE124" s="342"/>
      <c r="AF124" s="342"/>
      <c r="AG124" s="342" t="s">
        <v>156</v>
      </c>
      <c r="AH124" s="342">
        <v>0</v>
      </c>
      <c r="AI124" s="342"/>
      <c r="AJ124" s="342"/>
      <c r="AK124" s="342"/>
      <c r="AL124" s="342"/>
      <c r="AM124" s="342"/>
      <c r="AN124" s="342"/>
      <c r="AO124" s="342"/>
      <c r="AP124" s="342"/>
      <c r="AQ124" s="342"/>
      <c r="AR124" s="342"/>
      <c r="AS124" s="342"/>
      <c r="AT124" s="342"/>
      <c r="AU124" s="342"/>
      <c r="AV124" s="342"/>
      <c r="AW124" s="342"/>
      <c r="AX124" s="342"/>
      <c r="AY124" s="342"/>
      <c r="AZ124" s="342"/>
      <c r="BA124" s="342"/>
      <c r="BB124" s="342"/>
      <c r="BC124" s="342"/>
      <c r="BD124" s="342"/>
      <c r="BE124" s="342"/>
      <c r="BF124" s="342"/>
      <c r="BG124" s="342"/>
      <c r="BH124" s="342"/>
    </row>
    <row r="125" spans="1:60" outlineLevel="1">
      <c r="A125" s="350"/>
      <c r="B125" s="351"/>
      <c r="C125" s="352" t="s">
        <v>1250</v>
      </c>
      <c r="D125" s="353"/>
      <c r="E125" s="354">
        <v>50</v>
      </c>
      <c r="F125" s="371"/>
      <c r="G125" s="340" t="str">
        <f t="shared" si="17"/>
        <v/>
      </c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2"/>
      <c r="Y125" s="342"/>
      <c r="Z125" s="342"/>
      <c r="AA125" s="342"/>
      <c r="AB125" s="342"/>
      <c r="AC125" s="342"/>
      <c r="AD125" s="342"/>
      <c r="AE125" s="342"/>
      <c r="AF125" s="342"/>
      <c r="AG125" s="342" t="s">
        <v>156</v>
      </c>
      <c r="AH125" s="342">
        <v>0</v>
      </c>
      <c r="AI125" s="342"/>
      <c r="AJ125" s="342"/>
      <c r="AK125" s="342"/>
      <c r="AL125" s="342"/>
      <c r="AM125" s="342"/>
      <c r="AN125" s="342"/>
      <c r="AO125" s="342"/>
      <c r="AP125" s="342"/>
      <c r="AQ125" s="342"/>
      <c r="AR125" s="342"/>
      <c r="AS125" s="342"/>
      <c r="AT125" s="342"/>
      <c r="AU125" s="342"/>
      <c r="AV125" s="342"/>
      <c r="AW125" s="342"/>
      <c r="AX125" s="342"/>
      <c r="AY125" s="342"/>
      <c r="AZ125" s="342"/>
      <c r="BA125" s="342"/>
      <c r="BB125" s="342"/>
      <c r="BC125" s="342"/>
      <c r="BD125" s="342"/>
      <c r="BE125" s="342"/>
      <c r="BF125" s="342"/>
      <c r="BG125" s="342"/>
      <c r="BH125" s="342"/>
    </row>
    <row r="126" spans="1:60" outlineLevel="1">
      <c r="A126" s="335">
        <v>69</v>
      </c>
      <c r="B126" s="336" t="s">
        <v>1251</v>
      </c>
      <c r="C126" s="337" t="s">
        <v>1252</v>
      </c>
      <c r="D126" s="343" t="s">
        <v>228</v>
      </c>
      <c r="E126" s="344">
        <v>122</v>
      </c>
      <c r="F126" s="371"/>
      <c r="G126" s="340" t="str">
        <f t="shared" si="17"/>
        <v/>
      </c>
      <c r="H126" s="341">
        <v>1.45</v>
      </c>
      <c r="I126" s="341">
        <f>ROUND(E126*H126,2)</f>
        <v>176.9</v>
      </c>
      <c r="J126" s="341">
        <v>22.95</v>
      </c>
      <c r="K126" s="341">
        <f>ROUND(E126*J126,2)</f>
        <v>2799.9</v>
      </c>
      <c r="L126" s="341">
        <v>21</v>
      </c>
      <c r="M126" s="341" t="e">
        <f>G126*(1+L126/100)</f>
        <v>#VALUE!</v>
      </c>
      <c r="N126" s="341">
        <v>1.0000000000000001E-5</v>
      </c>
      <c r="O126" s="341">
        <f>ROUND(E126*N126,2)</f>
        <v>0</v>
      </c>
      <c r="P126" s="341">
        <v>0</v>
      </c>
      <c r="Q126" s="341">
        <f>ROUND(E126*P126,2)</f>
        <v>0</v>
      </c>
      <c r="R126" s="341"/>
      <c r="S126" s="341" t="s">
        <v>125</v>
      </c>
      <c r="T126" s="341" t="s">
        <v>125</v>
      </c>
      <c r="U126" s="341">
        <v>6.2E-2</v>
      </c>
      <c r="V126" s="341">
        <f>ROUND(E126*U126,2)</f>
        <v>7.56</v>
      </c>
      <c r="W126" s="341"/>
      <c r="X126" s="342"/>
      <c r="Y126" s="342"/>
      <c r="Z126" s="342"/>
      <c r="AA126" s="342"/>
      <c r="AB126" s="342"/>
      <c r="AC126" s="342"/>
      <c r="AD126" s="342"/>
      <c r="AE126" s="342"/>
      <c r="AF126" s="342"/>
      <c r="AG126" s="342" t="s">
        <v>154</v>
      </c>
      <c r="AH126" s="342"/>
      <c r="AI126" s="342"/>
      <c r="AJ126" s="342"/>
      <c r="AK126" s="342"/>
      <c r="AL126" s="342"/>
      <c r="AM126" s="342"/>
      <c r="AN126" s="342"/>
      <c r="AO126" s="342"/>
      <c r="AP126" s="342"/>
      <c r="AQ126" s="342"/>
      <c r="AR126" s="342"/>
      <c r="AS126" s="342"/>
      <c r="AT126" s="342"/>
      <c r="AU126" s="342"/>
      <c r="AV126" s="342"/>
      <c r="AW126" s="342"/>
      <c r="AX126" s="342"/>
      <c r="AY126" s="342"/>
      <c r="AZ126" s="342"/>
      <c r="BA126" s="342"/>
      <c r="BB126" s="342"/>
      <c r="BC126" s="342"/>
      <c r="BD126" s="342"/>
      <c r="BE126" s="342"/>
      <c r="BF126" s="342"/>
      <c r="BG126" s="342"/>
      <c r="BH126" s="342"/>
    </row>
    <row r="127" spans="1:60" outlineLevel="1">
      <c r="A127" s="335">
        <v>70</v>
      </c>
      <c r="B127" s="336" t="s">
        <v>1253</v>
      </c>
      <c r="C127" s="337" t="s">
        <v>1423</v>
      </c>
      <c r="D127" s="343" t="s">
        <v>174</v>
      </c>
      <c r="E127" s="344">
        <v>4</v>
      </c>
      <c r="F127" s="371"/>
      <c r="G127" s="340" t="str">
        <f t="shared" si="17"/>
        <v/>
      </c>
      <c r="H127" s="341">
        <v>160.58000000000001</v>
      </c>
      <c r="I127" s="341">
        <f>ROUND(E127*H127,2)</f>
        <v>642.32000000000005</v>
      </c>
      <c r="J127" s="341">
        <v>22.92</v>
      </c>
      <c r="K127" s="341">
        <f>ROUND(E127*J127,2)</f>
        <v>91.68</v>
      </c>
      <c r="L127" s="341">
        <v>21</v>
      </c>
      <c r="M127" s="341" t="e">
        <f>G127*(1+L127/100)</f>
        <v>#VALUE!</v>
      </c>
      <c r="N127" s="341">
        <v>0</v>
      </c>
      <c r="O127" s="341">
        <f>ROUND(E127*N127,2)</f>
        <v>0</v>
      </c>
      <c r="P127" s="341">
        <v>0</v>
      </c>
      <c r="Q127" s="341">
        <f>ROUND(E127*P127,2)</f>
        <v>0</v>
      </c>
      <c r="R127" s="341"/>
      <c r="S127" s="341" t="s">
        <v>125</v>
      </c>
      <c r="T127" s="341" t="s">
        <v>125</v>
      </c>
      <c r="U127" s="341">
        <v>6.2E-2</v>
      </c>
      <c r="V127" s="341">
        <f>ROUND(E127*U127,2)</f>
        <v>0.25</v>
      </c>
      <c r="W127" s="341"/>
      <c r="X127" s="342"/>
      <c r="Y127" s="342"/>
      <c r="Z127" s="342"/>
      <c r="AA127" s="342"/>
      <c r="AB127" s="342"/>
      <c r="AC127" s="342"/>
      <c r="AD127" s="342"/>
      <c r="AE127" s="342"/>
      <c r="AF127" s="342"/>
      <c r="AG127" s="342" t="s">
        <v>154</v>
      </c>
      <c r="AH127" s="342"/>
      <c r="AI127" s="342"/>
      <c r="AJ127" s="342"/>
      <c r="AK127" s="342"/>
      <c r="AL127" s="342"/>
      <c r="AM127" s="342"/>
      <c r="AN127" s="342"/>
      <c r="AO127" s="342"/>
      <c r="AP127" s="342"/>
      <c r="AQ127" s="342"/>
      <c r="AR127" s="342"/>
      <c r="AS127" s="342"/>
      <c r="AT127" s="342"/>
      <c r="AU127" s="342"/>
      <c r="AV127" s="342"/>
      <c r="AW127" s="342"/>
      <c r="AX127" s="342"/>
      <c r="AY127" s="342"/>
      <c r="AZ127" s="342"/>
      <c r="BA127" s="342"/>
      <c r="BB127" s="342"/>
      <c r="BC127" s="342"/>
      <c r="BD127" s="342"/>
      <c r="BE127" s="342"/>
      <c r="BF127" s="342"/>
      <c r="BG127" s="342"/>
      <c r="BH127" s="342"/>
    </row>
    <row r="128" spans="1:60" outlineLevel="1">
      <c r="A128" s="335">
        <v>71</v>
      </c>
      <c r="B128" s="336" t="s">
        <v>1254</v>
      </c>
      <c r="C128" s="337" t="s">
        <v>1424</v>
      </c>
      <c r="D128" s="343" t="s">
        <v>174</v>
      </c>
      <c r="E128" s="344">
        <v>1</v>
      </c>
      <c r="F128" s="371"/>
      <c r="G128" s="340" t="str">
        <f t="shared" si="17"/>
        <v/>
      </c>
      <c r="H128" s="341">
        <v>173.49</v>
      </c>
      <c r="I128" s="341">
        <f>ROUND(E128*H128,2)</f>
        <v>173.49</v>
      </c>
      <c r="J128" s="341">
        <v>61.01</v>
      </c>
      <c r="K128" s="341">
        <f>ROUND(E128*J128,2)</f>
        <v>61.01</v>
      </c>
      <c r="L128" s="341">
        <v>21</v>
      </c>
      <c r="M128" s="341" t="e">
        <f>G128*(1+L128/100)</f>
        <v>#VALUE!</v>
      </c>
      <c r="N128" s="341">
        <v>1.1E-4</v>
      </c>
      <c r="O128" s="341">
        <f>ROUND(E128*N128,2)</f>
        <v>0</v>
      </c>
      <c r="P128" s="341">
        <v>0</v>
      </c>
      <c r="Q128" s="341">
        <f>ROUND(E128*P128,2)</f>
        <v>0</v>
      </c>
      <c r="R128" s="341"/>
      <c r="S128" s="341" t="s">
        <v>125</v>
      </c>
      <c r="T128" s="341" t="s">
        <v>125</v>
      </c>
      <c r="U128" s="341">
        <v>0.16500000000000001</v>
      </c>
      <c r="V128" s="341">
        <f>ROUND(E128*U128,2)</f>
        <v>0.17</v>
      </c>
      <c r="W128" s="341"/>
      <c r="X128" s="342"/>
      <c r="Y128" s="342"/>
      <c r="Z128" s="342"/>
      <c r="AA128" s="342"/>
      <c r="AB128" s="342"/>
      <c r="AC128" s="342"/>
      <c r="AD128" s="342"/>
      <c r="AE128" s="342"/>
      <c r="AF128" s="342"/>
      <c r="AG128" s="342" t="s">
        <v>154</v>
      </c>
      <c r="AH128" s="342"/>
      <c r="AI128" s="342"/>
      <c r="AJ128" s="342"/>
      <c r="AK128" s="342"/>
      <c r="AL128" s="342"/>
      <c r="AM128" s="34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342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</row>
    <row r="129" spans="1:60" ht="22.5" outlineLevel="1">
      <c r="A129" s="335">
        <v>72</v>
      </c>
      <c r="B129" s="336" t="s">
        <v>1255</v>
      </c>
      <c r="C129" s="337" t="s">
        <v>1256</v>
      </c>
      <c r="D129" s="343" t="s">
        <v>1084</v>
      </c>
      <c r="E129" s="344">
        <v>16</v>
      </c>
      <c r="F129" s="371"/>
      <c r="G129" s="340" t="str">
        <f t="shared" si="17"/>
        <v/>
      </c>
      <c r="H129" s="341">
        <v>0</v>
      </c>
      <c r="I129" s="341">
        <f>ROUND(E129*H129,2)</f>
        <v>0</v>
      </c>
      <c r="J129" s="341">
        <v>334</v>
      </c>
      <c r="K129" s="341">
        <f>ROUND(E129*J129,2)</f>
        <v>5344</v>
      </c>
      <c r="L129" s="341">
        <v>21</v>
      </c>
      <c r="M129" s="341" t="e">
        <f>G129*(1+L129/100)</f>
        <v>#VALUE!</v>
      </c>
      <c r="N129" s="341">
        <v>0</v>
      </c>
      <c r="O129" s="341">
        <f>ROUND(E129*N129,2)</f>
        <v>0</v>
      </c>
      <c r="P129" s="341">
        <v>0</v>
      </c>
      <c r="Q129" s="341">
        <f>ROUND(E129*P129,2)</f>
        <v>0</v>
      </c>
      <c r="R129" s="341" t="s">
        <v>1085</v>
      </c>
      <c r="S129" s="341" t="s">
        <v>125</v>
      </c>
      <c r="T129" s="341" t="s">
        <v>125</v>
      </c>
      <c r="U129" s="341">
        <v>1</v>
      </c>
      <c r="V129" s="341">
        <f>ROUND(E129*U129,2)</f>
        <v>16</v>
      </c>
      <c r="W129" s="341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 t="s">
        <v>1086</v>
      </c>
      <c r="AH129" s="342"/>
      <c r="AI129" s="342"/>
      <c r="AJ129" s="342"/>
      <c r="AK129" s="342"/>
      <c r="AL129" s="342"/>
      <c r="AM129" s="342"/>
      <c r="AN129" s="342"/>
      <c r="AO129" s="342"/>
      <c r="AP129" s="342"/>
      <c r="AQ129" s="342"/>
      <c r="AR129" s="342"/>
      <c r="AS129" s="342"/>
      <c r="AT129" s="342"/>
      <c r="AU129" s="342"/>
      <c r="AV129" s="342"/>
      <c r="AW129" s="342"/>
      <c r="AX129" s="342"/>
      <c r="AY129" s="342"/>
      <c r="AZ129" s="342"/>
      <c r="BA129" s="342"/>
      <c r="BB129" s="342"/>
      <c r="BC129" s="342"/>
      <c r="BD129" s="342"/>
      <c r="BE129" s="342"/>
      <c r="BF129" s="342"/>
      <c r="BG129" s="342"/>
      <c r="BH129" s="342"/>
    </row>
    <row r="130" spans="1:60" outlineLevel="1">
      <c r="A130" s="335">
        <v>73</v>
      </c>
      <c r="B130" s="336" t="s">
        <v>1257</v>
      </c>
      <c r="C130" s="337" t="s">
        <v>1258</v>
      </c>
      <c r="D130" s="343" t="s">
        <v>641</v>
      </c>
      <c r="E130" s="344">
        <v>0.55967</v>
      </c>
      <c r="F130" s="371"/>
      <c r="G130" s="340" t="str">
        <f t="shared" si="17"/>
        <v/>
      </c>
      <c r="H130" s="341">
        <v>0</v>
      </c>
      <c r="I130" s="341">
        <f>ROUND(E130*H130,2)</f>
        <v>0</v>
      </c>
      <c r="J130" s="341">
        <v>501</v>
      </c>
      <c r="K130" s="341">
        <f>ROUND(E130*J130,2)</f>
        <v>280.39</v>
      </c>
      <c r="L130" s="341">
        <v>21</v>
      </c>
      <c r="M130" s="341" t="e">
        <f>G130*(1+L130/100)</f>
        <v>#VALUE!</v>
      </c>
      <c r="N130" s="341">
        <v>0</v>
      </c>
      <c r="O130" s="341">
        <f>ROUND(E130*N130,2)</f>
        <v>0</v>
      </c>
      <c r="P130" s="341">
        <v>0</v>
      </c>
      <c r="Q130" s="341">
        <f>ROUND(E130*P130,2)</f>
        <v>0</v>
      </c>
      <c r="R130" s="341"/>
      <c r="S130" s="341" t="s">
        <v>125</v>
      </c>
      <c r="T130" s="341" t="s">
        <v>125</v>
      </c>
      <c r="U130" s="341">
        <v>1.327</v>
      </c>
      <c r="V130" s="341">
        <f>ROUND(E130*U130,2)</f>
        <v>0.74</v>
      </c>
      <c r="W130" s="341"/>
      <c r="X130" s="342"/>
      <c r="Y130" s="342"/>
      <c r="Z130" s="342"/>
      <c r="AA130" s="342"/>
      <c r="AB130" s="342"/>
      <c r="AC130" s="342"/>
      <c r="AD130" s="342"/>
      <c r="AE130" s="342"/>
      <c r="AF130" s="342"/>
      <c r="AG130" s="342" t="s">
        <v>642</v>
      </c>
      <c r="AH130" s="342"/>
      <c r="AI130" s="342"/>
      <c r="AJ130" s="342"/>
      <c r="AK130" s="342"/>
      <c r="AL130" s="342"/>
      <c r="AM130" s="342"/>
      <c r="AN130" s="342"/>
      <c r="AO130" s="342"/>
      <c r="AP130" s="342"/>
      <c r="AQ130" s="342"/>
      <c r="AR130" s="342"/>
      <c r="AS130" s="342"/>
      <c r="AT130" s="342"/>
      <c r="AU130" s="342"/>
      <c r="AV130" s="342"/>
      <c r="AW130" s="342"/>
      <c r="AX130" s="342"/>
      <c r="AY130" s="342"/>
      <c r="AZ130" s="342"/>
      <c r="BA130" s="342"/>
      <c r="BB130" s="342"/>
      <c r="BC130" s="342"/>
      <c r="BD130" s="342"/>
      <c r="BE130" s="342"/>
      <c r="BF130" s="342"/>
      <c r="BG130" s="342"/>
      <c r="BH130" s="342"/>
    </row>
    <row r="131" spans="1:60">
      <c r="A131" s="355" t="s">
        <v>120</v>
      </c>
      <c r="B131" s="356" t="s">
        <v>1259</v>
      </c>
      <c r="C131" s="357" t="s">
        <v>1260</v>
      </c>
      <c r="D131" s="358"/>
      <c r="E131" s="359"/>
      <c r="F131" s="372"/>
      <c r="G131" s="333">
        <f>SUMIF(AG132:AG137,"&lt;&gt;NOR",G132:G137)</f>
        <v>0</v>
      </c>
      <c r="H131" s="334"/>
      <c r="I131" s="334">
        <f>SUM(I132:I137)</f>
        <v>2413.56</v>
      </c>
      <c r="J131" s="334"/>
      <c r="K131" s="334">
        <f>SUM(K132:K137)</f>
        <v>95.7</v>
      </c>
      <c r="L131" s="334"/>
      <c r="M131" s="334" t="e">
        <f>SUM(M132:M137)</f>
        <v>#VALUE!</v>
      </c>
      <c r="N131" s="334"/>
      <c r="O131" s="334">
        <f>SUM(O132:O137)</f>
        <v>0</v>
      </c>
      <c r="P131" s="334"/>
      <c r="Q131" s="334">
        <f>SUM(Q132:Q137)</f>
        <v>0</v>
      </c>
      <c r="R131" s="334"/>
      <c r="S131" s="334"/>
      <c r="T131" s="334"/>
      <c r="U131" s="334"/>
      <c r="V131" s="334">
        <f>SUM(V132:V137)</f>
        <v>0.26</v>
      </c>
      <c r="W131" s="334"/>
      <c r="AG131" s="215" t="s">
        <v>121</v>
      </c>
    </row>
    <row r="132" spans="1:60" outlineLevel="1">
      <c r="A132" s="335">
        <v>74</v>
      </c>
      <c r="B132" s="336" t="s">
        <v>1261</v>
      </c>
      <c r="C132" s="337" t="s">
        <v>1262</v>
      </c>
      <c r="D132" s="343" t="s">
        <v>1263</v>
      </c>
      <c r="E132" s="344">
        <v>1</v>
      </c>
      <c r="F132" s="371"/>
      <c r="G132" s="340" t="str">
        <f t="shared" si="17"/>
        <v/>
      </c>
      <c r="H132" s="341">
        <v>92.56</v>
      </c>
      <c r="I132" s="341">
        <f>ROUND(E132*H132,2)</f>
        <v>92.56</v>
      </c>
      <c r="J132" s="341">
        <v>92.44</v>
      </c>
      <c r="K132" s="341">
        <f>ROUND(E132*J132,2)</f>
        <v>92.44</v>
      </c>
      <c r="L132" s="341">
        <v>21</v>
      </c>
      <c r="M132" s="341" t="e">
        <f>G132*(1+L132/100)</f>
        <v>#VALUE!</v>
      </c>
      <c r="N132" s="341">
        <v>5.2999999999999998E-4</v>
      </c>
      <c r="O132" s="341">
        <f>ROUND(E132*N132,2)</f>
        <v>0</v>
      </c>
      <c r="P132" s="341">
        <v>0</v>
      </c>
      <c r="Q132" s="341">
        <f>ROUND(E132*P132,2)</f>
        <v>0</v>
      </c>
      <c r="R132" s="341"/>
      <c r="S132" s="341" t="s">
        <v>125</v>
      </c>
      <c r="T132" s="341" t="s">
        <v>125</v>
      </c>
      <c r="U132" s="341">
        <v>0.25</v>
      </c>
      <c r="V132" s="341">
        <f>ROUND(E132*U132,2)</f>
        <v>0.25</v>
      </c>
      <c r="W132" s="341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 t="s">
        <v>154</v>
      </c>
      <c r="AH132" s="342"/>
      <c r="AI132" s="342"/>
      <c r="AJ132" s="342"/>
      <c r="AK132" s="342"/>
      <c r="AL132" s="342"/>
      <c r="AM132" s="342"/>
      <c r="AN132" s="342"/>
      <c r="AO132" s="342"/>
      <c r="AP132" s="342"/>
      <c r="AQ132" s="342"/>
      <c r="AR132" s="342"/>
      <c r="AS132" s="342"/>
      <c r="AT132" s="342"/>
      <c r="AU132" s="342"/>
      <c r="AV132" s="342"/>
      <c r="AW132" s="342"/>
      <c r="AX132" s="342"/>
      <c r="AY132" s="342"/>
      <c r="AZ132" s="342"/>
      <c r="BA132" s="342"/>
      <c r="BB132" s="342"/>
      <c r="BC132" s="342"/>
      <c r="BD132" s="342"/>
      <c r="BE132" s="342"/>
      <c r="BF132" s="342"/>
      <c r="BG132" s="342"/>
      <c r="BH132" s="342"/>
    </row>
    <row r="133" spans="1:60" outlineLevel="1">
      <c r="A133" s="335">
        <v>75</v>
      </c>
      <c r="B133" s="336" t="s">
        <v>1264</v>
      </c>
      <c r="C133" s="337" t="s">
        <v>1265</v>
      </c>
      <c r="D133" s="343" t="s">
        <v>174</v>
      </c>
      <c r="E133" s="344">
        <v>1</v>
      </c>
      <c r="F133" s="371"/>
      <c r="G133" s="340" t="str">
        <f t="shared" si="17"/>
        <v/>
      </c>
      <c r="H133" s="341">
        <v>1773</v>
      </c>
      <c r="I133" s="341">
        <f>ROUND(E133*H133,2)</f>
        <v>1773</v>
      </c>
      <c r="J133" s="341">
        <v>0</v>
      </c>
      <c r="K133" s="341">
        <f>ROUND(E133*J133,2)</f>
        <v>0</v>
      </c>
      <c r="L133" s="341">
        <v>21</v>
      </c>
      <c r="M133" s="341" t="e">
        <f>G133*(1+L133/100)</f>
        <v>#VALUE!</v>
      </c>
      <c r="N133" s="341">
        <v>2.8999999999999998E-3</v>
      </c>
      <c r="O133" s="341">
        <f>ROUND(E133*N133,2)</f>
        <v>0</v>
      </c>
      <c r="P133" s="341">
        <v>0</v>
      </c>
      <c r="Q133" s="341">
        <f>ROUND(E133*P133,2)</f>
        <v>0</v>
      </c>
      <c r="R133" s="341" t="s">
        <v>251</v>
      </c>
      <c r="S133" s="341" t="s">
        <v>125</v>
      </c>
      <c r="T133" s="341" t="s">
        <v>125</v>
      </c>
      <c r="U133" s="341">
        <v>0</v>
      </c>
      <c r="V133" s="341">
        <f>ROUND(E133*U133,2)</f>
        <v>0</v>
      </c>
      <c r="W133" s="341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 t="s">
        <v>252</v>
      </c>
      <c r="AH133" s="342"/>
      <c r="AI133" s="342"/>
      <c r="AJ133" s="342"/>
      <c r="AK133" s="342"/>
      <c r="AL133" s="342"/>
      <c r="AM133" s="342"/>
      <c r="AN133" s="342"/>
      <c r="AO133" s="342"/>
      <c r="AP133" s="342"/>
      <c r="AQ133" s="342"/>
      <c r="AR133" s="342"/>
      <c r="AS133" s="342"/>
      <c r="AT133" s="342"/>
      <c r="AU133" s="342"/>
      <c r="AV133" s="342"/>
      <c r="AW133" s="342"/>
      <c r="AX133" s="342"/>
      <c r="AY133" s="342"/>
      <c r="AZ133" s="342"/>
      <c r="BA133" s="342"/>
      <c r="BB133" s="342"/>
      <c r="BC133" s="342"/>
      <c r="BD133" s="342"/>
      <c r="BE133" s="342"/>
      <c r="BF133" s="342"/>
      <c r="BG133" s="342"/>
      <c r="BH133" s="342"/>
    </row>
    <row r="134" spans="1:60" ht="22.5" outlineLevel="1">
      <c r="A134" s="345">
        <v>76</v>
      </c>
      <c r="B134" s="346" t="s">
        <v>1266</v>
      </c>
      <c r="C134" s="347" t="s">
        <v>1267</v>
      </c>
      <c r="D134" s="348" t="s">
        <v>1268</v>
      </c>
      <c r="E134" s="349">
        <v>1</v>
      </c>
      <c r="F134" s="371"/>
      <c r="G134" s="340" t="str">
        <f t="shared" si="17"/>
        <v/>
      </c>
      <c r="H134" s="341">
        <v>548</v>
      </c>
      <c r="I134" s="341">
        <f>ROUND(E134*H134,2)</f>
        <v>548</v>
      </c>
      <c r="J134" s="341">
        <v>0</v>
      </c>
      <c r="K134" s="341">
        <f>ROUND(E134*J134,2)</f>
        <v>0</v>
      </c>
      <c r="L134" s="341">
        <v>21</v>
      </c>
      <c r="M134" s="341" t="e">
        <f>G134*(1+L134/100)</f>
        <v>#VALUE!</v>
      </c>
      <c r="N134" s="341">
        <v>0</v>
      </c>
      <c r="O134" s="341">
        <f>ROUND(E134*N134,2)</f>
        <v>0</v>
      </c>
      <c r="P134" s="341">
        <v>0</v>
      </c>
      <c r="Q134" s="341">
        <f>ROUND(E134*P134,2)</f>
        <v>0</v>
      </c>
      <c r="R134" s="341"/>
      <c r="S134" s="341" t="s">
        <v>153</v>
      </c>
      <c r="T134" s="341" t="s">
        <v>126</v>
      </c>
      <c r="U134" s="341">
        <v>0</v>
      </c>
      <c r="V134" s="341">
        <f>ROUND(E134*U134,2)</f>
        <v>0</v>
      </c>
      <c r="W134" s="341"/>
      <c r="X134" s="342"/>
      <c r="Y134" s="342"/>
      <c r="Z134" s="342"/>
      <c r="AA134" s="342"/>
      <c r="AB134" s="342"/>
      <c r="AC134" s="342"/>
      <c r="AD134" s="342"/>
      <c r="AE134" s="342"/>
      <c r="AF134" s="342"/>
      <c r="AG134" s="342" t="s">
        <v>252</v>
      </c>
      <c r="AH134" s="342"/>
      <c r="AI134" s="342"/>
      <c r="AJ134" s="342"/>
      <c r="AK134" s="342"/>
      <c r="AL134" s="342"/>
      <c r="AM134" s="342"/>
      <c r="AN134" s="342"/>
      <c r="AO134" s="342"/>
      <c r="AP134" s="342"/>
      <c r="AQ134" s="342"/>
      <c r="AR134" s="342"/>
      <c r="AS134" s="342"/>
      <c r="AT134" s="342"/>
      <c r="AU134" s="342"/>
      <c r="AV134" s="342"/>
      <c r="AW134" s="342"/>
      <c r="AX134" s="342"/>
      <c r="AY134" s="342"/>
      <c r="AZ134" s="342"/>
      <c r="BA134" s="342"/>
      <c r="BB134" s="342"/>
      <c r="BC134" s="342"/>
      <c r="BD134" s="342"/>
      <c r="BE134" s="342"/>
      <c r="BF134" s="342"/>
      <c r="BG134" s="342"/>
      <c r="BH134" s="342"/>
    </row>
    <row r="135" spans="1:60" outlineLevel="1">
      <c r="A135" s="350"/>
      <c r="B135" s="351"/>
      <c r="C135" s="360" t="s">
        <v>1269</v>
      </c>
      <c r="D135" s="360"/>
      <c r="E135" s="360"/>
      <c r="F135" s="373"/>
      <c r="G135" s="360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2"/>
      <c r="Y135" s="342"/>
      <c r="Z135" s="342"/>
      <c r="AA135" s="342"/>
      <c r="AB135" s="342"/>
      <c r="AC135" s="342"/>
      <c r="AD135" s="342"/>
      <c r="AE135" s="342"/>
      <c r="AF135" s="342"/>
      <c r="AG135" s="342" t="s">
        <v>129</v>
      </c>
      <c r="AH135" s="342"/>
      <c r="AI135" s="342"/>
      <c r="AJ135" s="342"/>
      <c r="AK135" s="342"/>
      <c r="AL135" s="342"/>
      <c r="AM135" s="342"/>
      <c r="AN135" s="342"/>
      <c r="AO135" s="342"/>
      <c r="AP135" s="342"/>
      <c r="AQ135" s="342"/>
      <c r="AR135" s="342"/>
      <c r="AS135" s="342"/>
      <c r="AT135" s="342"/>
      <c r="AU135" s="342"/>
      <c r="AV135" s="342"/>
      <c r="AW135" s="342"/>
      <c r="AX135" s="342"/>
      <c r="AY135" s="342"/>
      <c r="AZ135" s="342"/>
      <c r="BA135" s="342"/>
      <c r="BB135" s="342"/>
      <c r="BC135" s="342"/>
      <c r="BD135" s="342"/>
      <c r="BE135" s="342"/>
      <c r="BF135" s="342"/>
      <c r="BG135" s="342"/>
      <c r="BH135" s="342"/>
    </row>
    <row r="136" spans="1:60" outlineLevel="1">
      <c r="A136" s="350"/>
      <c r="B136" s="351"/>
      <c r="C136" s="361" t="s">
        <v>1270</v>
      </c>
      <c r="D136" s="361"/>
      <c r="E136" s="361"/>
      <c r="F136" s="373"/>
      <c r="G136" s="36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2"/>
      <c r="Y136" s="342"/>
      <c r="Z136" s="342"/>
      <c r="AA136" s="342"/>
      <c r="AB136" s="342"/>
      <c r="AC136" s="342"/>
      <c r="AD136" s="342"/>
      <c r="AE136" s="342"/>
      <c r="AF136" s="342"/>
      <c r="AG136" s="342" t="s">
        <v>129</v>
      </c>
      <c r="AH136" s="342"/>
      <c r="AI136" s="342"/>
      <c r="AJ136" s="342"/>
      <c r="AK136" s="342"/>
      <c r="AL136" s="342"/>
      <c r="AM136" s="342"/>
      <c r="AN136" s="342"/>
      <c r="AO136" s="342"/>
      <c r="AP136" s="342"/>
      <c r="AQ136" s="342"/>
      <c r="AR136" s="342"/>
      <c r="AS136" s="342"/>
      <c r="AT136" s="342"/>
      <c r="AU136" s="342"/>
      <c r="AV136" s="342"/>
      <c r="AW136" s="342"/>
      <c r="AX136" s="342"/>
      <c r="AY136" s="342"/>
      <c r="AZ136" s="342"/>
      <c r="BA136" s="342"/>
      <c r="BB136" s="342"/>
      <c r="BC136" s="342"/>
      <c r="BD136" s="342"/>
      <c r="BE136" s="342"/>
      <c r="BF136" s="342"/>
      <c r="BG136" s="342"/>
      <c r="BH136" s="342"/>
    </row>
    <row r="137" spans="1:60" outlineLevel="1">
      <c r="A137" s="335">
        <v>77</v>
      </c>
      <c r="B137" s="336" t="s">
        <v>1271</v>
      </c>
      <c r="C137" s="337" t="s">
        <v>1272</v>
      </c>
      <c r="D137" s="343" t="s">
        <v>641</v>
      </c>
      <c r="E137" s="344">
        <v>3.4299999999999999E-3</v>
      </c>
      <c r="F137" s="371"/>
      <c r="G137" s="340" t="str">
        <f t="shared" ref="G137" si="24">IF(F137&lt;&gt;0,F137*E137,"")</f>
        <v/>
      </c>
      <c r="H137" s="341">
        <v>0</v>
      </c>
      <c r="I137" s="341">
        <f>ROUND(E137*H137,2)</f>
        <v>0</v>
      </c>
      <c r="J137" s="341">
        <v>951</v>
      </c>
      <c r="K137" s="341">
        <f>ROUND(E137*J137,2)</f>
        <v>3.26</v>
      </c>
      <c r="L137" s="341">
        <v>21</v>
      </c>
      <c r="M137" s="341" t="e">
        <f>G137*(1+L137/100)</f>
        <v>#VALUE!</v>
      </c>
      <c r="N137" s="341">
        <v>0</v>
      </c>
      <c r="O137" s="341">
        <f>ROUND(E137*N137,2)</f>
        <v>0</v>
      </c>
      <c r="P137" s="341">
        <v>0</v>
      </c>
      <c r="Q137" s="341">
        <f>ROUND(E137*P137,2)</f>
        <v>0</v>
      </c>
      <c r="R137" s="341"/>
      <c r="S137" s="341" t="s">
        <v>125</v>
      </c>
      <c r="T137" s="341" t="s">
        <v>125</v>
      </c>
      <c r="U137" s="341">
        <v>2.4060000000000001</v>
      </c>
      <c r="V137" s="341">
        <f>ROUND(E137*U137,2)</f>
        <v>0.01</v>
      </c>
      <c r="W137" s="341"/>
      <c r="X137" s="342"/>
      <c r="Y137" s="342"/>
      <c r="Z137" s="342"/>
      <c r="AA137" s="342"/>
      <c r="AB137" s="342"/>
      <c r="AC137" s="342"/>
      <c r="AD137" s="342"/>
      <c r="AE137" s="342"/>
      <c r="AF137" s="342"/>
      <c r="AG137" s="342" t="s">
        <v>642</v>
      </c>
      <c r="AH137" s="342"/>
      <c r="AI137" s="342"/>
      <c r="AJ137" s="342"/>
      <c r="AK137" s="342"/>
      <c r="AL137" s="342"/>
      <c r="AM137" s="342"/>
      <c r="AN137" s="342"/>
      <c r="AO137" s="342"/>
      <c r="AP137" s="342"/>
      <c r="AQ137" s="342"/>
      <c r="AR137" s="342"/>
      <c r="AS137" s="342"/>
      <c r="AT137" s="342"/>
      <c r="AU137" s="342"/>
      <c r="AV137" s="342"/>
      <c r="AW137" s="342"/>
      <c r="AX137" s="342"/>
      <c r="AY137" s="342"/>
      <c r="AZ137" s="342"/>
      <c r="BA137" s="342"/>
      <c r="BB137" s="342"/>
      <c r="BC137" s="342"/>
      <c r="BD137" s="342"/>
      <c r="BE137" s="342"/>
      <c r="BF137" s="342"/>
      <c r="BG137" s="342"/>
      <c r="BH137" s="342"/>
    </row>
    <row r="138" spans="1:60">
      <c r="A138" s="328" t="s">
        <v>120</v>
      </c>
      <c r="B138" s="329" t="s">
        <v>1273</v>
      </c>
      <c r="C138" s="330" t="s">
        <v>1274</v>
      </c>
      <c r="D138" s="331"/>
      <c r="E138" s="332"/>
      <c r="F138" s="372"/>
      <c r="G138" s="333">
        <f>SUMIF(AG139:AG172,"&lt;&gt;NOR",G139:G172)</f>
        <v>0</v>
      </c>
      <c r="H138" s="334"/>
      <c r="I138" s="334">
        <f>SUM(I139:I172)</f>
        <v>219301.80000000002</v>
      </c>
      <c r="J138" s="334"/>
      <c r="K138" s="334">
        <f>SUM(K139:K172)</f>
        <v>33510.910000000003</v>
      </c>
      <c r="L138" s="334"/>
      <c r="M138" s="334" t="e">
        <f>SUM(M139:M172)</f>
        <v>#VALUE!</v>
      </c>
      <c r="N138" s="334"/>
      <c r="O138" s="334">
        <f>SUM(O139:O172)</f>
        <v>0.67000000000000015</v>
      </c>
      <c r="P138" s="334"/>
      <c r="Q138" s="334">
        <f>SUM(Q139:Q172)</f>
        <v>0</v>
      </c>
      <c r="R138" s="334"/>
      <c r="S138" s="334"/>
      <c r="T138" s="334"/>
      <c r="U138" s="334"/>
      <c r="V138" s="334">
        <f>SUM(V139:V172)</f>
        <v>88.800000000000026</v>
      </c>
      <c r="W138" s="334"/>
      <c r="AG138" s="215" t="s">
        <v>121</v>
      </c>
    </row>
    <row r="139" spans="1:60" outlineLevel="1">
      <c r="A139" s="335">
        <v>78</v>
      </c>
      <c r="B139" s="336" t="s">
        <v>1275</v>
      </c>
      <c r="C139" s="337" t="s">
        <v>1276</v>
      </c>
      <c r="D139" s="343" t="s">
        <v>1263</v>
      </c>
      <c r="E139" s="344">
        <v>9</v>
      </c>
      <c r="F139" s="371"/>
      <c r="G139" s="340" t="str">
        <f t="shared" ref="G139:G172" si="25">IF(F139&lt;&gt;0,F139*E139,"")</f>
        <v/>
      </c>
      <c r="H139" s="341">
        <v>148.24</v>
      </c>
      <c r="I139" s="341">
        <f t="shared" ref="I139:I151" si="26">ROUND(E139*H139,2)</f>
        <v>1334.16</v>
      </c>
      <c r="J139" s="341">
        <v>462.76</v>
      </c>
      <c r="K139" s="341">
        <f t="shared" ref="K139:K151" si="27">ROUND(E139*J139,2)</f>
        <v>4164.84</v>
      </c>
      <c r="L139" s="341">
        <v>21</v>
      </c>
      <c r="M139" s="341" t="e">
        <f t="shared" ref="M139:M151" si="28">G139*(1+L139/100)</f>
        <v>#VALUE!</v>
      </c>
      <c r="N139" s="341">
        <v>8.8999999999999995E-4</v>
      </c>
      <c r="O139" s="341">
        <f t="shared" ref="O139:O151" si="29">ROUND(E139*N139,2)</f>
        <v>0.01</v>
      </c>
      <c r="P139" s="341">
        <v>0</v>
      </c>
      <c r="Q139" s="341">
        <f t="shared" ref="Q139:Q151" si="30">ROUND(E139*P139,2)</f>
        <v>0</v>
      </c>
      <c r="R139" s="341"/>
      <c r="S139" s="341" t="s">
        <v>125</v>
      </c>
      <c r="T139" s="341" t="s">
        <v>125</v>
      </c>
      <c r="U139" s="341">
        <v>1.1200000000000001</v>
      </c>
      <c r="V139" s="341">
        <f t="shared" ref="V139:V151" si="31">ROUND(E139*U139,2)</f>
        <v>10.08</v>
      </c>
      <c r="W139" s="341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 t="s">
        <v>154</v>
      </c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  <c r="BC139" s="342"/>
      <c r="BD139" s="342"/>
      <c r="BE139" s="342"/>
      <c r="BF139" s="342"/>
      <c r="BG139" s="342"/>
      <c r="BH139" s="342"/>
    </row>
    <row r="140" spans="1:60" outlineLevel="1">
      <c r="A140" s="335">
        <v>79</v>
      </c>
      <c r="B140" s="336" t="s">
        <v>1277</v>
      </c>
      <c r="C140" s="337" t="s">
        <v>1278</v>
      </c>
      <c r="D140" s="343" t="s">
        <v>1263</v>
      </c>
      <c r="E140" s="344">
        <v>9</v>
      </c>
      <c r="F140" s="371"/>
      <c r="G140" s="340" t="str">
        <f t="shared" si="25"/>
        <v/>
      </c>
      <c r="H140" s="341">
        <v>0</v>
      </c>
      <c r="I140" s="341">
        <f t="shared" si="26"/>
        <v>0</v>
      </c>
      <c r="J140" s="341">
        <v>732</v>
      </c>
      <c r="K140" s="341">
        <f t="shared" si="27"/>
        <v>6588</v>
      </c>
      <c r="L140" s="341">
        <v>21</v>
      </c>
      <c r="M140" s="341" t="e">
        <f t="shared" si="28"/>
        <v>#VALUE!</v>
      </c>
      <c r="N140" s="341">
        <v>0</v>
      </c>
      <c r="O140" s="341">
        <f t="shared" si="29"/>
        <v>0</v>
      </c>
      <c r="P140" s="341">
        <v>0</v>
      </c>
      <c r="Q140" s="341">
        <f t="shared" si="30"/>
        <v>0</v>
      </c>
      <c r="R140" s="341"/>
      <c r="S140" s="341" t="s">
        <v>125</v>
      </c>
      <c r="T140" s="341" t="s">
        <v>125</v>
      </c>
      <c r="U140" s="341">
        <v>1.77</v>
      </c>
      <c r="V140" s="341">
        <f t="shared" si="31"/>
        <v>15.93</v>
      </c>
      <c r="W140" s="341"/>
      <c r="X140" s="342"/>
      <c r="Y140" s="342"/>
      <c r="Z140" s="342"/>
      <c r="AA140" s="342"/>
      <c r="AB140" s="342"/>
      <c r="AC140" s="342"/>
      <c r="AD140" s="342"/>
      <c r="AE140" s="342"/>
      <c r="AF140" s="342"/>
      <c r="AG140" s="342" t="s">
        <v>154</v>
      </c>
      <c r="AH140" s="342"/>
      <c r="AI140" s="342"/>
      <c r="AJ140" s="342"/>
      <c r="AK140" s="342"/>
      <c r="AL140" s="342"/>
      <c r="AM140" s="342"/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  <c r="BC140" s="342"/>
      <c r="BD140" s="342"/>
      <c r="BE140" s="342"/>
      <c r="BF140" s="342"/>
      <c r="BG140" s="342"/>
      <c r="BH140" s="342"/>
    </row>
    <row r="141" spans="1:60" outlineLevel="1">
      <c r="A141" s="335">
        <v>80</v>
      </c>
      <c r="B141" s="336" t="s">
        <v>1279</v>
      </c>
      <c r="C141" s="337" t="s">
        <v>1280</v>
      </c>
      <c r="D141" s="343" t="s">
        <v>1263</v>
      </c>
      <c r="E141" s="344">
        <v>3</v>
      </c>
      <c r="F141" s="371"/>
      <c r="G141" s="340" t="str">
        <f t="shared" si="25"/>
        <v/>
      </c>
      <c r="H141" s="341">
        <v>919.84</v>
      </c>
      <c r="I141" s="341">
        <f t="shared" si="26"/>
        <v>2759.52</v>
      </c>
      <c r="J141" s="341">
        <v>279.16000000000003</v>
      </c>
      <c r="K141" s="341">
        <f t="shared" si="27"/>
        <v>837.48</v>
      </c>
      <c r="L141" s="341">
        <v>21</v>
      </c>
      <c r="M141" s="341" t="e">
        <f t="shared" si="28"/>
        <v>#VALUE!</v>
      </c>
      <c r="N141" s="341">
        <v>3.9199999999999999E-3</v>
      </c>
      <c r="O141" s="341">
        <f t="shared" si="29"/>
        <v>0.01</v>
      </c>
      <c r="P141" s="341">
        <v>0</v>
      </c>
      <c r="Q141" s="341">
        <f t="shared" si="30"/>
        <v>0</v>
      </c>
      <c r="R141" s="341"/>
      <c r="S141" s="341" t="s">
        <v>125</v>
      </c>
      <c r="T141" s="341" t="s">
        <v>125</v>
      </c>
      <c r="U141" s="341">
        <v>0.755</v>
      </c>
      <c r="V141" s="341">
        <f t="shared" si="31"/>
        <v>2.27</v>
      </c>
      <c r="W141" s="341"/>
      <c r="X141" s="342"/>
      <c r="Y141" s="342"/>
      <c r="Z141" s="342"/>
      <c r="AA141" s="342"/>
      <c r="AB141" s="342"/>
      <c r="AC141" s="342"/>
      <c r="AD141" s="342"/>
      <c r="AE141" s="342"/>
      <c r="AF141" s="342"/>
      <c r="AG141" s="342" t="s">
        <v>154</v>
      </c>
      <c r="AH141" s="342"/>
      <c r="AI141" s="342"/>
      <c r="AJ141" s="342"/>
      <c r="AK141" s="342"/>
      <c r="AL141" s="342"/>
      <c r="AM141" s="342"/>
      <c r="AN141" s="342"/>
      <c r="AO141" s="342"/>
      <c r="AP141" s="342"/>
      <c r="AQ141" s="342"/>
      <c r="AR141" s="342"/>
      <c r="AS141" s="342"/>
      <c r="AT141" s="342"/>
      <c r="AU141" s="342"/>
      <c r="AV141" s="342"/>
      <c r="AW141" s="342"/>
      <c r="AX141" s="342"/>
      <c r="AY141" s="342"/>
      <c r="AZ141" s="342"/>
      <c r="BA141" s="342"/>
      <c r="BB141" s="342"/>
      <c r="BC141" s="342"/>
      <c r="BD141" s="342"/>
      <c r="BE141" s="342"/>
      <c r="BF141" s="342"/>
      <c r="BG141" s="342"/>
      <c r="BH141" s="342"/>
    </row>
    <row r="142" spans="1:60" outlineLevel="1">
      <c r="A142" s="335">
        <v>81</v>
      </c>
      <c r="B142" s="336" t="s">
        <v>1281</v>
      </c>
      <c r="C142" s="337" t="s">
        <v>1282</v>
      </c>
      <c r="D142" s="343" t="s">
        <v>1263</v>
      </c>
      <c r="E142" s="344">
        <v>10</v>
      </c>
      <c r="F142" s="371"/>
      <c r="G142" s="340" t="str">
        <f t="shared" si="25"/>
        <v/>
      </c>
      <c r="H142" s="341">
        <v>87.31</v>
      </c>
      <c r="I142" s="341">
        <f t="shared" si="26"/>
        <v>873.1</v>
      </c>
      <c r="J142" s="341">
        <v>556.69000000000005</v>
      </c>
      <c r="K142" s="341">
        <f t="shared" si="27"/>
        <v>5566.9</v>
      </c>
      <c r="L142" s="341">
        <v>21</v>
      </c>
      <c r="M142" s="341" t="e">
        <f t="shared" si="28"/>
        <v>#VALUE!</v>
      </c>
      <c r="N142" s="341">
        <v>1.41E-3</v>
      </c>
      <c r="O142" s="341">
        <f t="shared" si="29"/>
        <v>0.01</v>
      </c>
      <c r="P142" s="341">
        <v>0</v>
      </c>
      <c r="Q142" s="341">
        <f t="shared" si="30"/>
        <v>0</v>
      </c>
      <c r="R142" s="341"/>
      <c r="S142" s="341" t="s">
        <v>125</v>
      </c>
      <c r="T142" s="341" t="s">
        <v>125</v>
      </c>
      <c r="U142" s="341">
        <v>1.575</v>
      </c>
      <c r="V142" s="341">
        <f t="shared" si="31"/>
        <v>15.75</v>
      </c>
      <c r="W142" s="341"/>
      <c r="X142" s="342"/>
      <c r="Y142" s="342"/>
      <c r="Z142" s="342"/>
      <c r="AA142" s="342"/>
      <c r="AB142" s="342"/>
      <c r="AC142" s="342"/>
      <c r="AD142" s="342"/>
      <c r="AE142" s="342"/>
      <c r="AF142" s="342"/>
      <c r="AG142" s="342" t="s">
        <v>154</v>
      </c>
      <c r="AH142" s="342"/>
      <c r="AI142" s="342"/>
      <c r="AJ142" s="342"/>
      <c r="AK142" s="342"/>
      <c r="AL142" s="342"/>
      <c r="AM142" s="342"/>
      <c r="AN142" s="342"/>
      <c r="AO142" s="342"/>
      <c r="AP142" s="342"/>
      <c r="AQ142" s="342"/>
      <c r="AR142" s="342"/>
      <c r="AS142" s="342"/>
      <c r="AT142" s="342"/>
      <c r="AU142" s="342"/>
      <c r="AV142" s="342"/>
      <c r="AW142" s="342"/>
      <c r="AX142" s="342"/>
      <c r="AY142" s="342"/>
      <c r="AZ142" s="342"/>
      <c r="BA142" s="342"/>
      <c r="BB142" s="342"/>
      <c r="BC142" s="342"/>
      <c r="BD142" s="342"/>
      <c r="BE142" s="342"/>
      <c r="BF142" s="342"/>
      <c r="BG142" s="342"/>
      <c r="BH142" s="342"/>
    </row>
    <row r="143" spans="1:60" outlineLevel="1">
      <c r="A143" s="335">
        <v>82</v>
      </c>
      <c r="B143" s="336" t="s">
        <v>1283</v>
      </c>
      <c r="C143" s="337" t="s">
        <v>1284</v>
      </c>
      <c r="D143" s="343" t="s">
        <v>1263</v>
      </c>
      <c r="E143" s="344">
        <v>2</v>
      </c>
      <c r="F143" s="371"/>
      <c r="G143" s="340" t="str">
        <f t="shared" si="25"/>
        <v/>
      </c>
      <c r="H143" s="341">
        <v>121.6</v>
      </c>
      <c r="I143" s="341">
        <f t="shared" si="26"/>
        <v>243.2</v>
      </c>
      <c r="J143" s="341">
        <v>1848.4</v>
      </c>
      <c r="K143" s="341">
        <f t="shared" si="27"/>
        <v>3696.8</v>
      </c>
      <c r="L143" s="341">
        <v>21</v>
      </c>
      <c r="M143" s="341" t="e">
        <f t="shared" si="28"/>
        <v>#VALUE!</v>
      </c>
      <c r="N143" s="341">
        <v>4.4999999999999999E-4</v>
      </c>
      <c r="O143" s="341">
        <f t="shared" si="29"/>
        <v>0</v>
      </c>
      <c r="P143" s="341">
        <v>0</v>
      </c>
      <c r="Q143" s="341">
        <f t="shared" si="30"/>
        <v>0</v>
      </c>
      <c r="R143" s="341"/>
      <c r="S143" s="341" t="s">
        <v>125</v>
      </c>
      <c r="T143" s="341" t="s">
        <v>125</v>
      </c>
      <c r="U143" s="341">
        <v>5</v>
      </c>
      <c r="V143" s="341">
        <f t="shared" si="31"/>
        <v>10</v>
      </c>
      <c r="W143" s="341"/>
      <c r="X143" s="342"/>
      <c r="Y143" s="342"/>
      <c r="Z143" s="342"/>
      <c r="AA143" s="342"/>
      <c r="AB143" s="342"/>
      <c r="AC143" s="342"/>
      <c r="AD143" s="342"/>
      <c r="AE143" s="342"/>
      <c r="AF143" s="342"/>
      <c r="AG143" s="342" t="s">
        <v>154</v>
      </c>
      <c r="AH143" s="342"/>
      <c r="AI143" s="342"/>
      <c r="AJ143" s="342"/>
      <c r="AK143" s="342"/>
      <c r="AL143" s="342"/>
      <c r="AM143" s="342"/>
      <c r="AN143" s="342"/>
      <c r="AO143" s="342"/>
      <c r="AP143" s="342"/>
      <c r="AQ143" s="342"/>
      <c r="AR143" s="342"/>
      <c r="AS143" s="342"/>
      <c r="AT143" s="342"/>
      <c r="AU143" s="342"/>
      <c r="AV143" s="342"/>
      <c r="AW143" s="342"/>
      <c r="AX143" s="342"/>
      <c r="AY143" s="342"/>
      <c r="AZ143" s="342"/>
      <c r="BA143" s="342"/>
      <c r="BB143" s="342"/>
      <c r="BC143" s="342"/>
      <c r="BD143" s="342"/>
      <c r="BE143" s="342"/>
      <c r="BF143" s="342"/>
      <c r="BG143" s="342"/>
      <c r="BH143" s="342"/>
    </row>
    <row r="144" spans="1:60" outlineLevel="1">
      <c r="A144" s="335">
        <v>83</v>
      </c>
      <c r="B144" s="336" t="s">
        <v>1285</v>
      </c>
      <c r="C144" s="337" t="s">
        <v>1286</v>
      </c>
      <c r="D144" s="343" t="s">
        <v>1263</v>
      </c>
      <c r="E144" s="344">
        <v>2</v>
      </c>
      <c r="F144" s="371"/>
      <c r="G144" s="340" t="str">
        <f t="shared" si="25"/>
        <v/>
      </c>
      <c r="H144" s="341">
        <v>377.67</v>
      </c>
      <c r="I144" s="341">
        <f t="shared" si="26"/>
        <v>755.34</v>
      </c>
      <c r="J144" s="341">
        <v>961.33</v>
      </c>
      <c r="K144" s="341">
        <f t="shared" si="27"/>
        <v>1922.66</v>
      </c>
      <c r="L144" s="341">
        <v>21</v>
      </c>
      <c r="M144" s="341" t="e">
        <f t="shared" si="28"/>
        <v>#VALUE!</v>
      </c>
      <c r="N144" s="341">
        <v>6.2E-4</v>
      </c>
      <c r="O144" s="341">
        <f t="shared" si="29"/>
        <v>0</v>
      </c>
      <c r="P144" s="341">
        <v>0</v>
      </c>
      <c r="Q144" s="341">
        <f t="shared" si="30"/>
        <v>0</v>
      </c>
      <c r="R144" s="341"/>
      <c r="S144" s="341" t="s">
        <v>125</v>
      </c>
      <c r="T144" s="341" t="s">
        <v>125</v>
      </c>
      <c r="U144" s="341">
        <v>2.6</v>
      </c>
      <c r="V144" s="341">
        <f t="shared" si="31"/>
        <v>5.2</v>
      </c>
      <c r="W144" s="341"/>
      <c r="X144" s="342"/>
      <c r="Y144" s="342"/>
      <c r="Z144" s="342"/>
      <c r="AA144" s="342"/>
      <c r="AB144" s="342"/>
      <c r="AC144" s="342"/>
      <c r="AD144" s="342"/>
      <c r="AE144" s="342"/>
      <c r="AF144" s="342"/>
      <c r="AG144" s="342" t="s">
        <v>154</v>
      </c>
      <c r="AH144" s="342"/>
      <c r="AI144" s="342"/>
      <c r="AJ144" s="342"/>
      <c r="AK144" s="342"/>
      <c r="AL144" s="342"/>
      <c r="AM144" s="342"/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342"/>
      <c r="AX144" s="342"/>
      <c r="AY144" s="342"/>
      <c r="AZ144" s="342"/>
      <c r="BA144" s="342"/>
      <c r="BB144" s="342"/>
      <c r="BC144" s="342"/>
      <c r="BD144" s="342"/>
      <c r="BE144" s="342"/>
      <c r="BF144" s="342"/>
      <c r="BG144" s="342"/>
      <c r="BH144" s="342"/>
    </row>
    <row r="145" spans="1:60" outlineLevel="1">
      <c r="A145" s="335">
        <v>84</v>
      </c>
      <c r="B145" s="336" t="s">
        <v>1287</v>
      </c>
      <c r="C145" s="337" t="s">
        <v>1288</v>
      </c>
      <c r="D145" s="343" t="s">
        <v>1263</v>
      </c>
      <c r="E145" s="344">
        <v>2</v>
      </c>
      <c r="F145" s="371"/>
      <c r="G145" s="340" t="str">
        <f t="shared" si="25"/>
        <v/>
      </c>
      <c r="H145" s="341">
        <v>51.87</v>
      </c>
      <c r="I145" s="341">
        <f t="shared" si="26"/>
        <v>103.74</v>
      </c>
      <c r="J145" s="341">
        <v>1072.1300000000001</v>
      </c>
      <c r="K145" s="341">
        <f t="shared" si="27"/>
        <v>2144.2600000000002</v>
      </c>
      <c r="L145" s="341">
        <v>21</v>
      </c>
      <c r="M145" s="341" t="e">
        <f t="shared" si="28"/>
        <v>#VALUE!</v>
      </c>
      <c r="N145" s="341">
        <v>1.7000000000000001E-4</v>
      </c>
      <c r="O145" s="341">
        <f t="shared" si="29"/>
        <v>0</v>
      </c>
      <c r="P145" s="341">
        <v>0</v>
      </c>
      <c r="Q145" s="341">
        <f t="shared" si="30"/>
        <v>0</v>
      </c>
      <c r="R145" s="341"/>
      <c r="S145" s="341" t="s">
        <v>125</v>
      </c>
      <c r="T145" s="341" t="s">
        <v>125</v>
      </c>
      <c r="U145" s="341">
        <v>2.9</v>
      </c>
      <c r="V145" s="341">
        <f t="shared" si="31"/>
        <v>5.8</v>
      </c>
      <c r="W145" s="341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 t="s">
        <v>154</v>
      </c>
      <c r="AH145" s="342"/>
      <c r="AI145" s="342"/>
      <c r="AJ145" s="342"/>
      <c r="AK145" s="342"/>
      <c r="AL145" s="342"/>
      <c r="AM145" s="342"/>
      <c r="AN145" s="342"/>
      <c r="AO145" s="342"/>
      <c r="AP145" s="342"/>
      <c r="AQ145" s="342"/>
      <c r="AR145" s="342"/>
      <c r="AS145" s="342"/>
      <c r="AT145" s="342"/>
      <c r="AU145" s="342"/>
      <c r="AV145" s="342"/>
      <c r="AW145" s="342"/>
      <c r="AX145" s="342"/>
      <c r="AY145" s="342"/>
      <c r="AZ145" s="342"/>
      <c r="BA145" s="342"/>
      <c r="BB145" s="342"/>
      <c r="BC145" s="342"/>
      <c r="BD145" s="342"/>
      <c r="BE145" s="342"/>
      <c r="BF145" s="342"/>
      <c r="BG145" s="342"/>
      <c r="BH145" s="342"/>
    </row>
    <row r="146" spans="1:60" ht="22.5" outlineLevel="1">
      <c r="A146" s="335">
        <v>85</v>
      </c>
      <c r="B146" s="336" t="s">
        <v>1289</v>
      </c>
      <c r="C146" s="337" t="s">
        <v>1290</v>
      </c>
      <c r="D146" s="343" t="s">
        <v>1263</v>
      </c>
      <c r="E146" s="344">
        <v>1</v>
      </c>
      <c r="F146" s="371"/>
      <c r="G146" s="340" t="str">
        <f t="shared" si="25"/>
        <v/>
      </c>
      <c r="H146" s="341">
        <v>474.9</v>
      </c>
      <c r="I146" s="341">
        <f t="shared" si="26"/>
        <v>474.9</v>
      </c>
      <c r="J146" s="341">
        <v>187.1</v>
      </c>
      <c r="K146" s="341">
        <f t="shared" si="27"/>
        <v>187.1</v>
      </c>
      <c r="L146" s="341">
        <v>21</v>
      </c>
      <c r="M146" s="341" t="e">
        <f t="shared" si="28"/>
        <v>#VALUE!</v>
      </c>
      <c r="N146" s="341">
        <v>7.2000000000000005E-4</v>
      </c>
      <c r="O146" s="341">
        <f t="shared" si="29"/>
        <v>0</v>
      </c>
      <c r="P146" s="341">
        <v>0</v>
      </c>
      <c r="Q146" s="341">
        <f t="shared" si="30"/>
        <v>0</v>
      </c>
      <c r="R146" s="341"/>
      <c r="S146" s="341" t="s">
        <v>125</v>
      </c>
      <c r="T146" s="341" t="s">
        <v>125</v>
      </c>
      <c r="U146" s="341">
        <v>0.50600000000000001</v>
      </c>
      <c r="V146" s="341">
        <f t="shared" si="31"/>
        <v>0.51</v>
      </c>
      <c r="W146" s="341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 t="s">
        <v>154</v>
      </c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2"/>
      <c r="AT146" s="342"/>
      <c r="AU146" s="342"/>
      <c r="AV146" s="342"/>
      <c r="AW146" s="342"/>
      <c r="AX146" s="342"/>
      <c r="AY146" s="342"/>
      <c r="AZ146" s="342"/>
      <c r="BA146" s="342"/>
      <c r="BB146" s="342"/>
      <c r="BC146" s="342"/>
      <c r="BD146" s="342"/>
      <c r="BE146" s="342"/>
      <c r="BF146" s="342"/>
      <c r="BG146" s="342"/>
      <c r="BH146" s="342"/>
    </row>
    <row r="147" spans="1:60" outlineLevel="1">
      <c r="A147" s="335">
        <v>86</v>
      </c>
      <c r="B147" s="336" t="s">
        <v>1291</v>
      </c>
      <c r="C147" s="337" t="s">
        <v>1292</v>
      </c>
      <c r="D147" s="343" t="s">
        <v>174</v>
      </c>
      <c r="E147" s="344">
        <v>2</v>
      </c>
      <c r="F147" s="371"/>
      <c r="G147" s="340" t="str">
        <f t="shared" si="25"/>
        <v/>
      </c>
      <c r="H147" s="341">
        <v>280.41000000000003</v>
      </c>
      <c r="I147" s="341">
        <f t="shared" si="26"/>
        <v>560.82000000000005</v>
      </c>
      <c r="J147" s="341">
        <v>59.09</v>
      </c>
      <c r="K147" s="341">
        <f t="shared" si="27"/>
        <v>118.18</v>
      </c>
      <c r="L147" s="341">
        <v>21</v>
      </c>
      <c r="M147" s="341" t="e">
        <f t="shared" si="28"/>
        <v>#VALUE!</v>
      </c>
      <c r="N147" s="341">
        <v>9.0000000000000006E-5</v>
      </c>
      <c r="O147" s="341">
        <f t="shared" si="29"/>
        <v>0</v>
      </c>
      <c r="P147" s="341">
        <v>0</v>
      </c>
      <c r="Q147" s="341">
        <f t="shared" si="30"/>
        <v>0</v>
      </c>
      <c r="R147" s="341"/>
      <c r="S147" s="341" t="s">
        <v>125</v>
      </c>
      <c r="T147" s="341" t="s">
        <v>125</v>
      </c>
      <c r="U147" s="341">
        <v>0.18</v>
      </c>
      <c r="V147" s="341">
        <f t="shared" si="31"/>
        <v>0.36</v>
      </c>
      <c r="W147" s="341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 t="s">
        <v>154</v>
      </c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2"/>
      <c r="AT147" s="342"/>
      <c r="AU147" s="342"/>
      <c r="AV147" s="342"/>
      <c r="AW147" s="342"/>
      <c r="AX147" s="342"/>
      <c r="AY147" s="342"/>
      <c r="AZ147" s="342"/>
      <c r="BA147" s="342"/>
      <c r="BB147" s="342"/>
      <c r="BC147" s="342"/>
      <c r="BD147" s="342"/>
      <c r="BE147" s="342"/>
      <c r="BF147" s="342"/>
      <c r="BG147" s="342"/>
      <c r="BH147" s="342"/>
    </row>
    <row r="148" spans="1:60" outlineLevel="1">
      <c r="A148" s="335">
        <v>87</v>
      </c>
      <c r="B148" s="336" t="s">
        <v>1293</v>
      </c>
      <c r="C148" s="337" t="s">
        <v>1294</v>
      </c>
      <c r="D148" s="343" t="s">
        <v>174</v>
      </c>
      <c r="E148" s="344">
        <v>1</v>
      </c>
      <c r="F148" s="371"/>
      <c r="G148" s="340" t="str">
        <f t="shared" si="25"/>
        <v/>
      </c>
      <c r="H148" s="341">
        <v>712.3</v>
      </c>
      <c r="I148" s="341">
        <f t="shared" si="26"/>
        <v>712.3</v>
      </c>
      <c r="J148" s="341">
        <v>118.7</v>
      </c>
      <c r="K148" s="341">
        <f t="shared" si="27"/>
        <v>118.7</v>
      </c>
      <c r="L148" s="341">
        <v>21</v>
      </c>
      <c r="M148" s="341" t="e">
        <f t="shared" si="28"/>
        <v>#VALUE!</v>
      </c>
      <c r="N148" s="341">
        <v>7.2999999999999996E-4</v>
      </c>
      <c r="O148" s="341">
        <f t="shared" si="29"/>
        <v>0</v>
      </c>
      <c r="P148" s="341">
        <v>0</v>
      </c>
      <c r="Q148" s="341">
        <f t="shared" si="30"/>
        <v>0</v>
      </c>
      <c r="R148" s="341"/>
      <c r="S148" s="341" t="s">
        <v>125</v>
      </c>
      <c r="T148" s="341" t="s">
        <v>125</v>
      </c>
      <c r="U148" s="341">
        <v>0.32100000000000001</v>
      </c>
      <c r="V148" s="341">
        <f t="shared" si="31"/>
        <v>0.32</v>
      </c>
      <c r="W148" s="341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 t="s">
        <v>154</v>
      </c>
      <c r="AH148" s="342"/>
      <c r="AI148" s="342"/>
      <c r="AJ148" s="342"/>
      <c r="AK148" s="342"/>
      <c r="AL148" s="342"/>
      <c r="AM148" s="342"/>
      <c r="AN148" s="342"/>
      <c r="AO148" s="342"/>
      <c r="AP148" s="342"/>
      <c r="AQ148" s="342"/>
      <c r="AR148" s="342"/>
      <c r="AS148" s="342"/>
      <c r="AT148" s="342"/>
      <c r="AU148" s="342"/>
      <c r="AV148" s="342"/>
      <c r="AW148" s="342"/>
      <c r="AX148" s="342"/>
      <c r="AY148" s="342"/>
      <c r="AZ148" s="342"/>
      <c r="BA148" s="342"/>
      <c r="BB148" s="342"/>
      <c r="BC148" s="342"/>
      <c r="BD148" s="342"/>
      <c r="BE148" s="342"/>
      <c r="BF148" s="342"/>
      <c r="BG148" s="342"/>
      <c r="BH148" s="342"/>
    </row>
    <row r="149" spans="1:60" outlineLevel="1">
      <c r="A149" s="335">
        <v>88</v>
      </c>
      <c r="B149" s="336" t="s">
        <v>1295</v>
      </c>
      <c r="C149" s="337" t="s">
        <v>1296</v>
      </c>
      <c r="D149" s="343" t="s">
        <v>1263</v>
      </c>
      <c r="E149" s="344">
        <v>1</v>
      </c>
      <c r="F149" s="371"/>
      <c r="G149" s="340" t="str">
        <f t="shared" si="25"/>
        <v/>
      </c>
      <c r="H149" s="341">
        <v>945.28</v>
      </c>
      <c r="I149" s="341">
        <f t="shared" si="26"/>
        <v>945.28</v>
      </c>
      <c r="J149" s="341">
        <v>1099.72</v>
      </c>
      <c r="K149" s="341">
        <f t="shared" si="27"/>
        <v>1099.72</v>
      </c>
      <c r="L149" s="341">
        <v>21</v>
      </c>
      <c r="M149" s="341" t="e">
        <f t="shared" si="28"/>
        <v>#VALUE!</v>
      </c>
      <c r="N149" s="341">
        <v>2.8819999999999998E-2</v>
      </c>
      <c r="O149" s="341">
        <f t="shared" si="29"/>
        <v>0.03</v>
      </c>
      <c r="P149" s="341">
        <v>0</v>
      </c>
      <c r="Q149" s="341">
        <f t="shared" si="30"/>
        <v>0</v>
      </c>
      <c r="R149" s="341"/>
      <c r="S149" s="341" t="s">
        <v>125</v>
      </c>
      <c r="T149" s="341" t="s">
        <v>125</v>
      </c>
      <c r="U149" s="341">
        <v>3.1440000000000001</v>
      </c>
      <c r="V149" s="341">
        <f t="shared" si="31"/>
        <v>3.14</v>
      </c>
      <c r="W149" s="341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 t="s">
        <v>154</v>
      </c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2"/>
      <c r="AT149" s="342"/>
      <c r="AU149" s="342"/>
      <c r="AV149" s="342"/>
      <c r="AW149" s="342"/>
      <c r="AX149" s="342"/>
      <c r="AY149" s="342"/>
      <c r="AZ149" s="342"/>
      <c r="BA149" s="342"/>
      <c r="BB149" s="342"/>
      <c r="BC149" s="342"/>
      <c r="BD149" s="342"/>
      <c r="BE149" s="342"/>
      <c r="BF149" s="342"/>
      <c r="BG149" s="342"/>
      <c r="BH149" s="342"/>
    </row>
    <row r="150" spans="1:60" outlineLevel="1">
      <c r="A150" s="335">
        <v>89</v>
      </c>
      <c r="B150" s="336" t="s">
        <v>1297</v>
      </c>
      <c r="C150" s="337" t="s">
        <v>1425</v>
      </c>
      <c r="D150" s="343" t="s">
        <v>1263</v>
      </c>
      <c r="E150" s="344">
        <v>22</v>
      </c>
      <c r="F150" s="371"/>
      <c r="G150" s="340" t="str">
        <f t="shared" si="25"/>
        <v/>
      </c>
      <c r="H150" s="341">
        <v>147.66</v>
      </c>
      <c r="I150" s="341">
        <f t="shared" si="26"/>
        <v>3248.52</v>
      </c>
      <c r="J150" s="341">
        <v>45.84</v>
      </c>
      <c r="K150" s="341">
        <f t="shared" si="27"/>
        <v>1008.48</v>
      </c>
      <c r="L150" s="341">
        <v>21</v>
      </c>
      <c r="M150" s="341" t="e">
        <f t="shared" si="28"/>
        <v>#VALUE!</v>
      </c>
      <c r="N150" s="341">
        <v>2.4000000000000001E-4</v>
      </c>
      <c r="O150" s="341">
        <f t="shared" si="29"/>
        <v>0.01</v>
      </c>
      <c r="P150" s="341">
        <v>0</v>
      </c>
      <c r="Q150" s="341">
        <f t="shared" si="30"/>
        <v>0</v>
      </c>
      <c r="R150" s="341"/>
      <c r="S150" s="341" t="s">
        <v>125</v>
      </c>
      <c r="T150" s="341" t="s">
        <v>125</v>
      </c>
      <c r="U150" s="341">
        <v>0.124</v>
      </c>
      <c r="V150" s="341">
        <f t="shared" si="31"/>
        <v>2.73</v>
      </c>
      <c r="W150" s="341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 t="s">
        <v>154</v>
      </c>
      <c r="AH150" s="342"/>
      <c r="AI150" s="342"/>
      <c r="AJ150" s="342"/>
      <c r="AK150" s="342"/>
      <c r="AL150" s="342"/>
      <c r="AM150" s="342"/>
      <c r="AN150" s="342"/>
      <c r="AO150" s="342"/>
      <c r="AP150" s="342"/>
      <c r="AQ150" s="342"/>
      <c r="AR150" s="342"/>
      <c r="AS150" s="342"/>
      <c r="AT150" s="342"/>
      <c r="AU150" s="342"/>
      <c r="AV150" s="342"/>
      <c r="AW150" s="342"/>
      <c r="AX150" s="342"/>
      <c r="AY150" s="342"/>
      <c r="AZ150" s="342"/>
      <c r="BA150" s="342"/>
      <c r="BB150" s="342"/>
      <c r="BC150" s="342"/>
      <c r="BD150" s="342"/>
      <c r="BE150" s="342"/>
      <c r="BF150" s="342"/>
      <c r="BG150" s="342"/>
      <c r="BH150" s="342"/>
    </row>
    <row r="151" spans="1:60" outlineLevel="1">
      <c r="A151" s="345">
        <v>90</v>
      </c>
      <c r="B151" s="346" t="s">
        <v>1298</v>
      </c>
      <c r="C151" s="347" t="s">
        <v>1299</v>
      </c>
      <c r="D151" s="348" t="s">
        <v>174</v>
      </c>
      <c r="E151" s="349">
        <v>11</v>
      </c>
      <c r="F151" s="371"/>
      <c r="G151" s="340" t="str">
        <f t="shared" si="25"/>
        <v/>
      </c>
      <c r="H151" s="341">
        <v>6.25</v>
      </c>
      <c r="I151" s="341">
        <f t="shared" si="26"/>
        <v>68.75</v>
      </c>
      <c r="J151" s="341">
        <v>164.75</v>
      </c>
      <c r="K151" s="341">
        <f t="shared" si="27"/>
        <v>1812.25</v>
      </c>
      <c r="L151" s="341">
        <v>21</v>
      </c>
      <c r="M151" s="341" t="e">
        <f t="shared" si="28"/>
        <v>#VALUE!</v>
      </c>
      <c r="N151" s="341">
        <v>4.0000000000000003E-5</v>
      </c>
      <c r="O151" s="341">
        <f t="shared" si="29"/>
        <v>0</v>
      </c>
      <c r="P151" s="341">
        <v>0</v>
      </c>
      <c r="Q151" s="341">
        <f t="shared" si="30"/>
        <v>0</v>
      </c>
      <c r="R151" s="341"/>
      <c r="S151" s="341" t="s">
        <v>125</v>
      </c>
      <c r="T151" s="341" t="s">
        <v>125</v>
      </c>
      <c r="U151" s="341">
        <v>0.44500000000000001</v>
      </c>
      <c r="V151" s="341">
        <f t="shared" si="31"/>
        <v>4.9000000000000004</v>
      </c>
      <c r="W151" s="341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 t="s">
        <v>154</v>
      </c>
      <c r="AH151" s="342"/>
      <c r="AI151" s="342"/>
      <c r="AJ151" s="342"/>
      <c r="AK151" s="342"/>
      <c r="AL151" s="342"/>
      <c r="AM151" s="342"/>
      <c r="AN151" s="342"/>
      <c r="AO151" s="342"/>
      <c r="AP151" s="342"/>
      <c r="AQ151" s="342"/>
      <c r="AR151" s="342"/>
      <c r="AS151" s="342"/>
      <c r="AT151" s="342"/>
      <c r="AU151" s="342"/>
      <c r="AV151" s="342"/>
      <c r="AW151" s="342"/>
      <c r="AX151" s="342"/>
      <c r="AY151" s="342"/>
      <c r="AZ151" s="342"/>
      <c r="BA151" s="342"/>
      <c r="BB151" s="342"/>
      <c r="BC151" s="342"/>
      <c r="BD151" s="342"/>
      <c r="BE151" s="342"/>
      <c r="BF151" s="342"/>
      <c r="BG151" s="342"/>
      <c r="BH151" s="342"/>
    </row>
    <row r="152" spans="1:60" outlineLevel="1">
      <c r="A152" s="350"/>
      <c r="B152" s="351"/>
      <c r="C152" s="352" t="s">
        <v>1157</v>
      </c>
      <c r="D152" s="353"/>
      <c r="E152" s="354">
        <v>10</v>
      </c>
      <c r="F152" s="371"/>
      <c r="G152" s="340" t="str">
        <f t="shared" si="25"/>
        <v/>
      </c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 t="s">
        <v>156</v>
      </c>
      <c r="AH152" s="342">
        <v>0</v>
      </c>
      <c r="AI152" s="342"/>
      <c r="AJ152" s="342"/>
      <c r="AK152" s="342"/>
      <c r="AL152" s="342"/>
      <c r="AM152" s="342"/>
      <c r="AN152" s="342"/>
      <c r="AO152" s="342"/>
      <c r="AP152" s="342"/>
      <c r="AQ152" s="342"/>
      <c r="AR152" s="342"/>
      <c r="AS152" s="342"/>
      <c r="AT152" s="342"/>
      <c r="AU152" s="342"/>
      <c r="AV152" s="342"/>
      <c r="AW152" s="342"/>
      <c r="AX152" s="342"/>
      <c r="AY152" s="342"/>
      <c r="AZ152" s="342"/>
      <c r="BA152" s="342"/>
      <c r="BB152" s="342"/>
      <c r="BC152" s="342"/>
      <c r="BD152" s="342"/>
      <c r="BE152" s="342"/>
      <c r="BF152" s="342"/>
      <c r="BG152" s="342"/>
      <c r="BH152" s="342"/>
    </row>
    <row r="153" spans="1:60" outlineLevel="1">
      <c r="A153" s="350"/>
      <c r="B153" s="351"/>
      <c r="C153" s="352" t="s">
        <v>1161</v>
      </c>
      <c r="D153" s="353"/>
      <c r="E153" s="354">
        <v>1</v>
      </c>
      <c r="F153" s="371"/>
      <c r="G153" s="340" t="str">
        <f t="shared" si="25"/>
        <v/>
      </c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2"/>
      <c r="Y153" s="342"/>
      <c r="Z153" s="342"/>
      <c r="AA153" s="342"/>
      <c r="AB153" s="342"/>
      <c r="AC153" s="342"/>
      <c r="AD153" s="342"/>
      <c r="AE153" s="342"/>
      <c r="AF153" s="342"/>
      <c r="AG153" s="342" t="s">
        <v>156</v>
      </c>
      <c r="AH153" s="342">
        <v>0</v>
      </c>
      <c r="AI153" s="342"/>
      <c r="AJ153" s="342"/>
      <c r="AK153" s="342"/>
      <c r="AL153" s="342"/>
      <c r="AM153" s="342"/>
      <c r="AN153" s="342"/>
      <c r="AO153" s="342"/>
      <c r="AP153" s="342"/>
      <c r="AQ153" s="342"/>
      <c r="AR153" s="342"/>
      <c r="AS153" s="342"/>
      <c r="AT153" s="342"/>
      <c r="AU153" s="342"/>
      <c r="AV153" s="342"/>
      <c r="AW153" s="342"/>
      <c r="AX153" s="342"/>
      <c r="AY153" s="342"/>
      <c r="AZ153" s="342"/>
      <c r="BA153" s="342"/>
      <c r="BB153" s="342"/>
      <c r="BC153" s="342"/>
      <c r="BD153" s="342"/>
      <c r="BE153" s="342"/>
      <c r="BF153" s="342"/>
      <c r="BG153" s="342"/>
      <c r="BH153" s="342"/>
    </row>
    <row r="154" spans="1:60" outlineLevel="1">
      <c r="A154" s="335">
        <v>91</v>
      </c>
      <c r="B154" s="336" t="s">
        <v>1300</v>
      </c>
      <c r="C154" s="337" t="s">
        <v>1301</v>
      </c>
      <c r="D154" s="343" t="s">
        <v>174</v>
      </c>
      <c r="E154" s="344">
        <v>10</v>
      </c>
      <c r="F154" s="371"/>
      <c r="G154" s="340" t="str">
        <f t="shared" si="25"/>
        <v/>
      </c>
      <c r="H154" s="341">
        <v>64.06</v>
      </c>
      <c r="I154" s="341">
        <f t="shared" ref="I154:I172" si="32">ROUND(E154*H154,2)</f>
        <v>640.6</v>
      </c>
      <c r="J154" s="341">
        <v>240.44</v>
      </c>
      <c r="K154" s="341">
        <f t="shared" ref="K154:K172" si="33">ROUND(E154*J154,2)</f>
        <v>2404.4</v>
      </c>
      <c r="L154" s="341">
        <v>21</v>
      </c>
      <c r="M154" s="341" t="e">
        <f t="shared" ref="M154:M172" si="34">G154*(1+L154/100)</f>
        <v>#VALUE!</v>
      </c>
      <c r="N154" s="341">
        <v>1.2999999999999999E-4</v>
      </c>
      <c r="O154" s="341">
        <f t="shared" ref="O154:O172" si="35">ROUND(E154*N154,2)</f>
        <v>0</v>
      </c>
      <c r="P154" s="341">
        <v>0</v>
      </c>
      <c r="Q154" s="341">
        <f t="shared" ref="Q154:Q172" si="36">ROUND(E154*P154,2)</f>
        <v>0</v>
      </c>
      <c r="R154" s="341"/>
      <c r="S154" s="341" t="s">
        <v>125</v>
      </c>
      <c r="T154" s="341" t="s">
        <v>125</v>
      </c>
      <c r="U154" s="341">
        <v>0.65500000000000003</v>
      </c>
      <c r="V154" s="341">
        <f t="shared" ref="V154:V172" si="37">ROUND(E154*U154,2)</f>
        <v>6.55</v>
      </c>
      <c r="W154" s="341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 t="s">
        <v>154</v>
      </c>
      <c r="AH154" s="342"/>
      <c r="AI154" s="342"/>
      <c r="AJ154" s="342"/>
      <c r="AK154" s="342"/>
      <c r="AL154" s="342"/>
      <c r="AM154" s="342"/>
      <c r="AN154" s="342"/>
      <c r="AO154" s="342"/>
      <c r="AP154" s="342"/>
      <c r="AQ154" s="342"/>
      <c r="AR154" s="342"/>
      <c r="AS154" s="342"/>
      <c r="AT154" s="342"/>
      <c r="AU154" s="342"/>
      <c r="AV154" s="342"/>
      <c r="AW154" s="342"/>
      <c r="AX154" s="342"/>
      <c r="AY154" s="342"/>
      <c r="AZ154" s="342"/>
      <c r="BA154" s="342"/>
      <c r="BB154" s="342"/>
      <c r="BC154" s="342"/>
      <c r="BD154" s="342"/>
      <c r="BE154" s="342"/>
      <c r="BF154" s="342"/>
      <c r="BG154" s="342"/>
      <c r="BH154" s="342"/>
    </row>
    <row r="155" spans="1:60" outlineLevel="1">
      <c r="A155" s="335">
        <v>92</v>
      </c>
      <c r="B155" s="336" t="s">
        <v>1302</v>
      </c>
      <c r="C155" s="337" t="s">
        <v>1303</v>
      </c>
      <c r="D155" s="343" t="s">
        <v>174</v>
      </c>
      <c r="E155" s="344">
        <v>10</v>
      </c>
      <c r="F155" s="371"/>
      <c r="G155" s="340" t="str">
        <f t="shared" si="25"/>
        <v/>
      </c>
      <c r="H155" s="341">
        <v>9.73</v>
      </c>
      <c r="I155" s="341">
        <f t="shared" si="32"/>
        <v>97.3</v>
      </c>
      <c r="J155" s="341">
        <v>55.17</v>
      </c>
      <c r="K155" s="341">
        <f t="shared" si="33"/>
        <v>551.70000000000005</v>
      </c>
      <c r="L155" s="341">
        <v>21</v>
      </c>
      <c r="M155" s="341" t="e">
        <f t="shared" si="34"/>
        <v>#VALUE!</v>
      </c>
      <c r="N155" s="341">
        <v>2.0000000000000002E-5</v>
      </c>
      <c r="O155" s="341">
        <f t="shared" si="35"/>
        <v>0</v>
      </c>
      <c r="P155" s="341">
        <v>0</v>
      </c>
      <c r="Q155" s="341">
        <f t="shared" si="36"/>
        <v>0</v>
      </c>
      <c r="R155" s="341"/>
      <c r="S155" s="341" t="s">
        <v>125</v>
      </c>
      <c r="T155" s="341" t="s">
        <v>125</v>
      </c>
      <c r="U155" s="341">
        <v>0.16800000000000001</v>
      </c>
      <c r="V155" s="341">
        <f t="shared" si="37"/>
        <v>1.68</v>
      </c>
      <c r="W155" s="341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 t="s">
        <v>154</v>
      </c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342"/>
      <c r="BA155" s="342"/>
      <c r="BB155" s="342"/>
      <c r="BC155" s="342"/>
      <c r="BD155" s="342"/>
      <c r="BE155" s="342"/>
      <c r="BF155" s="342"/>
      <c r="BG155" s="342"/>
      <c r="BH155" s="342"/>
    </row>
    <row r="156" spans="1:60" outlineLevel="1">
      <c r="A156" s="335">
        <v>93</v>
      </c>
      <c r="B156" s="336" t="s">
        <v>1304</v>
      </c>
      <c r="C156" s="337" t="s">
        <v>1305</v>
      </c>
      <c r="D156" s="343" t="s">
        <v>1263</v>
      </c>
      <c r="E156" s="344">
        <v>5</v>
      </c>
      <c r="F156" s="371"/>
      <c r="G156" s="340" t="str">
        <f t="shared" si="25"/>
        <v/>
      </c>
      <c r="H156" s="341">
        <v>39.79</v>
      </c>
      <c r="I156" s="341">
        <f t="shared" si="32"/>
        <v>198.95</v>
      </c>
      <c r="J156" s="341">
        <v>180.21</v>
      </c>
      <c r="K156" s="341">
        <f t="shared" si="33"/>
        <v>901.05</v>
      </c>
      <c r="L156" s="341">
        <v>21</v>
      </c>
      <c r="M156" s="341" t="e">
        <f t="shared" si="34"/>
        <v>#VALUE!</v>
      </c>
      <c r="N156" s="341">
        <v>3.8700000000000002E-3</v>
      </c>
      <c r="O156" s="341">
        <f t="shared" si="35"/>
        <v>0.02</v>
      </c>
      <c r="P156" s="341">
        <v>0</v>
      </c>
      <c r="Q156" s="341">
        <f t="shared" si="36"/>
        <v>0</v>
      </c>
      <c r="R156" s="341"/>
      <c r="S156" s="341" t="s">
        <v>153</v>
      </c>
      <c r="T156" s="341" t="s">
        <v>126</v>
      </c>
      <c r="U156" s="341">
        <v>0.50700000000000001</v>
      </c>
      <c r="V156" s="341">
        <f t="shared" si="37"/>
        <v>2.54</v>
      </c>
      <c r="W156" s="341"/>
      <c r="X156" s="342"/>
      <c r="Y156" s="342"/>
      <c r="Z156" s="342"/>
      <c r="AA156" s="342"/>
      <c r="AB156" s="342"/>
      <c r="AC156" s="342"/>
      <c r="AD156" s="342"/>
      <c r="AE156" s="342"/>
      <c r="AF156" s="342"/>
      <c r="AG156" s="342" t="s">
        <v>154</v>
      </c>
      <c r="AH156" s="342"/>
      <c r="AI156" s="342"/>
      <c r="AJ156" s="342"/>
      <c r="AK156" s="342"/>
      <c r="AL156" s="342"/>
      <c r="AM156" s="342"/>
      <c r="AN156" s="342"/>
      <c r="AO156" s="342"/>
      <c r="AP156" s="342"/>
      <c r="AQ156" s="342"/>
      <c r="AR156" s="342"/>
      <c r="AS156" s="342"/>
      <c r="AT156" s="342"/>
      <c r="AU156" s="342"/>
      <c r="AV156" s="342"/>
      <c r="AW156" s="342"/>
      <c r="AX156" s="342"/>
      <c r="AY156" s="342"/>
      <c r="AZ156" s="342"/>
      <c r="BA156" s="342"/>
      <c r="BB156" s="342"/>
      <c r="BC156" s="342"/>
      <c r="BD156" s="342"/>
      <c r="BE156" s="342"/>
      <c r="BF156" s="342"/>
      <c r="BG156" s="342"/>
      <c r="BH156" s="342"/>
    </row>
    <row r="157" spans="1:60" ht="22.5" outlineLevel="1">
      <c r="A157" s="335">
        <v>94</v>
      </c>
      <c r="B157" s="336" t="s">
        <v>1306</v>
      </c>
      <c r="C157" s="337" t="s">
        <v>1307</v>
      </c>
      <c r="D157" s="343" t="s">
        <v>174</v>
      </c>
      <c r="E157" s="344">
        <v>9</v>
      </c>
      <c r="F157" s="371"/>
      <c r="G157" s="340" t="str">
        <f t="shared" si="25"/>
        <v/>
      </c>
      <c r="H157" s="341">
        <v>5100</v>
      </c>
      <c r="I157" s="341">
        <f t="shared" si="32"/>
        <v>45900</v>
      </c>
      <c r="J157" s="341">
        <v>0</v>
      </c>
      <c r="K157" s="341">
        <f t="shared" si="33"/>
        <v>0</v>
      </c>
      <c r="L157" s="341">
        <v>21</v>
      </c>
      <c r="M157" s="341" t="e">
        <f t="shared" si="34"/>
        <v>#VALUE!</v>
      </c>
      <c r="N157" s="341">
        <v>7.0099999999999997E-3</v>
      </c>
      <c r="O157" s="341">
        <f t="shared" si="35"/>
        <v>0.06</v>
      </c>
      <c r="P157" s="341">
        <v>0</v>
      </c>
      <c r="Q157" s="341">
        <f t="shared" si="36"/>
        <v>0</v>
      </c>
      <c r="R157" s="341" t="s">
        <v>251</v>
      </c>
      <c r="S157" s="341" t="s">
        <v>125</v>
      </c>
      <c r="T157" s="341" t="s">
        <v>125</v>
      </c>
      <c r="U157" s="341">
        <v>0</v>
      </c>
      <c r="V157" s="341">
        <f t="shared" si="37"/>
        <v>0</v>
      </c>
      <c r="W157" s="341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 t="s">
        <v>252</v>
      </c>
      <c r="AH157" s="342"/>
      <c r="AI157" s="342"/>
      <c r="AJ157" s="342"/>
      <c r="AK157" s="342"/>
      <c r="AL157" s="342"/>
      <c r="AM157" s="342"/>
      <c r="AN157" s="342"/>
      <c r="AO157" s="342"/>
      <c r="AP157" s="342"/>
      <c r="AQ157" s="342"/>
      <c r="AR157" s="342"/>
      <c r="AS157" s="342"/>
      <c r="AT157" s="342"/>
      <c r="AU157" s="342"/>
      <c r="AV157" s="342"/>
      <c r="AW157" s="342"/>
      <c r="AX157" s="342"/>
      <c r="AY157" s="342"/>
      <c r="AZ157" s="342"/>
      <c r="BA157" s="342"/>
      <c r="BB157" s="342"/>
      <c r="BC157" s="342"/>
      <c r="BD157" s="342"/>
      <c r="BE157" s="342"/>
      <c r="BF157" s="342"/>
      <c r="BG157" s="342"/>
      <c r="BH157" s="342"/>
    </row>
    <row r="158" spans="1:60" outlineLevel="1">
      <c r="A158" s="335">
        <v>95</v>
      </c>
      <c r="B158" s="336" t="s">
        <v>1308</v>
      </c>
      <c r="C158" s="337" t="s">
        <v>1309</v>
      </c>
      <c r="D158" s="343" t="s">
        <v>174</v>
      </c>
      <c r="E158" s="344">
        <v>1</v>
      </c>
      <c r="F158" s="371"/>
      <c r="G158" s="340" t="str">
        <f t="shared" si="25"/>
        <v/>
      </c>
      <c r="H158" s="341">
        <v>9805</v>
      </c>
      <c r="I158" s="341">
        <f t="shared" si="32"/>
        <v>9805</v>
      </c>
      <c r="J158" s="341">
        <v>0</v>
      </c>
      <c r="K158" s="341">
        <f t="shared" si="33"/>
        <v>0</v>
      </c>
      <c r="L158" s="341">
        <v>21</v>
      </c>
      <c r="M158" s="341" t="e">
        <f t="shared" si="34"/>
        <v>#VALUE!</v>
      </c>
      <c r="N158" s="341">
        <v>4.8399999999999999E-2</v>
      </c>
      <c r="O158" s="341">
        <f t="shared" si="35"/>
        <v>0.05</v>
      </c>
      <c r="P158" s="341">
        <v>0</v>
      </c>
      <c r="Q158" s="341">
        <f t="shared" si="36"/>
        <v>0</v>
      </c>
      <c r="R158" s="341" t="s">
        <v>251</v>
      </c>
      <c r="S158" s="341" t="s">
        <v>125</v>
      </c>
      <c r="T158" s="341" t="s">
        <v>125</v>
      </c>
      <c r="U158" s="341">
        <v>0</v>
      </c>
      <c r="V158" s="341">
        <f t="shared" si="37"/>
        <v>0</v>
      </c>
      <c r="W158" s="341"/>
      <c r="X158" s="342"/>
      <c r="Y158" s="342"/>
      <c r="Z158" s="342"/>
      <c r="AA158" s="342"/>
      <c r="AB158" s="342"/>
      <c r="AC158" s="342"/>
      <c r="AD158" s="342"/>
      <c r="AE158" s="342"/>
      <c r="AF158" s="342"/>
      <c r="AG158" s="342" t="s">
        <v>252</v>
      </c>
      <c r="AH158" s="342"/>
      <c r="AI158" s="342"/>
      <c r="AJ158" s="342"/>
      <c r="AK158" s="342"/>
      <c r="AL158" s="342"/>
      <c r="AM158" s="342"/>
      <c r="AN158" s="342"/>
      <c r="AO158" s="342"/>
      <c r="AP158" s="342"/>
      <c r="AQ158" s="342"/>
      <c r="AR158" s="342"/>
      <c r="AS158" s="342"/>
      <c r="AT158" s="342"/>
      <c r="AU158" s="342"/>
      <c r="AV158" s="342"/>
      <c r="AW158" s="342"/>
      <c r="AX158" s="342"/>
      <c r="AY158" s="342"/>
      <c r="AZ158" s="342"/>
      <c r="BA158" s="342"/>
      <c r="BB158" s="342"/>
      <c r="BC158" s="342"/>
      <c r="BD158" s="342"/>
      <c r="BE158" s="342"/>
      <c r="BF158" s="342"/>
      <c r="BG158" s="342"/>
      <c r="BH158" s="342"/>
    </row>
    <row r="159" spans="1:60" outlineLevel="1">
      <c r="A159" s="335">
        <v>96</v>
      </c>
      <c r="B159" s="336" t="s">
        <v>1310</v>
      </c>
      <c r="C159" s="337" t="s">
        <v>1311</v>
      </c>
      <c r="D159" s="343" t="s">
        <v>174</v>
      </c>
      <c r="E159" s="344">
        <v>1</v>
      </c>
      <c r="F159" s="371"/>
      <c r="G159" s="340" t="str">
        <f t="shared" si="25"/>
        <v/>
      </c>
      <c r="H159" s="341">
        <v>3580</v>
      </c>
      <c r="I159" s="341">
        <f t="shared" si="32"/>
        <v>3580</v>
      </c>
      <c r="J159" s="341">
        <v>0</v>
      </c>
      <c r="K159" s="341">
        <f t="shared" si="33"/>
        <v>0</v>
      </c>
      <c r="L159" s="341">
        <v>21</v>
      </c>
      <c r="M159" s="341" t="e">
        <f t="shared" si="34"/>
        <v>#VALUE!</v>
      </c>
      <c r="N159" s="341">
        <v>1.0999999999999999E-2</v>
      </c>
      <c r="O159" s="341">
        <f t="shared" si="35"/>
        <v>0.01</v>
      </c>
      <c r="P159" s="341">
        <v>0</v>
      </c>
      <c r="Q159" s="341">
        <f t="shared" si="36"/>
        <v>0</v>
      </c>
      <c r="R159" s="341"/>
      <c r="S159" s="341" t="s">
        <v>153</v>
      </c>
      <c r="T159" s="341" t="s">
        <v>125</v>
      </c>
      <c r="U159" s="341">
        <v>0</v>
      </c>
      <c r="V159" s="341">
        <f t="shared" si="37"/>
        <v>0</v>
      </c>
      <c r="W159" s="341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 t="s">
        <v>252</v>
      </c>
      <c r="AH159" s="342"/>
      <c r="AI159" s="342"/>
      <c r="AJ159" s="342"/>
      <c r="AK159" s="342"/>
      <c r="AL159" s="342"/>
      <c r="AM159" s="342"/>
      <c r="AN159" s="342"/>
      <c r="AO159" s="342"/>
      <c r="AP159" s="342"/>
      <c r="AQ159" s="342"/>
      <c r="AR159" s="342"/>
      <c r="AS159" s="342"/>
      <c r="AT159" s="342"/>
      <c r="AU159" s="342"/>
      <c r="AV159" s="342"/>
      <c r="AW159" s="342"/>
      <c r="AX159" s="342"/>
      <c r="AY159" s="342"/>
      <c r="AZ159" s="342"/>
      <c r="BA159" s="342"/>
      <c r="BB159" s="342"/>
      <c r="BC159" s="342"/>
      <c r="BD159" s="342"/>
      <c r="BE159" s="342"/>
      <c r="BF159" s="342"/>
      <c r="BG159" s="342"/>
      <c r="BH159" s="342"/>
    </row>
    <row r="160" spans="1:60" ht="22.5" outlineLevel="1">
      <c r="A160" s="335">
        <v>97</v>
      </c>
      <c r="B160" s="336" t="s">
        <v>1312</v>
      </c>
      <c r="C160" s="337" t="s">
        <v>1313</v>
      </c>
      <c r="D160" s="343" t="s">
        <v>174</v>
      </c>
      <c r="E160" s="344">
        <v>9</v>
      </c>
      <c r="F160" s="371"/>
      <c r="G160" s="340" t="str">
        <f t="shared" si="25"/>
        <v/>
      </c>
      <c r="H160" s="341">
        <v>790</v>
      </c>
      <c r="I160" s="341">
        <f t="shared" si="32"/>
        <v>7110</v>
      </c>
      <c r="J160" s="341">
        <v>0</v>
      </c>
      <c r="K160" s="341">
        <f t="shared" si="33"/>
        <v>0</v>
      </c>
      <c r="L160" s="341">
        <v>21</v>
      </c>
      <c r="M160" s="341" t="e">
        <f t="shared" si="34"/>
        <v>#VALUE!</v>
      </c>
      <c r="N160" s="341">
        <v>3.6999999999999999E-4</v>
      </c>
      <c r="O160" s="341">
        <f t="shared" si="35"/>
        <v>0</v>
      </c>
      <c r="P160" s="341">
        <v>0</v>
      </c>
      <c r="Q160" s="341">
        <f t="shared" si="36"/>
        <v>0</v>
      </c>
      <c r="R160" s="341" t="s">
        <v>251</v>
      </c>
      <c r="S160" s="341" t="s">
        <v>125</v>
      </c>
      <c r="T160" s="341" t="s">
        <v>125</v>
      </c>
      <c r="U160" s="341">
        <v>0</v>
      </c>
      <c r="V160" s="341">
        <f t="shared" si="37"/>
        <v>0</v>
      </c>
      <c r="W160" s="341"/>
      <c r="X160" s="342"/>
      <c r="Y160" s="342"/>
      <c r="Z160" s="342"/>
      <c r="AA160" s="342"/>
      <c r="AB160" s="342"/>
      <c r="AC160" s="342"/>
      <c r="AD160" s="342"/>
      <c r="AE160" s="342"/>
      <c r="AF160" s="342"/>
      <c r="AG160" s="342" t="s">
        <v>252</v>
      </c>
      <c r="AH160" s="342"/>
      <c r="AI160" s="342"/>
      <c r="AJ160" s="342"/>
      <c r="AK160" s="342"/>
      <c r="AL160" s="342"/>
      <c r="AM160" s="342"/>
      <c r="AN160" s="342"/>
      <c r="AO160" s="342"/>
      <c r="AP160" s="342"/>
      <c r="AQ160" s="342"/>
      <c r="AR160" s="342"/>
      <c r="AS160" s="342"/>
      <c r="AT160" s="342"/>
      <c r="AU160" s="342"/>
      <c r="AV160" s="342"/>
      <c r="AW160" s="342"/>
      <c r="AX160" s="342"/>
      <c r="AY160" s="342"/>
      <c r="AZ160" s="342"/>
      <c r="BA160" s="342"/>
      <c r="BB160" s="342"/>
      <c r="BC160" s="342"/>
      <c r="BD160" s="342"/>
      <c r="BE160" s="342"/>
      <c r="BF160" s="342"/>
      <c r="BG160" s="342"/>
      <c r="BH160" s="342"/>
    </row>
    <row r="161" spans="1:60" ht="22.5" outlineLevel="1">
      <c r="A161" s="335">
        <v>98</v>
      </c>
      <c r="B161" s="336" t="s">
        <v>1314</v>
      </c>
      <c r="C161" s="337" t="s">
        <v>1315</v>
      </c>
      <c r="D161" s="343" t="s">
        <v>174</v>
      </c>
      <c r="E161" s="344">
        <v>10</v>
      </c>
      <c r="F161" s="371"/>
      <c r="G161" s="340" t="str">
        <f t="shared" si="25"/>
        <v/>
      </c>
      <c r="H161" s="341">
        <v>1489</v>
      </c>
      <c r="I161" s="341">
        <f t="shared" si="32"/>
        <v>14890</v>
      </c>
      <c r="J161" s="341">
        <v>0</v>
      </c>
      <c r="K161" s="341">
        <f t="shared" si="33"/>
        <v>0</v>
      </c>
      <c r="L161" s="341">
        <v>21</v>
      </c>
      <c r="M161" s="341" t="e">
        <f t="shared" si="34"/>
        <v>#VALUE!</v>
      </c>
      <c r="N161" s="341">
        <v>1E-3</v>
      </c>
      <c r="O161" s="341">
        <f t="shared" si="35"/>
        <v>0.01</v>
      </c>
      <c r="P161" s="341">
        <v>0</v>
      </c>
      <c r="Q161" s="341">
        <f t="shared" si="36"/>
        <v>0</v>
      </c>
      <c r="R161" s="341" t="s">
        <v>251</v>
      </c>
      <c r="S161" s="341" t="s">
        <v>125</v>
      </c>
      <c r="T161" s="341" t="s">
        <v>125</v>
      </c>
      <c r="U161" s="341">
        <v>0</v>
      </c>
      <c r="V161" s="341">
        <f t="shared" si="37"/>
        <v>0</v>
      </c>
      <c r="W161" s="341"/>
      <c r="X161" s="342"/>
      <c r="Y161" s="342"/>
      <c r="Z161" s="342"/>
      <c r="AA161" s="342"/>
      <c r="AB161" s="342"/>
      <c r="AC161" s="342"/>
      <c r="AD161" s="342"/>
      <c r="AE161" s="342"/>
      <c r="AF161" s="342"/>
      <c r="AG161" s="342" t="s">
        <v>252</v>
      </c>
      <c r="AH161" s="342"/>
      <c r="AI161" s="342"/>
      <c r="AJ161" s="342"/>
      <c r="AK161" s="342"/>
      <c r="AL161" s="342"/>
      <c r="AM161" s="342"/>
      <c r="AN161" s="342"/>
      <c r="AO161" s="342"/>
      <c r="AP161" s="342"/>
      <c r="AQ161" s="342"/>
      <c r="AR161" s="342"/>
      <c r="AS161" s="342"/>
      <c r="AT161" s="342"/>
      <c r="AU161" s="342"/>
      <c r="AV161" s="342"/>
      <c r="AW161" s="342"/>
      <c r="AX161" s="342"/>
      <c r="AY161" s="342"/>
      <c r="AZ161" s="342"/>
      <c r="BA161" s="342"/>
      <c r="BB161" s="342"/>
      <c r="BC161" s="342"/>
      <c r="BD161" s="342"/>
      <c r="BE161" s="342"/>
      <c r="BF161" s="342"/>
      <c r="BG161" s="342"/>
      <c r="BH161" s="342"/>
    </row>
    <row r="162" spans="1:60" outlineLevel="1">
      <c r="A162" s="335">
        <v>99</v>
      </c>
      <c r="B162" s="336" t="s">
        <v>1316</v>
      </c>
      <c r="C162" s="337" t="s">
        <v>1317</v>
      </c>
      <c r="D162" s="343" t="s">
        <v>174</v>
      </c>
      <c r="E162" s="344">
        <v>10</v>
      </c>
      <c r="F162" s="371"/>
      <c r="G162" s="340" t="str">
        <f t="shared" si="25"/>
        <v/>
      </c>
      <c r="H162" s="341">
        <v>1111</v>
      </c>
      <c r="I162" s="341">
        <f t="shared" si="32"/>
        <v>11110</v>
      </c>
      <c r="J162" s="341">
        <v>0</v>
      </c>
      <c r="K162" s="341">
        <f t="shared" si="33"/>
        <v>0</v>
      </c>
      <c r="L162" s="341">
        <v>21</v>
      </c>
      <c r="M162" s="341" t="e">
        <f t="shared" si="34"/>
        <v>#VALUE!</v>
      </c>
      <c r="N162" s="341">
        <v>1.2999999999999999E-3</v>
      </c>
      <c r="O162" s="341">
        <f t="shared" si="35"/>
        <v>0.01</v>
      </c>
      <c r="P162" s="341">
        <v>0</v>
      </c>
      <c r="Q162" s="341">
        <f t="shared" si="36"/>
        <v>0</v>
      </c>
      <c r="R162" s="341" t="s">
        <v>251</v>
      </c>
      <c r="S162" s="341" t="s">
        <v>125</v>
      </c>
      <c r="T162" s="341" t="s">
        <v>125</v>
      </c>
      <c r="U162" s="341">
        <v>0</v>
      </c>
      <c r="V162" s="341">
        <f t="shared" si="37"/>
        <v>0</v>
      </c>
      <c r="W162" s="341"/>
      <c r="X162" s="342"/>
      <c r="Y162" s="342"/>
      <c r="Z162" s="342"/>
      <c r="AA162" s="342"/>
      <c r="AB162" s="342"/>
      <c r="AC162" s="342"/>
      <c r="AD162" s="342"/>
      <c r="AE162" s="342"/>
      <c r="AF162" s="342"/>
      <c r="AG162" s="342" t="s">
        <v>252</v>
      </c>
      <c r="AH162" s="342"/>
      <c r="AI162" s="342"/>
      <c r="AJ162" s="342"/>
      <c r="AK162" s="342"/>
      <c r="AL162" s="342"/>
      <c r="AM162" s="342"/>
      <c r="AN162" s="342"/>
      <c r="AO162" s="342"/>
      <c r="AP162" s="342"/>
      <c r="AQ162" s="342"/>
      <c r="AR162" s="342"/>
      <c r="AS162" s="342"/>
      <c r="AT162" s="342"/>
      <c r="AU162" s="342"/>
      <c r="AV162" s="342"/>
      <c r="AW162" s="342"/>
      <c r="AX162" s="342"/>
      <c r="AY162" s="342"/>
      <c r="AZ162" s="342"/>
      <c r="BA162" s="342"/>
      <c r="BB162" s="342"/>
      <c r="BC162" s="342"/>
      <c r="BD162" s="342"/>
      <c r="BE162" s="342"/>
      <c r="BF162" s="342"/>
      <c r="BG162" s="342"/>
      <c r="BH162" s="342"/>
    </row>
    <row r="163" spans="1:60" outlineLevel="1">
      <c r="A163" s="335">
        <v>100</v>
      </c>
      <c r="B163" s="336" t="s">
        <v>1318</v>
      </c>
      <c r="C163" s="337" t="s">
        <v>1319</v>
      </c>
      <c r="D163" s="343" t="s">
        <v>174</v>
      </c>
      <c r="E163" s="344">
        <v>1</v>
      </c>
      <c r="F163" s="371"/>
      <c r="G163" s="340" t="str">
        <f t="shared" si="25"/>
        <v/>
      </c>
      <c r="H163" s="341">
        <v>1144</v>
      </c>
      <c r="I163" s="341">
        <f t="shared" si="32"/>
        <v>1144</v>
      </c>
      <c r="J163" s="341">
        <v>0</v>
      </c>
      <c r="K163" s="341">
        <f t="shared" si="33"/>
        <v>0</v>
      </c>
      <c r="L163" s="341">
        <v>21</v>
      </c>
      <c r="M163" s="341" t="e">
        <f t="shared" si="34"/>
        <v>#VALUE!</v>
      </c>
      <c r="N163" s="341">
        <v>8.9999999999999998E-4</v>
      </c>
      <c r="O163" s="341">
        <f t="shared" si="35"/>
        <v>0</v>
      </c>
      <c r="P163" s="341">
        <v>0</v>
      </c>
      <c r="Q163" s="341">
        <f t="shared" si="36"/>
        <v>0</v>
      </c>
      <c r="R163" s="341" t="s">
        <v>251</v>
      </c>
      <c r="S163" s="341" t="s">
        <v>125</v>
      </c>
      <c r="T163" s="341" t="s">
        <v>125</v>
      </c>
      <c r="U163" s="341">
        <v>0</v>
      </c>
      <c r="V163" s="341">
        <f t="shared" si="37"/>
        <v>0</v>
      </c>
      <c r="W163" s="341"/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2" t="s">
        <v>252</v>
      </c>
      <c r="AH163" s="342"/>
      <c r="AI163" s="342"/>
      <c r="AJ163" s="342"/>
      <c r="AK163" s="342"/>
      <c r="AL163" s="342"/>
      <c r="AM163" s="342"/>
      <c r="AN163" s="342"/>
      <c r="AO163" s="342"/>
      <c r="AP163" s="342"/>
      <c r="AQ163" s="342"/>
      <c r="AR163" s="342"/>
      <c r="AS163" s="342"/>
      <c r="AT163" s="342"/>
      <c r="AU163" s="342"/>
      <c r="AV163" s="342"/>
      <c r="AW163" s="342"/>
      <c r="AX163" s="342"/>
      <c r="AY163" s="342"/>
      <c r="AZ163" s="342"/>
      <c r="BA163" s="342"/>
      <c r="BB163" s="342"/>
      <c r="BC163" s="342"/>
      <c r="BD163" s="342"/>
      <c r="BE163" s="342"/>
      <c r="BF163" s="342"/>
      <c r="BG163" s="342"/>
      <c r="BH163" s="342"/>
    </row>
    <row r="164" spans="1:60" outlineLevel="1">
      <c r="A164" s="335">
        <v>101</v>
      </c>
      <c r="B164" s="336" t="s">
        <v>1320</v>
      </c>
      <c r="C164" s="337" t="s">
        <v>1321</v>
      </c>
      <c r="D164" s="343" t="s">
        <v>174</v>
      </c>
      <c r="E164" s="344">
        <v>10</v>
      </c>
      <c r="F164" s="371"/>
      <c r="G164" s="340" t="str">
        <f t="shared" si="25"/>
        <v/>
      </c>
      <c r="H164" s="341">
        <v>419</v>
      </c>
      <c r="I164" s="341">
        <f t="shared" si="32"/>
        <v>4190</v>
      </c>
      <c r="J164" s="341">
        <v>0</v>
      </c>
      <c r="K164" s="341">
        <f t="shared" si="33"/>
        <v>0</v>
      </c>
      <c r="L164" s="341">
        <v>21</v>
      </c>
      <c r="M164" s="341" t="e">
        <f t="shared" si="34"/>
        <v>#VALUE!</v>
      </c>
      <c r="N164" s="341">
        <v>0</v>
      </c>
      <c r="O164" s="341">
        <f t="shared" si="35"/>
        <v>0</v>
      </c>
      <c r="P164" s="341">
        <v>0</v>
      </c>
      <c r="Q164" s="341">
        <f t="shared" si="36"/>
        <v>0</v>
      </c>
      <c r="R164" s="341" t="s">
        <v>251</v>
      </c>
      <c r="S164" s="341" t="s">
        <v>125</v>
      </c>
      <c r="T164" s="341" t="s">
        <v>125</v>
      </c>
      <c r="U164" s="341">
        <v>0</v>
      </c>
      <c r="V164" s="341">
        <f t="shared" si="37"/>
        <v>0</v>
      </c>
      <c r="W164" s="341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 t="s">
        <v>252</v>
      </c>
      <c r="AH164" s="342"/>
      <c r="AI164" s="342"/>
      <c r="AJ164" s="342"/>
      <c r="AK164" s="342"/>
      <c r="AL164" s="342"/>
      <c r="AM164" s="342"/>
      <c r="AN164" s="342"/>
      <c r="AO164" s="342"/>
      <c r="AP164" s="342"/>
      <c r="AQ164" s="342"/>
      <c r="AR164" s="342"/>
      <c r="AS164" s="342"/>
      <c r="AT164" s="342"/>
      <c r="AU164" s="342"/>
      <c r="AV164" s="342"/>
      <c r="AW164" s="342"/>
      <c r="AX164" s="342"/>
      <c r="AY164" s="342"/>
      <c r="AZ164" s="342"/>
      <c r="BA164" s="342"/>
      <c r="BB164" s="342"/>
      <c r="BC164" s="342"/>
      <c r="BD164" s="342"/>
      <c r="BE164" s="342"/>
      <c r="BF164" s="342"/>
      <c r="BG164" s="342"/>
      <c r="BH164" s="342"/>
    </row>
    <row r="165" spans="1:60" outlineLevel="1">
      <c r="A165" s="335">
        <v>102</v>
      </c>
      <c r="B165" s="336" t="s">
        <v>1322</v>
      </c>
      <c r="C165" s="337" t="s">
        <v>1323</v>
      </c>
      <c r="D165" s="343" t="s">
        <v>174</v>
      </c>
      <c r="E165" s="344">
        <v>4</v>
      </c>
      <c r="F165" s="371"/>
      <c r="G165" s="340" t="str">
        <f t="shared" si="25"/>
        <v/>
      </c>
      <c r="H165" s="341">
        <v>1415</v>
      </c>
      <c r="I165" s="341">
        <f t="shared" si="32"/>
        <v>5660</v>
      </c>
      <c r="J165" s="341">
        <v>0</v>
      </c>
      <c r="K165" s="341">
        <f t="shared" si="33"/>
        <v>0</v>
      </c>
      <c r="L165" s="341">
        <v>21</v>
      </c>
      <c r="M165" s="341" t="e">
        <f t="shared" si="34"/>
        <v>#VALUE!</v>
      </c>
      <c r="N165" s="341">
        <v>5.0000000000000001E-4</v>
      </c>
      <c r="O165" s="341">
        <f t="shared" si="35"/>
        <v>0</v>
      </c>
      <c r="P165" s="341">
        <v>0</v>
      </c>
      <c r="Q165" s="341">
        <f t="shared" si="36"/>
        <v>0</v>
      </c>
      <c r="R165" s="341" t="s">
        <v>251</v>
      </c>
      <c r="S165" s="341" t="s">
        <v>125</v>
      </c>
      <c r="T165" s="341" t="s">
        <v>125</v>
      </c>
      <c r="U165" s="341">
        <v>0</v>
      </c>
      <c r="V165" s="341">
        <f t="shared" si="37"/>
        <v>0</v>
      </c>
      <c r="W165" s="341"/>
      <c r="X165" s="342"/>
      <c r="Y165" s="342"/>
      <c r="Z165" s="342"/>
      <c r="AA165" s="342"/>
      <c r="AB165" s="342"/>
      <c r="AC165" s="342"/>
      <c r="AD165" s="342"/>
      <c r="AE165" s="342"/>
      <c r="AF165" s="342"/>
      <c r="AG165" s="342" t="s">
        <v>252</v>
      </c>
      <c r="AH165" s="342"/>
      <c r="AI165" s="342"/>
      <c r="AJ165" s="342"/>
      <c r="AK165" s="342"/>
      <c r="AL165" s="342"/>
      <c r="AM165" s="342"/>
      <c r="AN165" s="342"/>
      <c r="AO165" s="342"/>
      <c r="AP165" s="342"/>
      <c r="AQ165" s="342"/>
      <c r="AR165" s="342"/>
      <c r="AS165" s="342"/>
      <c r="AT165" s="342"/>
      <c r="AU165" s="342"/>
      <c r="AV165" s="342"/>
      <c r="AW165" s="342"/>
      <c r="AX165" s="342"/>
      <c r="AY165" s="342"/>
      <c r="AZ165" s="342"/>
      <c r="BA165" s="342"/>
      <c r="BB165" s="342"/>
      <c r="BC165" s="342"/>
      <c r="BD165" s="342"/>
      <c r="BE165" s="342"/>
      <c r="BF165" s="342"/>
      <c r="BG165" s="342"/>
      <c r="BH165" s="342"/>
    </row>
    <row r="166" spans="1:60" outlineLevel="1">
      <c r="A166" s="335">
        <v>103</v>
      </c>
      <c r="B166" s="336" t="s">
        <v>1324</v>
      </c>
      <c r="C166" s="337" t="s">
        <v>1325</v>
      </c>
      <c r="D166" s="343" t="s">
        <v>174</v>
      </c>
      <c r="E166" s="344">
        <v>2</v>
      </c>
      <c r="F166" s="371"/>
      <c r="G166" s="340" t="str">
        <f t="shared" si="25"/>
        <v/>
      </c>
      <c r="H166" s="341">
        <v>4500</v>
      </c>
      <c r="I166" s="341">
        <f t="shared" si="32"/>
        <v>9000</v>
      </c>
      <c r="J166" s="341">
        <v>0</v>
      </c>
      <c r="K166" s="341">
        <f t="shared" si="33"/>
        <v>0</v>
      </c>
      <c r="L166" s="341">
        <v>21</v>
      </c>
      <c r="M166" s="341" t="e">
        <f t="shared" si="34"/>
        <v>#VALUE!</v>
      </c>
      <c r="N166" s="341">
        <v>1.2999999999999999E-2</v>
      </c>
      <c r="O166" s="341">
        <f t="shared" si="35"/>
        <v>0.03</v>
      </c>
      <c r="P166" s="341">
        <v>0</v>
      </c>
      <c r="Q166" s="341">
        <f t="shared" si="36"/>
        <v>0</v>
      </c>
      <c r="R166" s="341" t="s">
        <v>251</v>
      </c>
      <c r="S166" s="341" t="s">
        <v>125</v>
      </c>
      <c r="T166" s="341" t="s">
        <v>125</v>
      </c>
      <c r="U166" s="341">
        <v>0</v>
      </c>
      <c r="V166" s="341">
        <f t="shared" si="37"/>
        <v>0</v>
      </c>
      <c r="W166" s="341"/>
      <c r="X166" s="342"/>
      <c r="Y166" s="342"/>
      <c r="Z166" s="342"/>
      <c r="AA166" s="342"/>
      <c r="AB166" s="342"/>
      <c r="AC166" s="342"/>
      <c r="AD166" s="342"/>
      <c r="AE166" s="342"/>
      <c r="AF166" s="342"/>
      <c r="AG166" s="342" t="s">
        <v>252</v>
      </c>
      <c r="AH166" s="342"/>
      <c r="AI166" s="342"/>
      <c r="AJ166" s="342"/>
      <c r="AK166" s="342"/>
      <c r="AL166" s="342"/>
      <c r="AM166" s="342"/>
      <c r="AN166" s="342"/>
      <c r="AO166" s="342"/>
      <c r="AP166" s="342"/>
      <c r="AQ166" s="342"/>
      <c r="AR166" s="342"/>
      <c r="AS166" s="342"/>
      <c r="AT166" s="342"/>
      <c r="AU166" s="342"/>
      <c r="AV166" s="342"/>
      <c r="AW166" s="342"/>
      <c r="AX166" s="342"/>
      <c r="AY166" s="342"/>
      <c r="AZ166" s="342"/>
      <c r="BA166" s="342"/>
      <c r="BB166" s="342"/>
      <c r="BC166" s="342"/>
      <c r="BD166" s="342"/>
      <c r="BE166" s="342"/>
      <c r="BF166" s="342"/>
      <c r="BG166" s="342"/>
      <c r="BH166" s="342"/>
    </row>
    <row r="167" spans="1:60" outlineLevel="1">
      <c r="A167" s="335">
        <v>104</v>
      </c>
      <c r="B167" s="336" t="s">
        <v>1326</v>
      </c>
      <c r="C167" s="337" t="s">
        <v>1327</v>
      </c>
      <c r="D167" s="343" t="s">
        <v>174</v>
      </c>
      <c r="E167" s="344">
        <v>2</v>
      </c>
      <c r="F167" s="371"/>
      <c r="G167" s="340" t="str">
        <f t="shared" si="25"/>
        <v/>
      </c>
      <c r="H167" s="341">
        <v>13340</v>
      </c>
      <c r="I167" s="341">
        <f t="shared" si="32"/>
        <v>26680</v>
      </c>
      <c r="J167" s="341">
        <v>0</v>
      </c>
      <c r="K167" s="341">
        <f t="shared" si="33"/>
        <v>0</v>
      </c>
      <c r="L167" s="341">
        <v>21</v>
      </c>
      <c r="M167" s="341" t="e">
        <f t="shared" si="34"/>
        <v>#VALUE!</v>
      </c>
      <c r="N167" s="341">
        <v>3.6999999999999998E-2</v>
      </c>
      <c r="O167" s="341">
        <f t="shared" si="35"/>
        <v>7.0000000000000007E-2</v>
      </c>
      <c r="P167" s="341">
        <v>0</v>
      </c>
      <c r="Q167" s="341">
        <f t="shared" si="36"/>
        <v>0</v>
      </c>
      <c r="R167" s="341" t="s">
        <v>251</v>
      </c>
      <c r="S167" s="341" t="s">
        <v>125</v>
      </c>
      <c r="T167" s="341" t="s">
        <v>125</v>
      </c>
      <c r="U167" s="341">
        <v>0</v>
      </c>
      <c r="V167" s="341">
        <f t="shared" si="37"/>
        <v>0</v>
      </c>
      <c r="W167" s="341"/>
      <c r="X167" s="342"/>
      <c r="Y167" s="342"/>
      <c r="Z167" s="342"/>
      <c r="AA167" s="342"/>
      <c r="AB167" s="342"/>
      <c r="AC167" s="342"/>
      <c r="AD167" s="342"/>
      <c r="AE167" s="342"/>
      <c r="AF167" s="342"/>
      <c r="AG167" s="342" t="s">
        <v>252</v>
      </c>
      <c r="AH167" s="342"/>
      <c r="AI167" s="342"/>
      <c r="AJ167" s="342"/>
      <c r="AK167" s="342"/>
      <c r="AL167" s="342"/>
      <c r="AM167" s="342"/>
      <c r="AN167" s="342"/>
      <c r="AO167" s="342"/>
      <c r="AP167" s="342"/>
      <c r="AQ167" s="342"/>
      <c r="AR167" s="342"/>
      <c r="AS167" s="342"/>
      <c r="AT167" s="342"/>
      <c r="AU167" s="342"/>
      <c r="AV167" s="342"/>
      <c r="AW167" s="342"/>
      <c r="AX167" s="342"/>
      <c r="AY167" s="342"/>
      <c r="AZ167" s="342"/>
      <c r="BA167" s="342"/>
      <c r="BB167" s="342"/>
      <c r="BC167" s="342"/>
      <c r="BD167" s="342"/>
      <c r="BE167" s="342"/>
      <c r="BF167" s="342"/>
      <c r="BG167" s="342"/>
      <c r="BH167" s="342"/>
    </row>
    <row r="168" spans="1:60" outlineLevel="1">
      <c r="A168" s="335">
        <v>105</v>
      </c>
      <c r="B168" s="336" t="s">
        <v>1328</v>
      </c>
      <c r="C168" s="337" t="s">
        <v>1329</v>
      </c>
      <c r="D168" s="343" t="s">
        <v>174</v>
      </c>
      <c r="E168" s="344">
        <v>2</v>
      </c>
      <c r="F168" s="371"/>
      <c r="G168" s="340" t="str">
        <f t="shared" si="25"/>
        <v/>
      </c>
      <c r="H168" s="341">
        <v>7356.16</v>
      </c>
      <c r="I168" s="341">
        <f t="shared" si="32"/>
        <v>14712.32</v>
      </c>
      <c r="J168" s="341">
        <v>0</v>
      </c>
      <c r="K168" s="341">
        <f t="shared" si="33"/>
        <v>0</v>
      </c>
      <c r="L168" s="341">
        <v>21</v>
      </c>
      <c r="M168" s="341" t="e">
        <f t="shared" si="34"/>
        <v>#VALUE!</v>
      </c>
      <c r="N168" s="341">
        <v>0.01</v>
      </c>
      <c r="O168" s="341">
        <f t="shared" si="35"/>
        <v>0.02</v>
      </c>
      <c r="P168" s="341">
        <v>0</v>
      </c>
      <c r="Q168" s="341">
        <f t="shared" si="36"/>
        <v>0</v>
      </c>
      <c r="R168" s="341"/>
      <c r="S168" s="341" t="s">
        <v>153</v>
      </c>
      <c r="T168" s="341" t="s">
        <v>419</v>
      </c>
      <c r="U168" s="341">
        <v>0</v>
      </c>
      <c r="V168" s="341">
        <f t="shared" si="37"/>
        <v>0</v>
      </c>
      <c r="W168" s="341"/>
      <c r="X168" s="342"/>
      <c r="Y168" s="342"/>
      <c r="Z168" s="342"/>
      <c r="AA168" s="342"/>
      <c r="AB168" s="342"/>
      <c r="AC168" s="342"/>
      <c r="AD168" s="342"/>
      <c r="AE168" s="342"/>
      <c r="AF168" s="342"/>
      <c r="AG168" s="342" t="s">
        <v>252</v>
      </c>
      <c r="AH168" s="342"/>
      <c r="AI168" s="342"/>
      <c r="AJ168" s="342"/>
      <c r="AK168" s="342"/>
      <c r="AL168" s="342"/>
      <c r="AM168" s="342"/>
      <c r="AN168" s="342"/>
      <c r="AO168" s="342"/>
      <c r="AP168" s="342"/>
      <c r="AQ168" s="342"/>
      <c r="AR168" s="342"/>
      <c r="AS168" s="342"/>
      <c r="AT168" s="342"/>
      <c r="AU168" s="342"/>
      <c r="AV168" s="342"/>
      <c r="AW168" s="342"/>
      <c r="AX168" s="342"/>
      <c r="AY168" s="342"/>
      <c r="AZ168" s="342"/>
      <c r="BA168" s="342"/>
      <c r="BB168" s="342"/>
      <c r="BC168" s="342"/>
      <c r="BD168" s="342"/>
      <c r="BE168" s="342"/>
      <c r="BF168" s="342"/>
      <c r="BG168" s="342"/>
      <c r="BH168" s="342"/>
    </row>
    <row r="169" spans="1:60" outlineLevel="1">
      <c r="A169" s="335">
        <v>106</v>
      </c>
      <c r="B169" s="336" t="s">
        <v>1330</v>
      </c>
      <c r="C169" s="337" t="s">
        <v>1331</v>
      </c>
      <c r="D169" s="343" t="s">
        <v>174</v>
      </c>
      <c r="E169" s="344">
        <v>10</v>
      </c>
      <c r="F169" s="371"/>
      <c r="G169" s="340" t="str">
        <f t="shared" si="25"/>
        <v/>
      </c>
      <c r="H169" s="341">
        <v>880</v>
      </c>
      <c r="I169" s="341">
        <f t="shared" si="32"/>
        <v>8800</v>
      </c>
      <c r="J169" s="341">
        <v>0</v>
      </c>
      <c r="K169" s="341">
        <f t="shared" si="33"/>
        <v>0</v>
      </c>
      <c r="L169" s="341">
        <v>21</v>
      </c>
      <c r="M169" s="341" t="e">
        <f t="shared" si="34"/>
        <v>#VALUE!</v>
      </c>
      <c r="N169" s="341">
        <v>1.2999999999999999E-2</v>
      </c>
      <c r="O169" s="341">
        <f t="shared" si="35"/>
        <v>0.13</v>
      </c>
      <c r="P169" s="341">
        <v>0</v>
      </c>
      <c r="Q169" s="341">
        <f t="shared" si="36"/>
        <v>0</v>
      </c>
      <c r="R169" s="341" t="s">
        <v>251</v>
      </c>
      <c r="S169" s="341" t="s">
        <v>125</v>
      </c>
      <c r="T169" s="341" t="s">
        <v>125</v>
      </c>
      <c r="U169" s="341">
        <v>0</v>
      </c>
      <c r="V169" s="341">
        <f t="shared" si="37"/>
        <v>0</v>
      </c>
      <c r="W169" s="341"/>
      <c r="X169" s="342"/>
      <c r="Y169" s="342"/>
      <c r="Z169" s="342"/>
      <c r="AA169" s="342"/>
      <c r="AB169" s="342"/>
      <c r="AC169" s="342"/>
      <c r="AD169" s="342"/>
      <c r="AE169" s="342"/>
      <c r="AF169" s="342"/>
      <c r="AG169" s="342" t="s">
        <v>252</v>
      </c>
      <c r="AH169" s="342"/>
      <c r="AI169" s="342"/>
      <c r="AJ169" s="342"/>
      <c r="AK169" s="342"/>
      <c r="AL169" s="342"/>
      <c r="AM169" s="342"/>
      <c r="AN169" s="342"/>
      <c r="AO169" s="342"/>
      <c r="AP169" s="342"/>
      <c r="AQ169" s="342"/>
      <c r="AR169" s="342"/>
      <c r="AS169" s="342"/>
      <c r="AT169" s="342"/>
      <c r="AU169" s="342"/>
      <c r="AV169" s="342"/>
      <c r="AW169" s="342"/>
      <c r="AX169" s="342"/>
      <c r="AY169" s="342"/>
      <c r="AZ169" s="342"/>
      <c r="BA169" s="342"/>
      <c r="BB169" s="342"/>
      <c r="BC169" s="342"/>
      <c r="BD169" s="342"/>
      <c r="BE169" s="342"/>
      <c r="BF169" s="342"/>
      <c r="BG169" s="342"/>
      <c r="BH169" s="342"/>
    </row>
    <row r="170" spans="1:60" outlineLevel="1">
      <c r="A170" s="335">
        <v>107</v>
      </c>
      <c r="B170" s="336" t="s">
        <v>1332</v>
      </c>
      <c r="C170" s="337" t="s">
        <v>1333</v>
      </c>
      <c r="D170" s="343" t="s">
        <v>174</v>
      </c>
      <c r="E170" s="344">
        <v>9</v>
      </c>
      <c r="F170" s="371"/>
      <c r="G170" s="340" t="str">
        <f t="shared" si="25"/>
        <v/>
      </c>
      <c r="H170" s="341">
        <v>1711</v>
      </c>
      <c r="I170" s="341">
        <f t="shared" si="32"/>
        <v>15399</v>
      </c>
      <c r="J170" s="341">
        <v>0</v>
      </c>
      <c r="K170" s="341">
        <f t="shared" si="33"/>
        <v>0</v>
      </c>
      <c r="L170" s="341">
        <v>21</v>
      </c>
      <c r="M170" s="341" t="e">
        <f t="shared" si="34"/>
        <v>#VALUE!</v>
      </c>
      <c r="N170" s="341">
        <v>1.55E-2</v>
      </c>
      <c r="O170" s="341">
        <f t="shared" si="35"/>
        <v>0.14000000000000001</v>
      </c>
      <c r="P170" s="341">
        <v>0</v>
      </c>
      <c r="Q170" s="341">
        <f t="shared" si="36"/>
        <v>0</v>
      </c>
      <c r="R170" s="341" t="s">
        <v>251</v>
      </c>
      <c r="S170" s="341" t="s">
        <v>125</v>
      </c>
      <c r="T170" s="341" t="s">
        <v>125</v>
      </c>
      <c r="U170" s="341">
        <v>0</v>
      </c>
      <c r="V170" s="341">
        <f t="shared" si="37"/>
        <v>0</v>
      </c>
      <c r="W170" s="341"/>
      <c r="X170" s="342"/>
      <c r="Y170" s="342"/>
      <c r="Z170" s="342"/>
      <c r="AA170" s="342"/>
      <c r="AB170" s="342"/>
      <c r="AC170" s="342"/>
      <c r="AD170" s="342"/>
      <c r="AE170" s="342"/>
      <c r="AF170" s="342"/>
      <c r="AG170" s="342" t="s">
        <v>252</v>
      </c>
      <c r="AH170" s="342"/>
      <c r="AI170" s="342"/>
      <c r="AJ170" s="342"/>
      <c r="AK170" s="342"/>
      <c r="AL170" s="342"/>
      <c r="AM170" s="342"/>
      <c r="AN170" s="342"/>
      <c r="AO170" s="342"/>
      <c r="AP170" s="342"/>
      <c r="AQ170" s="342"/>
      <c r="AR170" s="342"/>
      <c r="AS170" s="342"/>
      <c r="AT170" s="342"/>
      <c r="AU170" s="342"/>
      <c r="AV170" s="342"/>
      <c r="AW170" s="342"/>
      <c r="AX170" s="342"/>
      <c r="AY170" s="342"/>
      <c r="AZ170" s="342"/>
      <c r="BA170" s="342"/>
      <c r="BB170" s="342"/>
      <c r="BC170" s="342"/>
      <c r="BD170" s="342"/>
      <c r="BE170" s="342"/>
      <c r="BF170" s="342"/>
      <c r="BG170" s="342"/>
      <c r="BH170" s="342"/>
    </row>
    <row r="171" spans="1:60" outlineLevel="1">
      <c r="A171" s="335">
        <v>108</v>
      </c>
      <c r="B171" s="336" t="s">
        <v>1334</v>
      </c>
      <c r="C171" s="337" t="s">
        <v>1335</v>
      </c>
      <c r="D171" s="343" t="s">
        <v>174</v>
      </c>
      <c r="E171" s="344">
        <v>3</v>
      </c>
      <c r="F171" s="371"/>
      <c r="G171" s="340" t="str">
        <f t="shared" si="25"/>
        <v/>
      </c>
      <c r="H171" s="341">
        <v>9435</v>
      </c>
      <c r="I171" s="341">
        <f t="shared" si="32"/>
        <v>28305</v>
      </c>
      <c r="J171" s="341">
        <v>0</v>
      </c>
      <c r="K171" s="341">
        <f t="shared" si="33"/>
        <v>0</v>
      </c>
      <c r="L171" s="341">
        <v>21</v>
      </c>
      <c r="M171" s="341" t="e">
        <f t="shared" si="34"/>
        <v>#VALUE!</v>
      </c>
      <c r="N171" s="341">
        <v>1.6E-2</v>
      </c>
      <c r="O171" s="341">
        <f t="shared" si="35"/>
        <v>0.05</v>
      </c>
      <c r="P171" s="341">
        <v>0</v>
      </c>
      <c r="Q171" s="341">
        <f t="shared" si="36"/>
        <v>0</v>
      </c>
      <c r="R171" s="341" t="s">
        <v>251</v>
      </c>
      <c r="S171" s="341" t="s">
        <v>125</v>
      </c>
      <c r="T171" s="341" t="s">
        <v>125</v>
      </c>
      <c r="U171" s="341">
        <v>0</v>
      </c>
      <c r="V171" s="341">
        <f t="shared" si="37"/>
        <v>0</v>
      </c>
      <c r="W171" s="341"/>
      <c r="X171" s="342"/>
      <c r="Y171" s="342"/>
      <c r="Z171" s="342"/>
      <c r="AA171" s="342"/>
      <c r="AB171" s="342"/>
      <c r="AC171" s="342"/>
      <c r="AD171" s="342"/>
      <c r="AE171" s="342"/>
      <c r="AF171" s="342"/>
      <c r="AG171" s="342" t="s">
        <v>252</v>
      </c>
      <c r="AH171" s="342"/>
      <c r="AI171" s="342"/>
      <c r="AJ171" s="342"/>
      <c r="AK171" s="342"/>
      <c r="AL171" s="342"/>
      <c r="AM171" s="342"/>
      <c r="AN171" s="342"/>
      <c r="AO171" s="342"/>
      <c r="AP171" s="342"/>
      <c r="AQ171" s="342"/>
      <c r="AR171" s="342"/>
      <c r="AS171" s="342"/>
      <c r="AT171" s="342"/>
      <c r="AU171" s="342"/>
      <c r="AV171" s="342"/>
      <c r="AW171" s="342"/>
      <c r="AX171" s="342"/>
      <c r="AY171" s="342"/>
      <c r="AZ171" s="342"/>
      <c r="BA171" s="342"/>
      <c r="BB171" s="342"/>
      <c r="BC171" s="342"/>
      <c r="BD171" s="342"/>
      <c r="BE171" s="342"/>
      <c r="BF171" s="342"/>
      <c r="BG171" s="342"/>
      <c r="BH171" s="342"/>
    </row>
    <row r="172" spans="1:60" outlineLevel="1">
      <c r="A172" s="335">
        <v>109</v>
      </c>
      <c r="B172" s="336" t="s">
        <v>1336</v>
      </c>
      <c r="C172" s="337" t="s">
        <v>1337</v>
      </c>
      <c r="D172" s="343" t="s">
        <v>641</v>
      </c>
      <c r="E172" s="344">
        <v>0.68259000000000003</v>
      </c>
      <c r="F172" s="371"/>
      <c r="G172" s="340" t="str">
        <f t="shared" si="25"/>
        <v/>
      </c>
      <c r="H172" s="341">
        <v>0</v>
      </c>
      <c r="I172" s="341">
        <f t="shared" si="32"/>
        <v>0</v>
      </c>
      <c r="J172" s="341">
        <v>569</v>
      </c>
      <c r="K172" s="341">
        <f t="shared" si="33"/>
        <v>388.39</v>
      </c>
      <c r="L172" s="341">
        <v>21</v>
      </c>
      <c r="M172" s="341" t="e">
        <f t="shared" si="34"/>
        <v>#VALUE!</v>
      </c>
      <c r="N172" s="341">
        <v>0</v>
      </c>
      <c r="O172" s="341">
        <f t="shared" si="35"/>
        <v>0</v>
      </c>
      <c r="P172" s="341">
        <v>0</v>
      </c>
      <c r="Q172" s="341">
        <f t="shared" si="36"/>
        <v>0</v>
      </c>
      <c r="R172" s="341"/>
      <c r="S172" s="341" t="s">
        <v>125</v>
      </c>
      <c r="T172" s="341" t="s">
        <v>125</v>
      </c>
      <c r="U172" s="341">
        <v>1.5169999999999999</v>
      </c>
      <c r="V172" s="341">
        <f t="shared" si="37"/>
        <v>1.04</v>
      </c>
      <c r="W172" s="341"/>
      <c r="X172" s="342"/>
      <c r="Y172" s="342"/>
      <c r="Z172" s="342"/>
      <c r="AA172" s="342"/>
      <c r="AB172" s="342"/>
      <c r="AC172" s="342"/>
      <c r="AD172" s="342"/>
      <c r="AE172" s="342"/>
      <c r="AF172" s="342"/>
      <c r="AG172" s="342" t="s">
        <v>642</v>
      </c>
      <c r="AH172" s="342"/>
      <c r="AI172" s="342"/>
      <c r="AJ172" s="342"/>
      <c r="AK172" s="342"/>
      <c r="AL172" s="342"/>
      <c r="AM172" s="342"/>
      <c r="AN172" s="342"/>
      <c r="AO172" s="342"/>
      <c r="AP172" s="342"/>
      <c r="AQ172" s="342"/>
      <c r="AR172" s="342"/>
      <c r="AS172" s="342"/>
      <c r="AT172" s="342"/>
      <c r="AU172" s="342"/>
      <c r="AV172" s="342"/>
      <c r="AW172" s="342"/>
      <c r="AX172" s="342"/>
      <c r="AY172" s="342"/>
      <c r="AZ172" s="342"/>
      <c r="BA172" s="342"/>
      <c r="BB172" s="342"/>
      <c r="BC172" s="342"/>
      <c r="BD172" s="342"/>
      <c r="BE172" s="342"/>
      <c r="BF172" s="342"/>
      <c r="BG172" s="342"/>
      <c r="BH172" s="342"/>
    </row>
    <row r="173" spans="1:60">
      <c r="A173" s="328" t="s">
        <v>120</v>
      </c>
      <c r="B173" s="329" t="s">
        <v>1338</v>
      </c>
      <c r="C173" s="330" t="s">
        <v>1339</v>
      </c>
      <c r="D173" s="331"/>
      <c r="E173" s="332"/>
      <c r="F173" s="372"/>
      <c r="G173" s="333">
        <f>SUMIF(AG174:AG182,"&lt;&gt;NOR",G174:G182)</f>
        <v>0</v>
      </c>
      <c r="H173" s="334"/>
      <c r="I173" s="334">
        <f>SUM(I174:I182)</f>
        <v>1220.6999999999998</v>
      </c>
      <c r="J173" s="334"/>
      <c r="K173" s="334">
        <f>SUM(K174:K182)</f>
        <v>1513.2800000000002</v>
      </c>
      <c r="L173" s="334"/>
      <c r="M173" s="334" t="e">
        <f>SUM(M174:M182)</f>
        <v>#VALUE!</v>
      </c>
      <c r="N173" s="334"/>
      <c r="O173" s="334">
        <f>SUM(O174:O182)</f>
        <v>0.02</v>
      </c>
      <c r="P173" s="334"/>
      <c r="Q173" s="334">
        <f>SUM(Q174:Q182)</f>
        <v>0</v>
      </c>
      <c r="R173" s="334"/>
      <c r="S173" s="334"/>
      <c r="T173" s="334"/>
      <c r="U173" s="334"/>
      <c r="V173" s="334">
        <f>SUM(V174:V182)</f>
        <v>4.3</v>
      </c>
      <c r="W173" s="334"/>
      <c r="AG173" s="215" t="s">
        <v>121</v>
      </c>
    </row>
    <row r="174" spans="1:60" outlineLevel="1">
      <c r="A174" s="335">
        <v>110</v>
      </c>
      <c r="B174" s="336" t="s">
        <v>1340</v>
      </c>
      <c r="C174" s="337" t="s">
        <v>1341</v>
      </c>
      <c r="D174" s="343" t="s">
        <v>1342</v>
      </c>
      <c r="E174" s="344">
        <v>10</v>
      </c>
      <c r="F174" s="371"/>
      <c r="G174" s="340" t="str">
        <f t="shared" ref="G174:G182" si="38">IF(F174&lt;&gt;0,F174*E174,"")</f>
        <v/>
      </c>
      <c r="H174" s="341">
        <v>13.91</v>
      </c>
      <c r="I174" s="341">
        <f t="shared" ref="I174:I182" si="39">ROUND(E174*H174,2)</f>
        <v>139.1</v>
      </c>
      <c r="J174" s="341">
        <v>150.09</v>
      </c>
      <c r="K174" s="341">
        <f t="shared" ref="K174:K182" si="40">ROUND(E174*J174,2)</f>
        <v>1500.9</v>
      </c>
      <c r="L174" s="341">
        <v>21</v>
      </c>
      <c r="M174" s="341" t="e">
        <f t="shared" ref="M174:M182" si="41">G174*(1+L174/100)</f>
        <v>#VALUE!</v>
      </c>
      <c r="N174" s="341">
        <v>6.0000000000000002E-5</v>
      </c>
      <c r="O174" s="341">
        <f t="shared" ref="O174:O182" si="42">ROUND(E174*N174,2)</f>
        <v>0</v>
      </c>
      <c r="P174" s="341">
        <v>0</v>
      </c>
      <c r="Q174" s="341">
        <f t="shared" ref="Q174:Q182" si="43">ROUND(E174*P174,2)</f>
        <v>0</v>
      </c>
      <c r="R174" s="341"/>
      <c r="S174" s="341" t="s">
        <v>125</v>
      </c>
      <c r="T174" s="341" t="s">
        <v>125</v>
      </c>
      <c r="U174" s="341">
        <v>0.42599999999999999</v>
      </c>
      <c r="V174" s="341">
        <f t="shared" ref="V174:V182" si="44">ROUND(E174*U174,2)</f>
        <v>4.26</v>
      </c>
      <c r="W174" s="341"/>
      <c r="X174" s="342"/>
      <c r="Y174" s="342"/>
      <c r="Z174" s="342"/>
      <c r="AA174" s="342"/>
      <c r="AB174" s="342"/>
      <c r="AC174" s="342"/>
      <c r="AD174" s="342"/>
      <c r="AE174" s="342"/>
      <c r="AF174" s="342"/>
      <c r="AG174" s="342" t="s">
        <v>154</v>
      </c>
      <c r="AH174" s="342"/>
      <c r="AI174" s="342"/>
      <c r="AJ174" s="342"/>
      <c r="AK174" s="342"/>
      <c r="AL174" s="342"/>
      <c r="AM174" s="342"/>
      <c r="AN174" s="342"/>
      <c r="AO174" s="342"/>
      <c r="AP174" s="342"/>
      <c r="AQ174" s="342"/>
      <c r="AR174" s="342"/>
      <c r="AS174" s="342"/>
      <c r="AT174" s="342"/>
      <c r="AU174" s="342"/>
      <c r="AV174" s="342"/>
      <c r="AW174" s="342"/>
      <c r="AX174" s="342"/>
      <c r="AY174" s="342"/>
      <c r="AZ174" s="342"/>
      <c r="BA174" s="342"/>
      <c r="BB174" s="342"/>
      <c r="BC174" s="342"/>
      <c r="BD174" s="342"/>
      <c r="BE174" s="342"/>
      <c r="BF174" s="342"/>
      <c r="BG174" s="342"/>
      <c r="BH174" s="342"/>
    </row>
    <row r="175" spans="1:60" outlineLevel="1">
      <c r="A175" s="335">
        <v>111</v>
      </c>
      <c r="B175" s="336" t="s">
        <v>1343</v>
      </c>
      <c r="C175" s="337" t="s">
        <v>1344</v>
      </c>
      <c r="D175" s="343" t="s">
        <v>228</v>
      </c>
      <c r="E175" s="344">
        <v>5</v>
      </c>
      <c r="F175" s="371"/>
      <c r="G175" s="340" t="str">
        <f t="shared" si="38"/>
        <v/>
      </c>
      <c r="H175" s="341">
        <v>14.3</v>
      </c>
      <c r="I175" s="341">
        <f t="shared" si="39"/>
        <v>71.5</v>
      </c>
      <c r="J175" s="341">
        <v>0</v>
      </c>
      <c r="K175" s="341">
        <f t="shared" si="40"/>
        <v>0</v>
      </c>
      <c r="L175" s="341">
        <v>21</v>
      </c>
      <c r="M175" s="341" t="e">
        <f t="shared" si="41"/>
        <v>#VALUE!</v>
      </c>
      <c r="N175" s="341">
        <v>3.2000000000000003E-4</v>
      </c>
      <c r="O175" s="341">
        <f t="shared" si="42"/>
        <v>0</v>
      </c>
      <c r="P175" s="341">
        <v>0</v>
      </c>
      <c r="Q175" s="341">
        <f t="shared" si="43"/>
        <v>0</v>
      </c>
      <c r="R175" s="341" t="s">
        <v>251</v>
      </c>
      <c r="S175" s="341" t="s">
        <v>125</v>
      </c>
      <c r="T175" s="341" t="s">
        <v>125</v>
      </c>
      <c r="U175" s="341">
        <v>0</v>
      </c>
      <c r="V175" s="341">
        <f t="shared" si="44"/>
        <v>0</v>
      </c>
      <c r="W175" s="341"/>
      <c r="X175" s="342"/>
      <c r="Y175" s="342"/>
      <c r="Z175" s="342"/>
      <c r="AA175" s="342"/>
      <c r="AB175" s="342"/>
      <c r="AC175" s="342"/>
      <c r="AD175" s="342"/>
      <c r="AE175" s="342"/>
      <c r="AF175" s="342"/>
      <c r="AG175" s="342" t="s">
        <v>252</v>
      </c>
      <c r="AH175" s="342"/>
      <c r="AI175" s="342"/>
      <c r="AJ175" s="342"/>
      <c r="AK175" s="342"/>
      <c r="AL175" s="342"/>
      <c r="AM175" s="342"/>
      <c r="AN175" s="342"/>
      <c r="AO175" s="342"/>
      <c r="AP175" s="342"/>
      <c r="AQ175" s="342"/>
      <c r="AR175" s="342"/>
      <c r="AS175" s="342"/>
      <c r="AT175" s="342"/>
      <c r="AU175" s="342"/>
      <c r="AV175" s="342"/>
      <c r="AW175" s="342"/>
      <c r="AX175" s="342"/>
      <c r="AY175" s="342"/>
      <c r="AZ175" s="342"/>
      <c r="BA175" s="342"/>
      <c r="BB175" s="342"/>
      <c r="BC175" s="342"/>
      <c r="BD175" s="342"/>
      <c r="BE175" s="342"/>
      <c r="BF175" s="342"/>
      <c r="BG175" s="342"/>
      <c r="BH175" s="342"/>
    </row>
    <row r="176" spans="1:60" outlineLevel="1">
      <c r="A176" s="335">
        <v>112</v>
      </c>
      <c r="B176" s="336" t="s">
        <v>1345</v>
      </c>
      <c r="C176" s="337" t="s">
        <v>1346</v>
      </c>
      <c r="D176" s="343" t="s">
        <v>1342</v>
      </c>
      <c r="E176" s="344">
        <v>5</v>
      </c>
      <c r="F176" s="371"/>
      <c r="G176" s="340" t="str">
        <f t="shared" si="38"/>
        <v/>
      </c>
      <c r="H176" s="341">
        <v>87.9</v>
      </c>
      <c r="I176" s="341">
        <f t="shared" si="39"/>
        <v>439.5</v>
      </c>
      <c r="J176" s="341">
        <v>0</v>
      </c>
      <c r="K176" s="341">
        <f t="shared" si="40"/>
        <v>0</v>
      </c>
      <c r="L176" s="341">
        <v>21</v>
      </c>
      <c r="M176" s="341" t="e">
        <f t="shared" si="41"/>
        <v>#VALUE!</v>
      </c>
      <c r="N176" s="341">
        <v>1E-3</v>
      </c>
      <c r="O176" s="341">
        <f t="shared" si="42"/>
        <v>0.01</v>
      </c>
      <c r="P176" s="341">
        <v>0</v>
      </c>
      <c r="Q176" s="341">
        <f t="shared" si="43"/>
        <v>0</v>
      </c>
      <c r="R176" s="341" t="s">
        <v>251</v>
      </c>
      <c r="S176" s="341" t="s">
        <v>125</v>
      </c>
      <c r="T176" s="341" t="s">
        <v>125</v>
      </c>
      <c r="U176" s="341">
        <v>0</v>
      </c>
      <c r="V176" s="341">
        <f t="shared" si="44"/>
        <v>0</v>
      </c>
      <c r="W176" s="341"/>
      <c r="X176" s="342"/>
      <c r="Y176" s="342"/>
      <c r="Z176" s="342"/>
      <c r="AA176" s="342"/>
      <c r="AB176" s="342"/>
      <c r="AC176" s="342"/>
      <c r="AD176" s="342"/>
      <c r="AE176" s="342"/>
      <c r="AF176" s="342"/>
      <c r="AG176" s="342" t="s">
        <v>252</v>
      </c>
      <c r="AH176" s="342"/>
      <c r="AI176" s="342"/>
      <c r="AJ176" s="342"/>
      <c r="AK176" s="342"/>
      <c r="AL176" s="342"/>
      <c r="AM176" s="342"/>
      <c r="AN176" s="342"/>
      <c r="AO176" s="342"/>
      <c r="AP176" s="342"/>
      <c r="AQ176" s="342"/>
      <c r="AR176" s="342"/>
      <c r="AS176" s="342"/>
      <c r="AT176" s="342"/>
      <c r="AU176" s="342"/>
      <c r="AV176" s="342"/>
      <c r="AW176" s="342"/>
      <c r="AX176" s="342"/>
      <c r="AY176" s="342"/>
      <c r="AZ176" s="342"/>
      <c r="BA176" s="342"/>
      <c r="BB176" s="342"/>
      <c r="BC176" s="342"/>
      <c r="BD176" s="342"/>
      <c r="BE176" s="342"/>
      <c r="BF176" s="342"/>
      <c r="BG176" s="342"/>
      <c r="BH176" s="342"/>
    </row>
    <row r="177" spans="1:60" outlineLevel="1">
      <c r="A177" s="335">
        <v>113</v>
      </c>
      <c r="B177" s="336" t="s">
        <v>1347</v>
      </c>
      <c r="C177" s="337" t="s">
        <v>1348</v>
      </c>
      <c r="D177" s="343" t="s">
        <v>1342</v>
      </c>
      <c r="E177" s="344">
        <v>5</v>
      </c>
      <c r="F177" s="371"/>
      <c r="G177" s="340" t="str">
        <f t="shared" si="38"/>
        <v/>
      </c>
      <c r="H177" s="341">
        <v>62</v>
      </c>
      <c r="I177" s="341">
        <f t="shared" si="39"/>
        <v>310</v>
      </c>
      <c r="J177" s="341">
        <v>0</v>
      </c>
      <c r="K177" s="341">
        <f t="shared" si="40"/>
        <v>0</v>
      </c>
      <c r="L177" s="341">
        <v>21</v>
      </c>
      <c r="M177" s="341" t="e">
        <f t="shared" si="41"/>
        <v>#VALUE!</v>
      </c>
      <c r="N177" s="341">
        <v>1E-3</v>
      </c>
      <c r="O177" s="341">
        <f t="shared" si="42"/>
        <v>0.01</v>
      </c>
      <c r="P177" s="341">
        <v>0</v>
      </c>
      <c r="Q177" s="341">
        <f t="shared" si="43"/>
        <v>0</v>
      </c>
      <c r="R177" s="341" t="s">
        <v>251</v>
      </c>
      <c r="S177" s="341" t="s">
        <v>125</v>
      </c>
      <c r="T177" s="341" t="s">
        <v>125</v>
      </c>
      <c r="U177" s="341">
        <v>0</v>
      </c>
      <c r="V177" s="341">
        <f t="shared" si="44"/>
        <v>0</v>
      </c>
      <c r="W177" s="341"/>
      <c r="X177" s="342"/>
      <c r="Y177" s="342"/>
      <c r="Z177" s="342"/>
      <c r="AA177" s="342"/>
      <c r="AB177" s="342"/>
      <c r="AC177" s="342"/>
      <c r="AD177" s="342"/>
      <c r="AE177" s="342"/>
      <c r="AF177" s="342"/>
      <c r="AG177" s="342" t="s">
        <v>252</v>
      </c>
      <c r="AH177" s="342"/>
      <c r="AI177" s="342"/>
      <c r="AJ177" s="342"/>
      <c r="AK177" s="342"/>
      <c r="AL177" s="342"/>
      <c r="AM177" s="342"/>
      <c r="AN177" s="342"/>
      <c r="AO177" s="342"/>
      <c r="AP177" s="342"/>
      <c r="AQ177" s="342"/>
      <c r="AR177" s="342"/>
      <c r="AS177" s="342"/>
      <c r="AT177" s="342"/>
      <c r="AU177" s="342"/>
      <c r="AV177" s="342"/>
      <c r="AW177" s="342"/>
      <c r="AX177" s="342"/>
      <c r="AY177" s="342"/>
      <c r="AZ177" s="342"/>
      <c r="BA177" s="342"/>
      <c r="BB177" s="342"/>
      <c r="BC177" s="342"/>
      <c r="BD177" s="342"/>
      <c r="BE177" s="342"/>
      <c r="BF177" s="342"/>
      <c r="BG177" s="342"/>
      <c r="BH177" s="342"/>
    </row>
    <row r="178" spans="1:60" outlineLevel="1">
      <c r="A178" s="335">
        <v>114</v>
      </c>
      <c r="B178" s="336" t="s">
        <v>1349</v>
      </c>
      <c r="C178" s="337" t="s">
        <v>1350</v>
      </c>
      <c r="D178" s="343" t="s">
        <v>174</v>
      </c>
      <c r="E178" s="344">
        <v>2</v>
      </c>
      <c r="F178" s="371"/>
      <c r="G178" s="340" t="str">
        <f t="shared" si="38"/>
        <v/>
      </c>
      <c r="H178" s="341">
        <v>35</v>
      </c>
      <c r="I178" s="341">
        <f t="shared" si="39"/>
        <v>70</v>
      </c>
      <c r="J178" s="341">
        <v>0</v>
      </c>
      <c r="K178" s="341">
        <f t="shared" si="40"/>
        <v>0</v>
      </c>
      <c r="L178" s="341">
        <v>21</v>
      </c>
      <c r="M178" s="341" t="e">
        <f t="shared" si="41"/>
        <v>#VALUE!</v>
      </c>
      <c r="N178" s="341">
        <v>0</v>
      </c>
      <c r="O178" s="341">
        <f t="shared" si="42"/>
        <v>0</v>
      </c>
      <c r="P178" s="341">
        <v>0</v>
      </c>
      <c r="Q178" s="341">
        <f t="shared" si="43"/>
        <v>0</v>
      </c>
      <c r="R178" s="341"/>
      <c r="S178" s="341" t="s">
        <v>153</v>
      </c>
      <c r="T178" s="341" t="s">
        <v>126</v>
      </c>
      <c r="U178" s="341">
        <v>0</v>
      </c>
      <c r="V178" s="341">
        <f t="shared" si="44"/>
        <v>0</v>
      </c>
      <c r="W178" s="341"/>
      <c r="X178" s="342"/>
      <c r="Y178" s="342"/>
      <c r="Z178" s="342"/>
      <c r="AA178" s="342"/>
      <c r="AB178" s="342"/>
      <c r="AC178" s="342"/>
      <c r="AD178" s="342"/>
      <c r="AE178" s="342"/>
      <c r="AF178" s="342"/>
      <c r="AG178" s="342" t="s">
        <v>252</v>
      </c>
      <c r="AH178" s="342"/>
      <c r="AI178" s="342"/>
      <c r="AJ178" s="342"/>
      <c r="AK178" s="342"/>
      <c r="AL178" s="342"/>
      <c r="AM178" s="342"/>
      <c r="AN178" s="342"/>
      <c r="AO178" s="342"/>
      <c r="AP178" s="342"/>
      <c r="AQ178" s="342"/>
      <c r="AR178" s="342"/>
      <c r="AS178" s="342"/>
      <c r="AT178" s="342"/>
      <c r="AU178" s="342"/>
      <c r="AV178" s="342"/>
      <c r="AW178" s="342"/>
      <c r="AX178" s="342"/>
      <c r="AY178" s="342"/>
      <c r="AZ178" s="342"/>
      <c r="BA178" s="342"/>
      <c r="BB178" s="342"/>
      <c r="BC178" s="342"/>
      <c r="BD178" s="342"/>
      <c r="BE178" s="342"/>
      <c r="BF178" s="342"/>
      <c r="BG178" s="342"/>
      <c r="BH178" s="342"/>
    </row>
    <row r="179" spans="1:60" outlineLevel="1">
      <c r="A179" s="335">
        <v>115</v>
      </c>
      <c r="B179" s="336" t="s">
        <v>1351</v>
      </c>
      <c r="C179" s="337" t="s">
        <v>1352</v>
      </c>
      <c r="D179" s="343" t="s">
        <v>174</v>
      </c>
      <c r="E179" s="344">
        <v>1</v>
      </c>
      <c r="F179" s="371"/>
      <c r="G179" s="340" t="str">
        <f t="shared" si="38"/>
        <v/>
      </c>
      <c r="H179" s="341">
        <v>38.6</v>
      </c>
      <c r="I179" s="341">
        <f t="shared" si="39"/>
        <v>38.6</v>
      </c>
      <c r="J179" s="341">
        <v>0</v>
      </c>
      <c r="K179" s="341">
        <f t="shared" si="40"/>
        <v>0</v>
      </c>
      <c r="L179" s="341">
        <v>21</v>
      </c>
      <c r="M179" s="341" t="e">
        <f t="shared" si="41"/>
        <v>#VALUE!</v>
      </c>
      <c r="N179" s="341">
        <v>0</v>
      </c>
      <c r="O179" s="341">
        <f t="shared" si="42"/>
        <v>0</v>
      </c>
      <c r="P179" s="341">
        <v>0</v>
      </c>
      <c r="Q179" s="341">
        <f t="shared" si="43"/>
        <v>0</v>
      </c>
      <c r="R179" s="341"/>
      <c r="S179" s="341" t="s">
        <v>153</v>
      </c>
      <c r="T179" s="341" t="s">
        <v>126</v>
      </c>
      <c r="U179" s="341">
        <v>0</v>
      </c>
      <c r="V179" s="341">
        <f t="shared" si="44"/>
        <v>0</v>
      </c>
      <c r="W179" s="341"/>
      <c r="X179" s="342"/>
      <c r="Y179" s="342"/>
      <c r="Z179" s="342"/>
      <c r="AA179" s="342"/>
      <c r="AB179" s="342"/>
      <c r="AC179" s="342"/>
      <c r="AD179" s="342"/>
      <c r="AE179" s="342"/>
      <c r="AF179" s="342"/>
      <c r="AG179" s="342" t="s">
        <v>252</v>
      </c>
      <c r="AH179" s="342"/>
      <c r="AI179" s="342"/>
      <c r="AJ179" s="342"/>
      <c r="AK179" s="342"/>
      <c r="AL179" s="342"/>
      <c r="AM179" s="342"/>
      <c r="AN179" s="342"/>
      <c r="AO179" s="342"/>
      <c r="AP179" s="342"/>
      <c r="AQ179" s="342"/>
      <c r="AR179" s="342"/>
      <c r="AS179" s="342"/>
      <c r="AT179" s="342"/>
      <c r="AU179" s="342"/>
      <c r="AV179" s="342"/>
      <c r="AW179" s="342"/>
      <c r="AX179" s="342"/>
      <c r="AY179" s="342"/>
      <c r="AZ179" s="342"/>
      <c r="BA179" s="342"/>
      <c r="BB179" s="342"/>
      <c r="BC179" s="342"/>
      <c r="BD179" s="342"/>
      <c r="BE179" s="342"/>
      <c r="BF179" s="342"/>
      <c r="BG179" s="342"/>
      <c r="BH179" s="342"/>
    </row>
    <row r="180" spans="1:60" outlineLevel="1">
      <c r="A180" s="335">
        <v>116</v>
      </c>
      <c r="B180" s="336" t="s">
        <v>1353</v>
      </c>
      <c r="C180" s="337" t="s">
        <v>1354</v>
      </c>
      <c r="D180" s="343" t="s">
        <v>174</v>
      </c>
      <c r="E180" s="344">
        <v>2</v>
      </c>
      <c r="F180" s="371"/>
      <c r="G180" s="340" t="str">
        <f t="shared" si="38"/>
        <v/>
      </c>
      <c r="H180" s="341">
        <v>48.2</v>
      </c>
      <c r="I180" s="341">
        <f t="shared" si="39"/>
        <v>96.4</v>
      </c>
      <c r="J180" s="341">
        <v>0</v>
      </c>
      <c r="K180" s="341">
        <f t="shared" si="40"/>
        <v>0</v>
      </c>
      <c r="L180" s="341">
        <v>21</v>
      </c>
      <c r="M180" s="341" t="e">
        <f t="shared" si="41"/>
        <v>#VALUE!</v>
      </c>
      <c r="N180" s="341">
        <v>0</v>
      </c>
      <c r="O180" s="341">
        <f t="shared" si="42"/>
        <v>0</v>
      </c>
      <c r="P180" s="341">
        <v>0</v>
      </c>
      <c r="Q180" s="341">
        <f t="shared" si="43"/>
        <v>0</v>
      </c>
      <c r="R180" s="341"/>
      <c r="S180" s="341" t="s">
        <v>153</v>
      </c>
      <c r="T180" s="341" t="s">
        <v>126</v>
      </c>
      <c r="U180" s="341">
        <v>0</v>
      </c>
      <c r="V180" s="341">
        <f t="shared" si="44"/>
        <v>0</v>
      </c>
      <c r="W180" s="341"/>
      <c r="X180" s="342"/>
      <c r="Y180" s="342"/>
      <c r="Z180" s="342"/>
      <c r="AA180" s="342"/>
      <c r="AB180" s="342"/>
      <c r="AC180" s="342"/>
      <c r="AD180" s="342"/>
      <c r="AE180" s="342"/>
      <c r="AF180" s="342"/>
      <c r="AG180" s="342" t="s">
        <v>252</v>
      </c>
      <c r="AH180" s="342"/>
      <c r="AI180" s="342"/>
      <c r="AJ180" s="342"/>
      <c r="AK180" s="342"/>
      <c r="AL180" s="342"/>
      <c r="AM180" s="342"/>
      <c r="AN180" s="342"/>
      <c r="AO180" s="342"/>
      <c r="AP180" s="342"/>
      <c r="AQ180" s="342"/>
      <c r="AR180" s="342"/>
      <c r="AS180" s="342"/>
      <c r="AT180" s="342"/>
      <c r="AU180" s="342"/>
      <c r="AV180" s="342"/>
      <c r="AW180" s="342"/>
      <c r="AX180" s="342"/>
      <c r="AY180" s="342"/>
      <c r="AZ180" s="342"/>
      <c r="BA180" s="342"/>
      <c r="BB180" s="342"/>
      <c r="BC180" s="342"/>
      <c r="BD180" s="342"/>
      <c r="BE180" s="342"/>
      <c r="BF180" s="342"/>
      <c r="BG180" s="342"/>
      <c r="BH180" s="342"/>
    </row>
    <row r="181" spans="1:60" outlineLevel="1">
      <c r="A181" s="335">
        <v>117</v>
      </c>
      <c r="B181" s="336" t="s">
        <v>1355</v>
      </c>
      <c r="C181" s="337" t="s">
        <v>1356</v>
      </c>
      <c r="D181" s="343" t="s">
        <v>174</v>
      </c>
      <c r="E181" s="344">
        <v>1</v>
      </c>
      <c r="F181" s="371"/>
      <c r="G181" s="340" t="str">
        <f t="shared" si="38"/>
        <v/>
      </c>
      <c r="H181" s="341">
        <v>55.6</v>
      </c>
      <c r="I181" s="341">
        <f t="shared" si="39"/>
        <v>55.6</v>
      </c>
      <c r="J181" s="341">
        <v>0</v>
      </c>
      <c r="K181" s="341">
        <f t="shared" si="40"/>
        <v>0</v>
      </c>
      <c r="L181" s="341">
        <v>21</v>
      </c>
      <c r="M181" s="341" t="e">
        <f t="shared" si="41"/>
        <v>#VALUE!</v>
      </c>
      <c r="N181" s="341">
        <v>0</v>
      </c>
      <c r="O181" s="341">
        <f t="shared" si="42"/>
        <v>0</v>
      </c>
      <c r="P181" s="341">
        <v>0</v>
      </c>
      <c r="Q181" s="341">
        <f t="shared" si="43"/>
        <v>0</v>
      </c>
      <c r="R181" s="341"/>
      <c r="S181" s="341" t="s">
        <v>153</v>
      </c>
      <c r="T181" s="341" t="s">
        <v>126</v>
      </c>
      <c r="U181" s="341">
        <v>0</v>
      </c>
      <c r="V181" s="341">
        <f t="shared" si="44"/>
        <v>0</v>
      </c>
      <c r="W181" s="341"/>
      <c r="X181" s="342"/>
      <c r="Y181" s="342"/>
      <c r="Z181" s="342"/>
      <c r="AA181" s="342"/>
      <c r="AB181" s="342"/>
      <c r="AC181" s="342"/>
      <c r="AD181" s="342"/>
      <c r="AE181" s="342"/>
      <c r="AF181" s="342"/>
      <c r="AG181" s="342" t="s">
        <v>252</v>
      </c>
      <c r="AH181" s="342"/>
      <c r="AI181" s="342"/>
      <c r="AJ181" s="342"/>
      <c r="AK181" s="342"/>
      <c r="AL181" s="342"/>
      <c r="AM181" s="342"/>
      <c r="AN181" s="342"/>
      <c r="AO181" s="342"/>
      <c r="AP181" s="342"/>
      <c r="AQ181" s="342"/>
      <c r="AR181" s="342"/>
      <c r="AS181" s="342"/>
      <c r="AT181" s="342"/>
      <c r="AU181" s="342"/>
      <c r="AV181" s="342"/>
      <c r="AW181" s="342"/>
      <c r="AX181" s="342"/>
      <c r="AY181" s="342"/>
      <c r="AZ181" s="342"/>
      <c r="BA181" s="342"/>
      <c r="BB181" s="342"/>
      <c r="BC181" s="342"/>
      <c r="BD181" s="342"/>
      <c r="BE181" s="342"/>
      <c r="BF181" s="342"/>
      <c r="BG181" s="342"/>
      <c r="BH181" s="342"/>
    </row>
    <row r="182" spans="1:60" outlineLevel="1">
      <c r="A182" s="335">
        <v>118</v>
      </c>
      <c r="B182" s="336" t="s">
        <v>1357</v>
      </c>
      <c r="C182" s="337" t="s">
        <v>1358</v>
      </c>
      <c r="D182" s="343" t="s">
        <v>641</v>
      </c>
      <c r="E182" s="344">
        <v>1.2200000000000001E-2</v>
      </c>
      <c r="F182" s="371"/>
      <c r="G182" s="340" t="str">
        <f t="shared" si="38"/>
        <v/>
      </c>
      <c r="H182" s="341">
        <v>0</v>
      </c>
      <c r="I182" s="341">
        <f t="shared" si="39"/>
        <v>0</v>
      </c>
      <c r="J182" s="341">
        <v>1015</v>
      </c>
      <c r="K182" s="341">
        <f t="shared" si="40"/>
        <v>12.38</v>
      </c>
      <c r="L182" s="341">
        <v>21</v>
      </c>
      <c r="M182" s="341" t="e">
        <f t="shared" si="41"/>
        <v>#VALUE!</v>
      </c>
      <c r="N182" s="341">
        <v>0</v>
      </c>
      <c r="O182" s="341">
        <f t="shared" si="42"/>
        <v>0</v>
      </c>
      <c r="P182" s="341">
        <v>0</v>
      </c>
      <c r="Q182" s="341">
        <f t="shared" si="43"/>
        <v>0</v>
      </c>
      <c r="R182" s="341"/>
      <c r="S182" s="341" t="s">
        <v>125</v>
      </c>
      <c r="T182" s="341" t="s">
        <v>125</v>
      </c>
      <c r="U182" s="341">
        <v>3.327</v>
      </c>
      <c r="V182" s="341">
        <f t="shared" si="44"/>
        <v>0.04</v>
      </c>
      <c r="W182" s="341"/>
      <c r="X182" s="342"/>
      <c r="Y182" s="342"/>
      <c r="Z182" s="342"/>
      <c r="AA182" s="342"/>
      <c r="AB182" s="342"/>
      <c r="AC182" s="342"/>
      <c r="AD182" s="342"/>
      <c r="AE182" s="342"/>
      <c r="AF182" s="342"/>
      <c r="AG182" s="342" t="s">
        <v>642</v>
      </c>
      <c r="AH182" s="342"/>
      <c r="AI182" s="342"/>
      <c r="AJ182" s="342"/>
      <c r="AK182" s="342"/>
      <c r="AL182" s="342"/>
      <c r="AM182" s="342"/>
      <c r="AN182" s="342"/>
      <c r="AO182" s="342"/>
      <c r="AP182" s="342"/>
      <c r="AQ182" s="342"/>
      <c r="AR182" s="342"/>
      <c r="AS182" s="342"/>
      <c r="AT182" s="342"/>
      <c r="AU182" s="342"/>
      <c r="AV182" s="342"/>
      <c r="AW182" s="342"/>
      <c r="AX182" s="342"/>
      <c r="AY182" s="342"/>
      <c r="AZ182" s="342"/>
      <c r="BA182" s="342"/>
      <c r="BB182" s="342"/>
      <c r="BC182" s="342"/>
      <c r="BD182" s="342"/>
      <c r="BE182" s="342"/>
      <c r="BF182" s="342"/>
      <c r="BG182" s="342"/>
      <c r="BH182" s="342"/>
    </row>
    <row r="183" spans="1:60">
      <c r="A183" s="328" t="s">
        <v>120</v>
      </c>
      <c r="B183" s="329" t="s">
        <v>92</v>
      </c>
      <c r="C183" s="330" t="s">
        <v>27</v>
      </c>
      <c r="D183" s="331"/>
      <c r="E183" s="332"/>
      <c r="F183" s="372"/>
      <c r="G183" s="333">
        <f>SUMIF(AG184:AG185,"&lt;&gt;NOR",G184:G185)</f>
        <v>0</v>
      </c>
      <c r="H183" s="334"/>
      <c r="I183" s="334">
        <f>SUM(I184:I185)</f>
        <v>0</v>
      </c>
      <c r="J183" s="334"/>
      <c r="K183" s="334">
        <f>SUM(K184:K185)</f>
        <v>12979.6</v>
      </c>
      <c r="L183" s="334"/>
      <c r="M183" s="334" t="e">
        <f>SUM(M184:M185)</f>
        <v>#VALUE!</v>
      </c>
      <c r="N183" s="334"/>
      <c r="O183" s="334">
        <f>SUM(O184:O185)</f>
        <v>0</v>
      </c>
      <c r="P183" s="334"/>
      <c r="Q183" s="334">
        <f>SUM(Q184:Q185)</f>
        <v>0</v>
      </c>
      <c r="R183" s="334"/>
      <c r="S183" s="334"/>
      <c r="T183" s="334"/>
      <c r="U183" s="334"/>
      <c r="V183" s="334">
        <f>SUM(V184:V185)</f>
        <v>0</v>
      </c>
      <c r="W183" s="334"/>
      <c r="AG183" s="215" t="s">
        <v>121</v>
      </c>
    </row>
    <row r="184" spans="1:60" outlineLevel="1">
      <c r="A184" s="335">
        <v>119</v>
      </c>
      <c r="B184" s="336" t="s">
        <v>1359</v>
      </c>
      <c r="C184" s="337" t="s">
        <v>1360</v>
      </c>
      <c r="D184" s="343" t="s">
        <v>1361</v>
      </c>
      <c r="E184" s="344">
        <v>1</v>
      </c>
      <c r="F184" s="371"/>
      <c r="G184" s="340" t="str">
        <f t="shared" ref="G184:G185" si="45">IF(F184&lt;&gt;0,F184*E184,"")</f>
        <v/>
      </c>
      <c r="H184" s="341">
        <v>0</v>
      </c>
      <c r="I184" s="341">
        <f>ROUND(E184*H184,2)</f>
        <v>0</v>
      </c>
      <c r="J184" s="341">
        <v>10741.74</v>
      </c>
      <c r="K184" s="341">
        <f>ROUND(E184*J184,2)</f>
        <v>10741.74</v>
      </c>
      <c r="L184" s="341">
        <v>21</v>
      </c>
      <c r="M184" s="341" t="e">
        <f>G184*(1+L184/100)</f>
        <v>#VALUE!</v>
      </c>
      <c r="N184" s="341">
        <v>0</v>
      </c>
      <c r="O184" s="341">
        <f>ROUND(E184*N184,2)</f>
        <v>0</v>
      </c>
      <c r="P184" s="341">
        <v>0</v>
      </c>
      <c r="Q184" s="341">
        <f>ROUND(E184*P184,2)</f>
        <v>0</v>
      </c>
      <c r="R184" s="341"/>
      <c r="S184" s="341" t="s">
        <v>125</v>
      </c>
      <c r="T184" s="341" t="s">
        <v>126</v>
      </c>
      <c r="U184" s="341">
        <v>0</v>
      </c>
      <c r="V184" s="341">
        <f>ROUND(E184*U184,2)</f>
        <v>0</v>
      </c>
      <c r="W184" s="341"/>
      <c r="X184" s="342"/>
      <c r="Y184" s="342"/>
      <c r="Z184" s="342"/>
      <c r="AA184" s="342"/>
      <c r="AB184" s="342"/>
      <c r="AC184" s="342"/>
      <c r="AD184" s="342"/>
      <c r="AE184" s="342"/>
      <c r="AF184" s="342"/>
      <c r="AG184" s="342" t="s">
        <v>1362</v>
      </c>
      <c r="AH184" s="342"/>
      <c r="AI184" s="342"/>
      <c r="AJ184" s="342"/>
      <c r="AK184" s="342"/>
      <c r="AL184" s="342"/>
      <c r="AM184" s="342"/>
      <c r="AN184" s="342"/>
      <c r="AO184" s="342"/>
      <c r="AP184" s="342"/>
      <c r="AQ184" s="342"/>
      <c r="AR184" s="342"/>
      <c r="AS184" s="342"/>
      <c r="AT184" s="342"/>
      <c r="AU184" s="342"/>
      <c r="AV184" s="342"/>
      <c r="AW184" s="342"/>
      <c r="AX184" s="342"/>
      <c r="AY184" s="342"/>
      <c r="AZ184" s="342"/>
      <c r="BA184" s="342"/>
      <c r="BB184" s="342"/>
      <c r="BC184" s="342"/>
      <c r="BD184" s="342"/>
      <c r="BE184" s="342"/>
      <c r="BF184" s="342"/>
      <c r="BG184" s="342"/>
      <c r="BH184" s="342"/>
    </row>
    <row r="185" spans="1:60" outlineLevel="1">
      <c r="A185" s="335">
        <v>120</v>
      </c>
      <c r="B185" s="336" t="s">
        <v>1363</v>
      </c>
      <c r="C185" s="337" t="s">
        <v>1364</v>
      </c>
      <c r="D185" s="343" t="s">
        <v>1361</v>
      </c>
      <c r="E185" s="344">
        <v>1</v>
      </c>
      <c r="F185" s="371"/>
      <c r="G185" s="340" t="str">
        <f t="shared" si="45"/>
        <v/>
      </c>
      <c r="H185" s="341">
        <v>0</v>
      </c>
      <c r="I185" s="341">
        <f>ROUND(E185*H185,2)</f>
        <v>0</v>
      </c>
      <c r="J185" s="341">
        <v>2237.86</v>
      </c>
      <c r="K185" s="341">
        <f>ROUND(E185*J185,2)</f>
        <v>2237.86</v>
      </c>
      <c r="L185" s="341">
        <v>21</v>
      </c>
      <c r="M185" s="341" t="e">
        <f>G185*(1+L185/100)</f>
        <v>#VALUE!</v>
      </c>
      <c r="N185" s="341">
        <v>0</v>
      </c>
      <c r="O185" s="341">
        <f>ROUND(E185*N185,2)</f>
        <v>0</v>
      </c>
      <c r="P185" s="341">
        <v>0</v>
      </c>
      <c r="Q185" s="341">
        <f>ROUND(E185*P185,2)</f>
        <v>0</v>
      </c>
      <c r="R185" s="341"/>
      <c r="S185" s="341" t="s">
        <v>125</v>
      </c>
      <c r="T185" s="341" t="s">
        <v>126</v>
      </c>
      <c r="U185" s="341">
        <v>0</v>
      </c>
      <c r="V185" s="341">
        <f>ROUND(E185*U185,2)</f>
        <v>0</v>
      </c>
      <c r="W185" s="341"/>
      <c r="X185" s="342"/>
      <c r="Y185" s="342"/>
      <c r="Z185" s="342"/>
      <c r="AA185" s="342"/>
      <c r="AB185" s="342"/>
      <c r="AC185" s="342"/>
      <c r="AD185" s="342"/>
      <c r="AE185" s="342"/>
      <c r="AF185" s="342"/>
      <c r="AG185" s="342" t="s">
        <v>1362</v>
      </c>
      <c r="AH185" s="342"/>
      <c r="AI185" s="342"/>
      <c r="AJ185" s="342"/>
      <c r="AK185" s="342"/>
      <c r="AL185" s="342"/>
      <c r="AM185" s="342"/>
      <c r="AN185" s="342"/>
      <c r="AO185" s="342"/>
      <c r="AP185" s="342"/>
      <c r="AQ185" s="342"/>
      <c r="AR185" s="342"/>
      <c r="AS185" s="342"/>
      <c r="AT185" s="342"/>
      <c r="AU185" s="342"/>
      <c r="AV185" s="342"/>
      <c r="AW185" s="342"/>
      <c r="AX185" s="342"/>
      <c r="AY185" s="342"/>
      <c r="AZ185" s="342"/>
      <c r="BA185" s="342"/>
      <c r="BB185" s="342"/>
      <c r="BC185" s="342"/>
      <c r="BD185" s="342"/>
      <c r="BE185" s="342"/>
      <c r="BF185" s="342"/>
      <c r="BG185" s="342"/>
      <c r="BH185" s="342"/>
    </row>
    <row r="186" spans="1:60">
      <c r="A186" s="328" t="s">
        <v>120</v>
      </c>
      <c r="B186" s="329" t="s">
        <v>93</v>
      </c>
      <c r="C186" s="330" t="s">
        <v>28</v>
      </c>
      <c r="D186" s="331"/>
      <c r="E186" s="332"/>
      <c r="F186" s="372"/>
      <c r="G186" s="333">
        <f>SUMIF(AG187:AG187,"&lt;&gt;NOR",G187:G187)</f>
        <v>0</v>
      </c>
      <c r="H186" s="334"/>
      <c r="I186" s="334">
        <f>SUM(I187:I187)</f>
        <v>0</v>
      </c>
      <c r="J186" s="334"/>
      <c r="K186" s="334">
        <f>SUM(K187:K187)</f>
        <v>800</v>
      </c>
      <c r="L186" s="334"/>
      <c r="M186" s="334" t="e">
        <f>SUM(M187:M187)</f>
        <v>#VALUE!</v>
      </c>
      <c r="N186" s="334"/>
      <c r="O186" s="334">
        <f>SUM(O187:O187)</f>
        <v>0</v>
      </c>
      <c r="P186" s="334"/>
      <c r="Q186" s="334">
        <f>SUM(Q187:Q187)</f>
        <v>0</v>
      </c>
      <c r="R186" s="334"/>
      <c r="S186" s="334"/>
      <c r="T186" s="334"/>
      <c r="U186" s="334"/>
      <c r="V186" s="334">
        <f>SUM(V187:V187)</f>
        <v>0</v>
      </c>
      <c r="W186" s="334"/>
      <c r="AG186" s="215" t="s">
        <v>121</v>
      </c>
    </row>
    <row r="187" spans="1:60" ht="13.5" outlineLevel="1" thickBot="1">
      <c r="A187" s="335">
        <v>121</v>
      </c>
      <c r="B187" s="336" t="s">
        <v>1365</v>
      </c>
      <c r="C187" s="337" t="s">
        <v>1366</v>
      </c>
      <c r="D187" s="343" t="s">
        <v>1361</v>
      </c>
      <c r="E187" s="344">
        <v>1</v>
      </c>
      <c r="F187" s="374"/>
      <c r="G187" s="362" t="str">
        <f t="shared" ref="G187" si="46">IF(F187&lt;&gt;0,F187*E187,"")</f>
        <v/>
      </c>
      <c r="H187" s="341">
        <v>0</v>
      </c>
      <c r="I187" s="341">
        <f>ROUND(E187*H187,2)</f>
        <v>0</v>
      </c>
      <c r="J187" s="341">
        <v>800</v>
      </c>
      <c r="K187" s="341">
        <f>ROUND(E187*J187,2)</f>
        <v>800</v>
      </c>
      <c r="L187" s="341">
        <v>21</v>
      </c>
      <c r="M187" s="341" t="e">
        <f>G187*(1+L187/100)</f>
        <v>#VALUE!</v>
      </c>
      <c r="N187" s="341">
        <v>0</v>
      </c>
      <c r="O187" s="341">
        <f>ROUND(E187*N187,2)</f>
        <v>0</v>
      </c>
      <c r="P187" s="341">
        <v>0</v>
      </c>
      <c r="Q187" s="341">
        <f>ROUND(E187*P187,2)</f>
        <v>0</v>
      </c>
      <c r="R187" s="341"/>
      <c r="S187" s="341" t="s">
        <v>125</v>
      </c>
      <c r="T187" s="341" t="s">
        <v>126</v>
      </c>
      <c r="U187" s="341">
        <v>0</v>
      </c>
      <c r="V187" s="341">
        <f>ROUND(E187*U187,2)</f>
        <v>0</v>
      </c>
      <c r="W187" s="341"/>
      <c r="X187" s="342"/>
      <c r="Y187" s="342"/>
      <c r="Z187" s="342"/>
      <c r="AA187" s="342"/>
      <c r="AB187" s="342"/>
      <c r="AC187" s="342"/>
      <c r="AD187" s="342"/>
      <c r="AE187" s="342"/>
      <c r="AF187" s="342"/>
      <c r="AG187" s="342" t="s">
        <v>127</v>
      </c>
      <c r="AH187" s="342"/>
      <c r="AI187" s="342"/>
      <c r="AJ187" s="342"/>
      <c r="AK187" s="342"/>
      <c r="AL187" s="342"/>
      <c r="AM187" s="342"/>
      <c r="AN187" s="342"/>
      <c r="AO187" s="342"/>
      <c r="AP187" s="342"/>
      <c r="AQ187" s="342"/>
      <c r="AR187" s="342"/>
      <c r="AS187" s="342"/>
      <c r="AT187" s="342"/>
      <c r="AU187" s="342"/>
      <c r="AV187" s="342"/>
      <c r="AW187" s="342"/>
      <c r="AX187" s="342"/>
      <c r="AY187" s="342"/>
      <c r="AZ187" s="342"/>
      <c r="BA187" s="342"/>
      <c r="BB187" s="342"/>
      <c r="BC187" s="342"/>
      <c r="BD187" s="342"/>
      <c r="BE187" s="342"/>
      <c r="BF187" s="342"/>
      <c r="BG187" s="342"/>
      <c r="BH187" s="342"/>
    </row>
    <row r="188" spans="1:60" ht="13.5" thickBot="1">
      <c r="A188" s="363" t="s">
        <v>29</v>
      </c>
      <c r="B188" s="364"/>
      <c r="C188" s="365"/>
      <c r="D188" s="366"/>
      <c r="E188" s="367"/>
      <c r="F188" s="368"/>
      <c r="G188" s="369">
        <f>SUM(G2:G187)/2</f>
        <v>0</v>
      </c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AE188" s="215">
        <v>15</v>
      </c>
      <c r="AF188" s="215">
        <v>21</v>
      </c>
    </row>
    <row r="189" spans="1:60">
      <c r="C189" s="249"/>
      <c r="D189" s="227"/>
      <c r="AG189" s="215" t="s">
        <v>150</v>
      </c>
    </row>
    <row r="190" spans="1:60">
      <c r="D190" s="227"/>
    </row>
    <row r="191" spans="1:60">
      <c r="D191" s="227"/>
    </row>
    <row r="192" spans="1:60">
      <c r="D192" s="227"/>
    </row>
    <row r="193" spans="4:4">
      <c r="D193" s="227"/>
    </row>
    <row r="194" spans="4:4">
      <c r="D194" s="227"/>
    </row>
    <row r="195" spans="4:4">
      <c r="D195" s="227"/>
    </row>
    <row r="196" spans="4:4">
      <c r="D196" s="227"/>
    </row>
    <row r="197" spans="4:4">
      <c r="D197" s="227"/>
    </row>
    <row r="198" spans="4:4">
      <c r="D198" s="227"/>
    </row>
    <row r="199" spans="4:4">
      <c r="D199" s="227"/>
    </row>
    <row r="200" spans="4:4">
      <c r="D200" s="227"/>
    </row>
    <row r="201" spans="4:4">
      <c r="D201" s="227"/>
    </row>
    <row r="202" spans="4:4">
      <c r="D202" s="227"/>
    </row>
    <row r="203" spans="4:4">
      <c r="D203" s="227"/>
    </row>
    <row r="204" spans="4:4">
      <c r="D204" s="227"/>
    </row>
    <row r="205" spans="4:4">
      <c r="D205" s="227"/>
    </row>
    <row r="206" spans="4:4">
      <c r="D206" s="227"/>
    </row>
    <row r="207" spans="4:4">
      <c r="D207" s="227"/>
    </row>
    <row r="208" spans="4:4">
      <c r="D208" s="227"/>
    </row>
    <row r="209" spans="4:4">
      <c r="D209" s="227"/>
    </row>
    <row r="210" spans="4:4">
      <c r="D210" s="227"/>
    </row>
    <row r="211" spans="4:4">
      <c r="D211" s="227"/>
    </row>
    <row r="212" spans="4:4">
      <c r="D212" s="227"/>
    </row>
    <row r="213" spans="4:4">
      <c r="D213" s="227"/>
    </row>
    <row r="214" spans="4:4">
      <c r="D214" s="227"/>
    </row>
    <row r="215" spans="4:4">
      <c r="D215" s="227"/>
    </row>
    <row r="216" spans="4:4">
      <c r="D216" s="227"/>
    </row>
    <row r="217" spans="4:4">
      <c r="D217" s="227"/>
    </row>
    <row r="218" spans="4:4">
      <c r="D218" s="227"/>
    </row>
    <row r="219" spans="4:4">
      <c r="D219" s="227"/>
    </row>
    <row r="220" spans="4:4">
      <c r="D220" s="227"/>
    </row>
    <row r="221" spans="4:4">
      <c r="D221" s="227"/>
    </row>
    <row r="222" spans="4:4">
      <c r="D222" s="227"/>
    </row>
    <row r="223" spans="4:4">
      <c r="D223" s="227"/>
    </row>
    <row r="224" spans="4:4">
      <c r="D224" s="227"/>
    </row>
    <row r="225" spans="4:4">
      <c r="D225" s="227"/>
    </row>
    <row r="226" spans="4:4">
      <c r="D226" s="227"/>
    </row>
    <row r="227" spans="4:4">
      <c r="D227" s="227"/>
    </row>
    <row r="228" spans="4:4">
      <c r="D228" s="227"/>
    </row>
    <row r="229" spans="4:4">
      <c r="D229" s="227"/>
    </row>
    <row r="230" spans="4:4">
      <c r="D230" s="227"/>
    </row>
    <row r="231" spans="4:4">
      <c r="D231" s="227"/>
    </row>
    <row r="232" spans="4:4">
      <c r="D232" s="227"/>
    </row>
    <row r="233" spans="4:4">
      <c r="D233" s="227"/>
    </row>
    <row r="234" spans="4:4">
      <c r="D234" s="227"/>
    </row>
    <row r="235" spans="4:4">
      <c r="D235" s="227"/>
    </row>
    <row r="236" spans="4:4">
      <c r="D236" s="227"/>
    </row>
    <row r="237" spans="4:4">
      <c r="D237" s="227"/>
    </row>
    <row r="238" spans="4:4">
      <c r="D238" s="227"/>
    </row>
    <row r="239" spans="4:4">
      <c r="D239" s="227"/>
    </row>
    <row r="240" spans="4:4">
      <c r="D240" s="227"/>
    </row>
    <row r="241" spans="4:4">
      <c r="D241" s="227"/>
    </row>
    <row r="242" spans="4:4">
      <c r="D242" s="227"/>
    </row>
    <row r="243" spans="4:4">
      <c r="D243" s="227"/>
    </row>
    <row r="244" spans="4:4">
      <c r="D244" s="227"/>
    </row>
    <row r="245" spans="4:4">
      <c r="D245" s="227"/>
    </row>
    <row r="246" spans="4:4">
      <c r="D246" s="227"/>
    </row>
    <row r="247" spans="4:4">
      <c r="D247" s="227"/>
    </row>
    <row r="248" spans="4:4">
      <c r="D248" s="227"/>
    </row>
    <row r="249" spans="4:4">
      <c r="D249" s="227"/>
    </row>
    <row r="250" spans="4:4">
      <c r="D250" s="227"/>
    </row>
    <row r="251" spans="4:4">
      <c r="D251" s="227"/>
    </row>
    <row r="252" spans="4:4">
      <c r="D252" s="227"/>
    </row>
    <row r="253" spans="4:4">
      <c r="D253" s="227"/>
    </row>
    <row r="254" spans="4:4">
      <c r="D254" s="227"/>
    </row>
    <row r="255" spans="4:4">
      <c r="D255" s="227"/>
    </row>
    <row r="256" spans="4:4">
      <c r="D256" s="227"/>
    </row>
    <row r="257" spans="4:4">
      <c r="D257" s="227"/>
    </row>
    <row r="258" spans="4:4">
      <c r="D258" s="227"/>
    </row>
    <row r="259" spans="4:4">
      <c r="D259" s="227"/>
    </row>
    <row r="260" spans="4:4">
      <c r="D260" s="227"/>
    </row>
    <row r="261" spans="4:4">
      <c r="D261" s="227"/>
    </row>
    <row r="262" spans="4:4">
      <c r="D262" s="227"/>
    </row>
    <row r="263" spans="4:4">
      <c r="D263" s="227"/>
    </row>
    <row r="264" spans="4:4">
      <c r="D264" s="227"/>
    </row>
    <row r="265" spans="4:4">
      <c r="D265" s="227"/>
    </row>
    <row r="266" spans="4:4">
      <c r="D266" s="227"/>
    </row>
    <row r="267" spans="4:4">
      <c r="D267" s="227"/>
    </row>
    <row r="268" spans="4:4">
      <c r="D268" s="227"/>
    </row>
    <row r="269" spans="4:4">
      <c r="D269" s="227"/>
    </row>
    <row r="270" spans="4:4">
      <c r="D270" s="227"/>
    </row>
    <row r="271" spans="4:4">
      <c r="D271" s="227"/>
    </row>
    <row r="272" spans="4:4">
      <c r="D272" s="227"/>
    </row>
    <row r="273" spans="4:4">
      <c r="D273" s="227"/>
    </row>
    <row r="274" spans="4:4">
      <c r="D274" s="227"/>
    </row>
    <row r="275" spans="4:4">
      <c r="D275" s="227"/>
    </row>
    <row r="276" spans="4:4">
      <c r="D276" s="227"/>
    </row>
    <row r="277" spans="4:4">
      <c r="D277" s="227"/>
    </row>
    <row r="278" spans="4:4">
      <c r="D278" s="227"/>
    </row>
    <row r="279" spans="4:4">
      <c r="D279" s="227"/>
    </row>
    <row r="280" spans="4:4">
      <c r="D280" s="227"/>
    </row>
    <row r="281" spans="4:4">
      <c r="D281" s="227"/>
    </row>
    <row r="282" spans="4:4">
      <c r="D282" s="227"/>
    </row>
    <row r="283" spans="4:4">
      <c r="D283" s="227"/>
    </row>
    <row r="284" spans="4:4">
      <c r="D284" s="227"/>
    </row>
    <row r="285" spans="4:4">
      <c r="D285" s="227"/>
    </row>
    <row r="286" spans="4:4">
      <c r="D286" s="227"/>
    </row>
    <row r="287" spans="4:4">
      <c r="D287" s="227"/>
    </row>
    <row r="288" spans="4:4">
      <c r="D288" s="227"/>
    </row>
    <row r="289" spans="4:4">
      <c r="D289" s="227"/>
    </row>
    <row r="290" spans="4:4">
      <c r="D290" s="227"/>
    </row>
    <row r="291" spans="4:4">
      <c r="D291" s="227"/>
    </row>
    <row r="292" spans="4:4">
      <c r="D292" s="227"/>
    </row>
    <row r="293" spans="4:4">
      <c r="D293" s="227"/>
    </row>
    <row r="294" spans="4:4">
      <c r="D294" s="227"/>
    </row>
    <row r="295" spans="4:4">
      <c r="D295" s="227"/>
    </row>
    <row r="296" spans="4:4">
      <c r="D296" s="227"/>
    </row>
    <row r="297" spans="4:4">
      <c r="D297" s="227"/>
    </row>
    <row r="298" spans="4:4">
      <c r="D298" s="227"/>
    </row>
    <row r="299" spans="4:4">
      <c r="D299" s="227"/>
    </row>
    <row r="300" spans="4:4">
      <c r="D300" s="227"/>
    </row>
    <row r="301" spans="4:4">
      <c r="D301" s="227"/>
    </row>
    <row r="302" spans="4:4">
      <c r="D302" s="227"/>
    </row>
    <row r="303" spans="4:4">
      <c r="D303" s="227"/>
    </row>
    <row r="304" spans="4:4">
      <c r="D304" s="227"/>
    </row>
    <row r="305" spans="4:4">
      <c r="D305" s="227"/>
    </row>
    <row r="306" spans="4:4">
      <c r="D306" s="227"/>
    </row>
    <row r="307" spans="4:4">
      <c r="D307" s="227"/>
    </row>
    <row r="308" spans="4:4">
      <c r="D308" s="227"/>
    </row>
    <row r="309" spans="4:4">
      <c r="D309" s="227"/>
    </row>
    <row r="310" spans="4:4">
      <c r="D310" s="227"/>
    </row>
    <row r="311" spans="4:4">
      <c r="D311" s="227"/>
    </row>
    <row r="312" spans="4:4">
      <c r="D312" s="227"/>
    </row>
    <row r="313" spans="4:4">
      <c r="D313" s="227"/>
    </row>
    <row r="314" spans="4:4">
      <c r="D314" s="227"/>
    </row>
    <row r="315" spans="4:4">
      <c r="D315" s="227"/>
    </row>
    <row r="316" spans="4:4">
      <c r="D316" s="227"/>
    </row>
    <row r="317" spans="4:4">
      <c r="D317" s="227"/>
    </row>
    <row r="318" spans="4:4">
      <c r="D318" s="227"/>
    </row>
    <row r="319" spans="4:4">
      <c r="D319" s="227"/>
    </row>
    <row r="320" spans="4:4">
      <c r="D320" s="227"/>
    </row>
    <row r="321" spans="4:4">
      <c r="D321" s="227"/>
    </row>
    <row r="322" spans="4:4">
      <c r="D322" s="227"/>
    </row>
    <row r="323" spans="4:4">
      <c r="D323" s="227"/>
    </row>
    <row r="324" spans="4:4">
      <c r="D324" s="227"/>
    </row>
    <row r="325" spans="4:4">
      <c r="D325" s="227"/>
    </row>
    <row r="326" spans="4:4">
      <c r="D326" s="227"/>
    </row>
    <row r="327" spans="4:4">
      <c r="D327" s="227"/>
    </row>
    <row r="328" spans="4:4">
      <c r="D328" s="227"/>
    </row>
    <row r="329" spans="4:4">
      <c r="D329" s="227"/>
    </row>
    <row r="330" spans="4:4">
      <c r="D330" s="227"/>
    </row>
    <row r="331" spans="4:4">
      <c r="D331" s="227"/>
    </row>
    <row r="332" spans="4:4">
      <c r="D332" s="227"/>
    </row>
    <row r="333" spans="4:4">
      <c r="D333" s="227"/>
    </row>
    <row r="334" spans="4:4">
      <c r="D334" s="227"/>
    </row>
    <row r="335" spans="4:4">
      <c r="D335" s="227"/>
    </row>
    <row r="336" spans="4:4">
      <c r="D336" s="227"/>
    </row>
    <row r="337" spans="4:4">
      <c r="D337" s="227"/>
    </row>
    <row r="338" spans="4:4">
      <c r="D338" s="227"/>
    </row>
    <row r="339" spans="4:4">
      <c r="D339" s="227"/>
    </row>
    <row r="340" spans="4:4">
      <c r="D340" s="227"/>
    </row>
    <row r="341" spans="4:4">
      <c r="D341" s="227"/>
    </row>
    <row r="342" spans="4:4">
      <c r="D342" s="227"/>
    </row>
    <row r="343" spans="4:4">
      <c r="D343" s="227"/>
    </row>
    <row r="344" spans="4:4">
      <c r="D344" s="227"/>
    </row>
    <row r="345" spans="4:4">
      <c r="D345" s="227"/>
    </row>
    <row r="346" spans="4:4">
      <c r="D346" s="227"/>
    </row>
    <row r="347" spans="4:4">
      <c r="D347" s="227"/>
    </row>
    <row r="348" spans="4:4">
      <c r="D348" s="227"/>
    </row>
    <row r="349" spans="4:4">
      <c r="D349" s="227"/>
    </row>
    <row r="350" spans="4:4">
      <c r="D350" s="227"/>
    </row>
    <row r="351" spans="4:4">
      <c r="D351" s="227"/>
    </row>
    <row r="352" spans="4:4">
      <c r="D352" s="227"/>
    </row>
    <row r="353" spans="4:4">
      <c r="D353" s="227"/>
    </row>
    <row r="354" spans="4:4">
      <c r="D354" s="227"/>
    </row>
    <row r="355" spans="4:4">
      <c r="D355" s="227"/>
    </row>
    <row r="356" spans="4:4">
      <c r="D356" s="227"/>
    </row>
    <row r="357" spans="4:4">
      <c r="D357" s="227"/>
    </row>
    <row r="358" spans="4:4">
      <c r="D358" s="227"/>
    </row>
    <row r="359" spans="4:4">
      <c r="D359" s="227"/>
    </row>
    <row r="360" spans="4:4">
      <c r="D360" s="227"/>
    </row>
    <row r="361" spans="4:4">
      <c r="D361" s="227"/>
    </row>
    <row r="362" spans="4:4">
      <c r="D362" s="227"/>
    </row>
    <row r="363" spans="4:4">
      <c r="D363" s="227"/>
    </row>
    <row r="364" spans="4:4">
      <c r="D364" s="227"/>
    </row>
    <row r="365" spans="4:4">
      <c r="D365" s="227"/>
    </row>
    <row r="366" spans="4:4">
      <c r="D366" s="227"/>
    </row>
    <row r="367" spans="4:4">
      <c r="D367" s="227"/>
    </row>
    <row r="368" spans="4:4">
      <c r="D368" s="227"/>
    </row>
    <row r="369" spans="4:4">
      <c r="D369" s="227"/>
    </row>
    <row r="370" spans="4:4">
      <c r="D370" s="227"/>
    </row>
    <row r="371" spans="4:4">
      <c r="D371" s="227"/>
    </row>
    <row r="372" spans="4:4">
      <c r="D372" s="227"/>
    </row>
    <row r="373" spans="4:4">
      <c r="D373" s="227"/>
    </row>
    <row r="374" spans="4:4">
      <c r="D374" s="227"/>
    </row>
    <row r="375" spans="4:4">
      <c r="D375" s="227"/>
    </row>
    <row r="376" spans="4:4">
      <c r="D376" s="227"/>
    </row>
    <row r="377" spans="4:4">
      <c r="D377" s="227"/>
    </row>
    <row r="378" spans="4:4">
      <c r="D378" s="227"/>
    </row>
    <row r="379" spans="4:4">
      <c r="D379" s="227"/>
    </row>
    <row r="380" spans="4:4">
      <c r="D380" s="227"/>
    </row>
    <row r="381" spans="4:4">
      <c r="D381" s="227"/>
    </row>
    <row r="382" spans="4:4">
      <c r="D382" s="227"/>
    </row>
    <row r="383" spans="4:4">
      <c r="D383" s="227"/>
    </row>
    <row r="384" spans="4:4">
      <c r="D384" s="227"/>
    </row>
    <row r="385" spans="4:4">
      <c r="D385" s="227"/>
    </row>
    <row r="386" spans="4:4">
      <c r="D386" s="227"/>
    </row>
    <row r="387" spans="4:4">
      <c r="D387" s="227"/>
    </row>
    <row r="388" spans="4:4">
      <c r="D388" s="227"/>
    </row>
    <row r="389" spans="4:4">
      <c r="D389" s="227"/>
    </row>
    <row r="390" spans="4:4">
      <c r="D390" s="227"/>
    </row>
    <row r="391" spans="4:4">
      <c r="D391" s="227"/>
    </row>
    <row r="392" spans="4:4">
      <c r="D392" s="227"/>
    </row>
    <row r="393" spans="4:4">
      <c r="D393" s="227"/>
    </row>
    <row r="394" spans="4:4">
      <c r="D394" s="227"/>
    </row>
    <row r="395" spans="4:4">
      <c r="D395" s="227"/>
    </row>
    <row r="396" spans="4:4">
      <c r="D396" s="227"/>
    </row>
    <row r="397" spans="4:4">
      <c r="D397" s="227"/>
    </row>
    <row r="398" spans="4:4">
      <c r="D398" s="227"/>
    </row>
    <row r="399" spans="4:4">
      <c r="D399" s="227"/>
    </row>
    <row r="400" spans="4:4">
      <c r="D400" s="227"/>
    </row>
    <row r="401" spans="4:4">
      <c r="D401" s="227"/>
    </row>
    <row r="402" spans="4:4">
      <c r="D402" s="227"/>
    </row>
    <row r="403" spans="4:4">
      <c r="D403" s="227"/>
    </row>
    <row r="404" spans="4:4">
      <c r="D404" s="227"/>
    </row>
    <row r="405" spans="4:4">
      <c r="D405" s="227"/>
    </row>
    <row r="406" spans="4:4">
      <c r="D406" s="227"/>
    </row>
    <row r="407" spans="4:4">
      <c r="D407" s="227"/>
    </row>
    <row r="408" spans="4:4">
      <c r="D408" s="227"/>
    </row>
    <row r="409" spans="4:4">
      <c r="D409" s="227"/>
    </row>
    <row r="410" spans="4:4">
      <c r="D410" s="227"/>
    </row>
    <row r="411" spans="4:4">
      <c r="D411" s="227"/>
    </row>
    <row r="412" spans="4:4">
      <c r="D412" s="227"/>
    </row>
    <row r="413" spans="4:4">
      <c r="D413" s="227"/>
    </row>
    <row r="414" spans="4:4">
      <c r="D414" s="227"/>
    </row>
    <row r="415" spans="4:4">
      <c r="D415" s="227"/>
    </row>
    <row r="416" spans="4:4">
      <c r="D416" s="227"/>
    </row>
    <row r="417" spans="4:4">
      <c r="D417" s="227"/>
    </row>
    <row r="418" spans="4:4">
      <c r="D418" s="227"/>
    </row>
    <row r="419" spans="4:4">
      <c r="D419" s="227"/>
    </row>
    <row r="420" spans="4:4">
      <c r="D420" s="227"/>
    </row>
    <row r="421" spans="4:4">
      <c r="D421" s="227"/>
    </row>
    <row r="422" spans="4:4">
      <c r="D422" s="227"/>
    </row>
    <row r="423" spans="4:4">
      <c r="D423" s="227"/>
    </row>
    <row r="424" spans="4:4">
      <c r="D424" s="227"/>
    </row>
    <row r="425" spans="4:4">
      <c r="D425" s="227"/>
    </row>
    <row r="426" spans="4:4">
      <c r="D426" s="227"/>
    </row>
    <row r="427" spans="4:4">
      <c r="D427" s="227"/>
    </row>
    <row r="428" spans="4:4">
      <c r="D428" s="227"/>
    </row>
    <row r="429" spans="4:4">
      <c r="D429" s="227"/>
    </row>
    <row r="430" spans="4:4">
      <c r="D430" s="227"/>
    </row>
    <row r="431" spans="4:4">
      <c r="D431" s="227"/>
    </row>
    <row r="432" spans="4:4">
      <c r="D432" s="227"/>
    </row>
    <row r="433" spans="4:4">
      <c r="D433" s="227"/>
    </row>
    <row r="434" spans="4:4">
      <c r="D434" s="227"/>
    </row>
    <row r="435" spans="4:4">
      <c r="D435" s="227"/>
    </row>
    <row r="436" spans="4:4">
      <c r="D436" s="227"/>
    </row>
    <row r="437" spans="4:4">
      <c r="D437" s="227"/>
    </row>
    <row r="438" spans="4:4">
      <c r="D438" s="227"/>
    </row>
    <row r="439" spans="4:4">
      <c r="D439" s="227"/>
    </row>
    <row r="440" spans="4:4">
      <c r="D440" s="227"/>
    </row>
    <row r="441" spans="4:4">
      <c r="D441" s="227"/>
    </row>
    <row r="442" spans="4:4">
      <c r="D442" s="227"/>
    </row>
    <row r="443" spans="4:4">
      <c r="D443" s="227"/>
    </row>
    <row r="444" spans="4:4">
      <c r="D444" s="227"/>
    </row>
    <row r="445" spans="4:4">
      <c r="D445" s="227"/>
    </row>
    <row r="446" spans="4:4">
      <c r="D446" s="227"/>
    </row>
    <row r="447" spans="4:4">
      <c r="D447" s="227"/>
    </row>
    <row r="448" spans="4:4">
      <c r="D448" s="227"/>
    </row>
    <row r="449" spans="4:4">
      <c r="D449" s="227"/>
    </row>
    <row r="450" spans="4:4">
      <c r="D450" s="227"/>
    </row>
    <row r="451" spans="4:4">
      <c r="D451" s="227"/>
    </row>
    <row r="452" spans="4:4">
      <c r="D452" s="227"/>
    </row>
    <row r="453" spans="4:4">
      <c r="D453" s="227"/>
    </row>
    <row r="454" spans="4:4">
      <c r="D454" s="227"/>
    </row>
    <row r="455" spans="4:4">
      <c r="D455" s="227"/>
    </row>
    <row r="456" spans="4:4">
      <c r="D456" s="227"/>
    </row>
    <row r="457" spans="4:4">
      <c r="D457" s="227"/>
    </row>
    <row r="458" spans="4:4">
      <c r="D458" s="227"/>
    </row>
    <row r="459" spans="4:4">
      <c r="D459" s="227"/>
    </row>
    <row r="460" spans="4:4">
      <c r="D460" s="227"/>
    </row>
    <row r="461" spans="4:4">
      <c r="D461" s="227"/>
    </row>
    <row r="462" spans="4:4">
      <c r="D462" s="227"/>
    </row>
    <row r="463" spans="4:4">
      <c r="D463" s="227"/>
    </row>
    <row r="464" spans="4:4">
      <c r="D464" s="227"/>
    </row>
    <row r="465" spans="4:4">
      <c r="D465" s="227"/>
    </row>
    <row r="466" spans="4:4">
      <c r="D466" s="227"/>
    </row>
    <row r="467" spans="4:4">
      <c r="D467" s="227"/>
    </row>
    <row r="468" spans="4:4">
      <c r="D468" s="227"/>
    </row>
    <row r="469" spans="4:4">
      <c r="D469" s="227"/>
    </row>
    <row r="470" spans="4:4">
      <c r="D470" s="227"/>
    </row>
    <row r="471" spans="4:4">
      <c r="D471" s="227"/>
    </row>
    <row r="472" spans="4:4">
      <c r="D472" s="227"/>
    </row>
    <row r="473" spans="4:4">
      <c r="D473" s="227"/>
    </row>
    <row r="474" spans="4:4">
      <c r="D474" s="227"/>
    </row>
    <row r="475" spans="4:4">
      <c r="D475" s="227"/>
    </row>
    <row r="476" spans="4:4">
      <c r="D476" s="227"/>
    </row>
    <row r="477" spans="4:4">
      <c r="D477" s="227"/>
    </row>
    <row r="478" spans="4:4">
      <c r="D478" s="227"/>
    </row>
    <row r="479" spans="4:4">
      <c r="D479" s="227"/>
    </row>
    <row r="480" spans="4:4">
      <c r="D480" s="227"/>
    </row>
    <row r="481" spans="4:4">
      <c r="D481" s="227"/>
    </row>
    <row r="482" spans="4:4">
      <c r="D482" s="227"/>
    </row>
    <row r="483" spans="4:4">
      <c r="D483" s="227"/>
    </row>
    <row r="484" spans="4:4">
      <c r="D484" s="227"/>
    </row>
    <row r="485" spans="4:4">
      <c r="D485" s="227"/>
    </row>
    <row r="486" spans="4:4">
      <c r="D486" s="227"/>
    </row>
    <row r="487" spans="4:4">
      <c r="D487" s="227"/>
    </row>
    <row r="488" spans="4:4">
      <c r="D488" s="227"/>
    </row>
    <row r="489" spans="4:4">
      <c r="D489" s="227"/>
    </row>
    <row r="490" spans="4:4">
      <c r="D490" s="227"/>
    </row>
    <row r="491" spans="4:4">
      <c r="D491" s="227"/>
    </row>
    <row r="492" spans="4:4">
      <c r="D492" s="227"/>
    </row>
    <row r="493" spans="4:4">
      <c r="D493" s="227"/>
    </row>
    <row r="494" spans="4:4">
      <c r="D494" s="227"/>
    </row>
    <row r="495" spans="4:4">
      <c r="D495" s="227"/>
    </row>
    <row r="496" spans="4:4">
      <c r="D496" s="227"/>
    </row>
    <row r="497" spans="4:4">
      <c r="D497" s="227"/>
    </row>
    <row r="498" spans="4:4">
      <c r="D498" s="227"/>
    </row>
    <row r="499" spans="4:4">
      <c r="D499" s="227"/>
    </row>
    <row r="500" spans="4:4">
      <c r="D500" s="227"/>
    </row>
    <row r="501" spans="4:4">
      <c r="D501" s="227"/>
    </row>
    <row r="502" spans="4:4">
      <c r="D502" s="227"/>
    </row>
    <row r="503" spans="4:4">
      <c r="D503" s="227"/>
    </row>
    <row r="504" spans="4:4">
      <c r="D504" s="227"/>
    </row>
    <row r="505" spans="4:4">
      <c r="D505" s="227"/>
    </row>
    <row r="506" spans="4:4">
      <c r="D506" s="227"/>
    </row>
    <row r="507" spans="4:4">
      <c r="D507" s="227"/>
    </row>
    <row r="508" spans="4:4">
      <c r="D508" s="227"/>
    </row>
    <row r="509" spans="4:4">
      <c r="D509" s="227"/>
    </row>
    <row r="510" spans="4:4">
      <c r="D510" s="227"/>
    </row>
    <row r="511" spans="4:4">
      <c r="D511" s="227"/>
    </row>
    <row r="512" spans="4:4">
      <c r="D512" s="227"/>
    </row>
    <row r="513" spans="4:4">
      <c r="D513" s="227"/>
    </row>
    <row r="514" spans="4:4">
      <c r="D514" s="227"/>
    </row>
    <row r="515" spans="4:4">
      <c r="D515" s="227"/>
    </row>
    <row r="516" spans="4:4">
      <c r="D516" s="227"/>
    </row>
    <row r="517" spans="4:4">
      <c r="D517" s="227"/>
    </row>
    <row r="518" spans="4:4">
      <c r="D518" s="227"/>
    </row>
    <row r="519" spans="4:4">
      <c r="D519" s="227"/>
    </row>
    <row r="520" spans="4:4">
      <c r="D520" s="227"/>
    </row>
    <row r="521" spans="4:4">
      <c r="D521" s="227"/>
    </row>
    <row r="522" spans="4:4">
      <c r="D522" s="227"/>
    </row>
    <row r="523" spans="4:4">
      <c r="D523" s="227"/>
    </row>
    <row r="524" spans="4:4">
      <c r="D524" s="227"/>
    </row>
    <row r="525" spans="4:4">
      <c r="D525" s="227"/>
    </row>
    <row r="526" spans="4:4">
      <c r="D526" s="227"/>
    </row>
    <row r="527" spans="4:4">
      <c r="D527" s="227"/>
    </row>
    <row r="528" spans="4:4">
      <c r="D528" s="227"/>
    </row>
    <row r="529" spans="4:4">
      <c r="D529" s="227"/>
    </row>
    <row r="530" spans="4:4">
      <c r="D530" s="227"/>
    </row>
    <row r="531" spans="4:4">
      <c r="D531" s="227"/>
    </row>
    <row r="532" spans="4:4">
      <c r="D532" s="227"/>
    </row>
    <row r="533" spans="4:4">
      <c r="D533" s="227"/>
    </row>
    <row r="534" spans="4:4">
      <c r="D534" s="227"/>
    </row>
    <row r="535" spans="4:4">
      <c r="D535" s="227"/>
    </row>
    <row r="536" spans="4:4">
      <c r="D536" s="227"/>
    </row>
    <row r="537" spans="4:4">
      <c r="D537" s="227"/>
    </row>
    <row r="538" spans="4:4">
      <c r="D538" s="227"/>
    </row>
    <row r="539" spans="4:4">
      <c r="D539" s="227"/>
    </row>
    <row r="540" spans="4:4">
      <c r="D540" s="227"/>
    </row>
    <row r="541" spans="4:4">
      <c r="D541" s="227"/>
    </row>
    <row r="542" spans="4:4">
      <c r="D542" s="227"/>
    </row>
    <row r="543" spans="4:4">
      <c r="D543" s="227"/>
    </row>
    <row r="544" spans="4:4">
      <c r="D544" s="227"/>
    </row>
    <row r="545" spans="4:4">
      <c r="D545" s="227"/>
    </row>
    <row r="546" spans="4:4">
      <c r="D546" s="227"/>
    </row>
    <row r="547" spans="4:4">
      <c r="D547" s="227"/>
    </row>
    <row r="548" spans="4:4">
      <c r="D548" s="227"/>
    </row>
    <row r="549" spans="4:4">
      <c r="D549" s="227"/>
    </row>
    <row r="550" spans="4:4">
      <c r="D550" s="227"/>
    </row>
    <row r="551" spans="4:4">
      <c r="D551" s="227"/>
    </row>
    <row r="552" spans="4:4">
      <c r="D552" s="227"/>
    </row>
    <row r="553" spans="4:4">
      <c r="D553" s="227"/>
    </row>
    <row r="554" spans="4:4">
      <c r="D554" s="227"/>
    </row>
    <row r="555" spans="4:4">
      <c r="D555" s="227"/>
    </row>
    <row r="556" spans="4:4">
      <c r="D556" s="227"/>
    </row>
    <row r="557" spans="4:4">
      <c r="D557" s="227"/>
    </row>
    <row r="558" spans="4:4">
      <c r="D558" s="227"/>
    </row>
    <row r="559" spans="4:4">
      <c r="D559" s="227"/>
    </row>
    <row r="560" spans="4:4">
      <c r="D560" s="227"/>
    </row>
    <row r="561" spans="4:4">
      <c r="D561" s="227"/>
    </row>
    <row r="562" spans="4:4">
      <c r="D562" s="227"/>
    </row>
    <row r="563" spans="4:4">
      <c r="D563" s="227"/>
    </row>
    <row r="564" spans="4:4">
      <c r="D564" s="227"/>
    </row>
    <row r="565" spans="4:4">
      <c r="D565" s="227"/>
    </row>
    <row r="566" spans="4:4">
      <c r="D566" s="227"/>
    </row>
    <row r="567" spans="4:4">
      <c r="D567" s="227"/>
    </row>
    <row r="568" spans="4:4">
      <c r="D568" s="227"/>
    </row>
    <row r="569" spans="4:4">
      <c r="D569" s="227"/>
    </row>
    <row r="570" spans="4:4">
      <c r="D570" s="227"/>
    </row>
    <row r="571" spans="4:4">
      <c r="D571" s="227"/>
    </row>
    <row r="572" spans="4:4">
      <c r="D572" s="227"/>
    </row>
    <row r="573" spans="4:4">
      <c r="D573" s="227"/>
    </row>
    <row r="574" spans="4:4">
      <c r="D574" s="227"/>
    </row>
    <row r="575" spans="4:4">
      <c r="D575" s="227"/>
    </row>
    <row r="576" spans="4:4">
      <c r="D576" s="227"/>
    </row>
    <row r="577" spans="4:4">
      <c r="D577" s="227"/>
    </row>
    <row r="578" spans="4:4">
      <c r="D578" s="227"/>
    </row>
    <row r="579" spans="4:4">
      <c r="D579" s="227"/>
    </row>
    <row r="580" spans="4:4">
      <c r="D580" s="227"/>
    </row>
    <row r="581" spans="4:4">
      <c r="D581" s="227"/>
    </row>
    <row r="582" spans="4:4">
      <c r="D582" s="227"/>
    </row>
    <row r="583" spans="4:4">
      <c r="D583" s="227"/>
    </row>
    <row r="584" spans="4:4">
      <c r="D584" s="227"/>
    </row>
    <row r="585" spans="4:4">
      <c r="D585" s="227"/>
    </row>
    <row r="586" spans="4:4">
      <c r="D586" s="227"/>
    </row>
    <row r="587" spans="4:4">
      <c r="D587" s="227"/>
    </row>
    <row r="588" spans="4:4">
      <c r="D588" s="227"/>
    </row>
    <row r="589" spans="4:4">
      <c r="D589" s="227"/>
    </row>
    <row r="590" spans="4:4">
      <c r="D590" s="227"/>
    </row>
    <row r="591" spans="4:4">
      <c r="D591" s="227"/>
    </row>
    <row r="592" spans="4:4">
      <c r="D592" s="227"/>
    </row>
    <row r="593" spans="4:4">
      <c r="D593" s="227"/>
    </row>
    <row r="594" spans="4:4">
      <c r="D594" s="227"/>
    </row>
    <row r="595" spans="4:4">
      <c r="D595" s="227"/>
    </row>
    <row r="596" spans="4:4">
      <c r="D596" s="227"/>
    </row>
    <row r="597" spans="4:4">
      <c r="D597" s="227"/>
    </row>
    <row r="598" spans="4:4">
      <c r="D598" s="227"/>
    </row>
    <row r="599" spans="4:4">
      <c r="D599" s="227"/>
    </row>
    <row r="600" spans="4:4">
      <c r="D600" s="227"/>
    </row>
    <row r="601" spans="4:4">
      <c r="D601" s="227"/>
    </row>
    <row r="602" spans="4:4">
      <c r="D602" s="227"/>
    </row>
    <row r="603" spans="4:4">
      <c r="D603" s="227"/>
    </row>
    <row r="604" spans="4:4">
      <c r="D604" s="227"/>
    </row>
    <row r="605" spans="4:4">
      <c r="D605" s="227"/>
    </row>
    <row r="606" spans="4:4">
      <c r="D606" s="227"/>
    </row>
    <row r="607" spans="4:4">
      <c r="D607" s="227"/>
    </row>
    <row r="608" spans="4:4">
      <c r="D608" s="227"/>
    </row>
    <row r="609" spans="4:4">
      <c r="D609" s="227"/>
    </row>
    <row r="610" spans="4:4">
      <c r="D610" s="227"/>
    </row>
    <row r="611" spans="4:4">
      <c r="D611" s="227"/>
    </row>
    <row r="612" spans="4:4">
      <c r="D612" s="227"/>
    </row>
    <row r="613" spans="4:4">
      <c r="D613" s="227"/>
    </row>
    <row r="614" spans="4:4">
      <c r="D614" s="227"/>
    </row>
    <row r="615" spans="4:4">
      <c r="D615" s="227"/>
    </row>
    <row r="616" spans="4:4">
      <c r="D616" s="227"/>
    </row>
    <row r="617" spans="4:4">
      <c r="D617" s="227"/>
    </row>
    <row r="618" spans="4:4">
      <c r="D618" s="227"/>
    </row>
    <row r="619" spans="4:4">
      <c r="D619" s="227"/>
    </row>
    <row r="620" spans="4:4">
      <c r="D620" s="227"/>
    </row>
    <row r="621" spans="4:4">
      <c r="D621" s="227"/>
    </row>
    <row r="622" spans="4:4">
      <c r="D622" s="227"/>
    </row>
    <row r="623" spans="4:4">
      <c r="D623" s="227"/>
    </row>
    <row r="624" spans="4:4">
      <c r="D624" s="227"/>
    </row>
    <row r="625" spans="4:4">
      <c r="D625" s="227"/>
    </row>
    <row r="626" spans="4:4">
      <c r="D626" s="227"/>
    </row>
    <row r="627" spans="4:4">
      <c r="D627" s="227"/>
    </row>
    <row r="628" spans="4:4">
      <c r="D628" s="227"/>
    </row>
    <row r="629" spans="4:4">
      <c r="D629" s="227"/>
    </row>
    <row r="630" spans="4:4">
      <c r="D630" s="227"/>
    </row>
    <row r="631" spans="4:4">
      <c r="D631" s="227"/>
    </row>
    <row r="632" spans="4:4">
      <c r="D632" s="227"/>
    </row>
    <row r="633" spans="4:4">
      <c r="D633" s="227"/>
    </row>
    <row r="634" spans="4:4">
      <c r="D634" s="227"/>
    </row>
    <row r="635" spans="4:4">
      <c r="D635" s="227"/>
    </row>
    <row r="636" spans="4:4">
      <c r="D636" s="227"/>
    </row>
    <row r="637" spans="4:4">
      <c r="D637" s="227"/>
    </row>
    <row r="638" spans="4:4">
      <c r="D638" s="227"/>
    </row>
    <row r="639" spans="4:4">
      <c r="D639" s="227"/>
    </row>
    <row r="640" spans="4:4">
      <c r="D640" s="227"/>
    </row>
    <row r="641" spans="4:4">
      <c r="D641" s="227"/>
    </row>
    <row r="642" spans="4:4">
      <c r="D642" s="227"/>
    </row>
    <row r="643" spans="4:4">
      <c r="D643" s="227"/>
    </row>
    <row r="644" spans="4:4">
      <c r="D644" s="227"/>
    </row>
    <row r="645" spans="4:4">
      <c r="D645" s="227"/>
    </row>
    <row r="646" spans="4:4">
      <c r="D646" s="227"/>
    </row>
    <row r="647" spans="4:4">
      <c r="D647" s="227"/>
    </row>
    <row r="648" spans="4:4">
      <c r="D648" s="227"/>
    </row>
    <row r="649" spans="4:4">
      <c r="D649" s="227"/>
    </row>
    <row r="650" spans="4:4">
      <c r="D650" s="227"/>
    </row>
    <row r="651" spans="4:4">
      <c r="D651" s="227"/>
    </row>
    <row r="652" spans="4:4">
      <c r="D652" s="227"/>
    </row>
    <row r="653" spans="4:4">
      <c r="D653" s="227"/>
    </row>
    <row r="654" spans="4:4">
      <c r="D654" s="227"/>
    </row>
    <row r="655" spans="4:4">
      <c r="D655" s="227"/>
    </row>
    <row r="656" spans="4:4">
      <c r="D656" s="227"/>
    </row>
    <row r="657" spans="4:4">
      <c r="D657" s="227"/>
    </row>
    <row r="658" spans="4:4">
      <c r="D658" s="227"/>
    </row>
    <row r="659" spans="4:4">
      <c r="D659" s="227"/>
    </row>
    <row r="660" spans="4:4">
      <c r="D660" s="227"/>
    </row>
    <row r="661" spans="4:4">
      <c r="D661" s="227"/>
    </row>
    <row r="662" spans="4:4">
      <c r="D662" s="227"/>
    </row>
    <row r="663" spans="4:4">
      <c r="D663" s="227"/>
    </row>
    <row r="664" spans="4:4">
      <c r="D664" s="227"/>
    </row>
    <row r="665" spans="4:4">
      <c r="D665" s="227"/>
    </row>
    <row r="666" spans="4:4">
      <c r="D666" s="227"/>
    </row>
    <row r="667" spans="4:4">
      <c r="D667" s="227"/>
    </row>
    <row r="668" spans="4:4">
      <c r="D668" s="227"/>
    </row>
    <row r="669" spans="4:4">
      <c r="D669" s="227"/>
    </row>
    <row r="670" spans="4:4">
      <c r="D670" s="227"/>
    </row>
    <row r="671" spans="4:4">
      <c r="D671" s="227"/>
    </row>
    <row r="672" spans="4:4">
      <c r="D672" s="227"/>
    </row>
    <row r="673" spans="4:4">
      <c r="D673" s="227"/>
    </row>
    <row r="674" spans="4:4">
      <c r="D674" s="227"/>
    </row>
    <row r="675" spans="4:4">
      <c r="D675" s="227"/>
    </row>
    <row r="676" spans="4:4">
      <c r="D676" s="227"/>
    </row>
    <row r="677" spans="4:4">
      <c r="D677" s="227"/>
    </row>
    <row r="678" spans="4:4">
      <c r="D678" s="227"/>
    </row>
    <row r="679" spans="4:4">
      <c r="D679" s="227"/>
    </row>
    <row r="680" spans="4:4">
      <c r="D680" s="227"/>
    </row>
    <row r="681" spans="4:4">
      <c r="D681" s="227"/>
    </row>
    <row r="682" spans="4:4">
      <c r="D682" s="227"/>
    </row>
    <row r="683" spans="4:4">
      <c r="D683" s="227"/>
    </row>
    <row r="684" spans="4:4">
      <c r="D684" s="227"/>
    </row>
    <row r="685" spans="4:4">
      <c r="D685" s="227"/>
    </row>
    <row r="686" spans="4:4">
      <c r="D686" s="227"/>
    </row>
    <row r="687" spans="4:4">
      <c r="D687" s="227"/>
    </row>
    <row r="688" spans="4:4">
      <c r="D688" s="227"/>
    </row>
    <row r="689" spans="4:4">
      <c r="D689" s="227"/>
    </row>
    <row r="690" spans="4:4">
      <c r="D690" s="227"/>
    </row>
    <row r="691" spans="4:4">
      <c r="D691" s="227"/>
    </row>
    <row r="692" spans="4:4">
      <c r="D692" s="227"/>
    </row>
    <row r="693" spans="4:4">
      <c r="D693" s="227"/>
    </row>
    <row r="694" spans="4:4">
      <c r="D694" s="227"/>
    </row>
    <row r="695" spans="4:4">
      <c r="D695" s="227"/>
    </row>
    <row r="696" spans="4:4">
      <c r="D696" s="227"/>
    </row>
    <row r="697" spans="4:4">
      <c r="D697" s="227"/>
    </row>
    <row r="698" spans="4:4">
      <c r="D698" s="227"/>
    </row>
    <row r="699" spans="4:4">
      <c r="D699" s="227"/>
    </row>
    <row r="700" spans="4:4">
      <c r="D700" s="227"/>
    </row>
    <row r="701" spans="4:4">
      <c r="D701" s="227"/>
    </row>
    <row r="702" spans="4:4">
      <c r="D702" s="227"/>
    </row>
    <row r="703" spans="4:4">
      <c r="D703" s="227"/>
    </row>
    <row r="704" spans="4:4">
      <c r="D704" s="227"/>
    </row>
    <row r="705" spans="4:4">
      <c r="D705" s="227"/>
    </row>
    <row r="706" spans="4:4">
      <c r="D706" s="227"/>
    </row>
    <row r="707" spans="4:4">
      <c r="D707" s="227"/>
    </row>
    <row r="708" spans="4:4">
      <c r="D708" s="227"/>
    </row>
    <row r="709" spans="4:4">
      <c r="D709" s="227"/>
    </row>
    <row r="710" spans="4:4">
      <c r="D710" s="227"/>
    </row>
    <row r="711" spans="4:4">
      <c r="D711" s="227"/>
    </row>
    <row r="712" spans="4:4">
      <c r="D712" s="227"/>
    </row>
    <row r="713" spans="4:4">
      <c r="D713" s="227"/>
    </row>
    <row r="714" spans="4:4">
      <c r="D714" s="227"/>
    </row>
    <row r="715" spans="4:4">
      <c r="D715" s="227"/>
    </row>
    <row r="716" spans="4:4">
      <c r="D716" s="227"/>
    </row>
    <row r="717" spans="4:4">
      <c r="D717" s="227"/>
    </row>
    <row r="718" spans="4:4">
      <c r="D718" s="227"/>
    </row>
    <row r="719" spans="4:4">
      <c r="D719" s="227"/>
    </row>
    <row r="720" spans="4:4">
      <c r="D720" s="227"/>
    </row>
    <row r="721" spans="4:4">
      <c r="D721" s="227"/>
    </row>
    <row r="722" spans="4:4">
      <c r="D722" s="227"/>
    </row>
    <row r="723" spans="4:4">
      <c r="D723" s="227"/>
    </row>
    <row r="724" spans="4:4">
      <c r="D724" s="227"/>
    </row>
    <row r="725" spans="4:4">
      <c r="D725" s="227"/>
    </row>
    <row r="726" spans="4:4">
      <c r="D726" s="227"/>
    </row>
    <row r="727" spans="4:4">
      <c r="D727" s="227"/>
    </row>
    <row r="728" spans="4:4">
      <c r="D728" s="227"/>
    </row>
    <row r="729" spans="4:4">
      <c r="D729" s="227"/>
    </row>
    <row r="730" spans="4:4">
      <c r="D730" s="227"/>
    </row>
    <row r="731" spans="4:4">
      <c r="D731" s="227"/>
    </row>
    <row r="732" spans="4:4">
      <c r="D732" s="227"/>
    </row>
    <row r="733" spans="4:4">
      <c r="D733" s="227"/>
    </row>
    <row r="734" spans="4:4">
      <c r="D734" s="227"/>
    </row>
    <row r="735" spans="4:4">
      <c r="D735" s="227"/>
    </row>
    <row r="736" spans="4:4">
      <c r="D736" s="227"/>
    </row>
    <row r="737" spans="4:4">
      <c r="D737" s="227"/>
    </row>
    <row r="738" spans="4:4">
      <c r="D738" s="227"/>
    </row>
    <row r="739" spans="4:4">
      <c r="D739" s="227"/>
    </row>
    <row r="740" spans="4:4">
      <c r="D740" s="227"/>
    </row>
    <row r="741" spans="4:4">
      <c r="D741" s="227"/>
    </row>
    <row r="742" spans="4:4">
      <c r="D742" s="227"/>
    </row>
    <row r="743" spans="4:4">
      <c r="D743" s="227"/>
    </row>
    <row r="744" spans="4:4">
      <c r="D744" s="227"/>
    </row>
    <row r="745" spans="4:4">
      <c r="D745" s="227"/>
    </row>
    <row r="746" spans="4:4">
      <c r="D746" s="227"/>
    </row>
    <row r="747" spans="4:4">
      <c r="D747" s="227"/>
    </row>
    <row r="748" spans="4:4">
      <c r="D748" s="227"/>
    </row>
    <row r="749" spans="4:4">
      <c r="D749" s="227"/>
    </row>
    <row r="750" spans="4:4">
      <c r="D750" s="227"/>
    </row>
    <row r="751" spans="4:4">
      <c r="D751" s="227"/>
    </row>
    <row r="752" spans="4:4">
      <c r="D752" s="227"/>
    </row>
    <row r="753" spans="4:4">
      <c r="D753" s="227"/>
    </row>
    <row r="754" spans="4:4">
      <c r="D754" s="227"/>
    </row>
    <row r="755" spans="4:4">
      <c r="D755" s="227"/>
    </row>
    <row r="756" spans="4:4">
      <c r="D756" s="227"/>
    </row>
    <row r="757" spans="4:4">
      <c r="D757" s="227"/>
    </row>
    <row r="758" spans="4:4">
      <c r="D758" s="227"/>
    </row>
    <row r="759" spans="4:4">
      <c r="D759" s="227"/>
    </row>
    <row r="760" spans="4:4">
      <c r="D760" s="227"/>
    </row>
    <row r="761" spans="4:4">
      <c r="D761" s="227"/>
    </row>
    <row r="762" spans="4:4">
      <c r="D762" s="227"/>
    </row>
    <row r="763" spans="4:4">
      <c r="D763" s="227"/>
    </row>
    <row r="764" spans="4:4">
      <c r="D764" s="227"/>
    </row>
    <row r="765" spans="4:4">
      <c r="D765" s="227"/>
    </row>
    <row r="766" spans="4:4">
      <c r="D766" s="227"/>
    </row>
    <row r="767" spans="4:4">
      <c r="D767" s="227"/>
    </row>
    <row r="768" spans="4:4">
      <c r="D768" s="227"/>
    </row>
    <row r="769" spans="4:4">
      <c r="D769" s="227"/>
    </row>
    <row r="770" spans="4:4">
      <c r="D770" s="227"/>
    </row>
    <row r="771" spans="4:4">
      <c r="D771" s="227"/>
    </row>
    <row r="772" spans="4:4">
      <c r="D772" s="227"/>
    </row>
    <row r="773" spans="4:4">
      <c r="D773" s="227"/>
    </row>
    <row r="774" spans="4:4">
      <c r="D774" s="227"/>
    </row>
    <row r="775" spans="4:4">
      <c r="D775" s="227"/>
    </row>
    <row r="776" spans="4:4">
      <c r="D776" s="227"/>
    </row>
    <row r="777" spans="4:4">
      <c r="D777" s="227"/>
    </row>
    <row r="778" spans="4:4">
      <c r="D778" s="227"/>
    </row>
    <row r="779" spans="4:4">
      <c r="D779" s="227"/>
    </row>
    <row r="780" spans="4:4">
      <c r="D780" s="227"/>
    </row>
    <row r="781" spans="4:4">
      <c r="D781" s="227"/>
    </row>
    <row r="782" spans="4:4">
      <c r="D782" s="227"/>
    </row>
    <row r="783" spans="4:4">
      <c r="D783" s="227"/>
    </row>
    <row r="784" spans="4:4">
      <c r="D784" s="227"/>
    </row>
    <row r="785" spans="4:4">
      <c r="D785" s="227"/>
    </row>
    <row r="786" spans="4:4">
      <c r="D786" s="227"/>
    </row>
    <row r="787" spans="4:4">
      <c r="D787" s="227"/>
    </row>
    <row r="788" spans="4:4">
      <c r="D788" s="227"/>
    </row>
    <row r="789" spans="4:4">
      <c r="D789" s="227"/>
    </row>
    <row r="790" spans="4:4">
      <c r="D790" s="227"/>
    </row>
    <row r="791" spans="4:4">
      <c r="D791" s="227"/>
    </row>
    <row r="792" spans="4:4">
      <c r="D792" s="227"/>
    </row>
    <row r="793" spans="4:4">
      <c r="D793" s="227"/>
    </row>
    <row r="794" spans="4:4">
      <c r="D794" s="227"/>
    </row>
    <row r="795" spans="4:4">
      <c r="D795" s="227"/>
    </row>
    <row r="796" spans="4:4">
      <c r="D796" s="227"/>
    </row>
    <row r="797" spans="4:4">
      <c r="D797" s="227"/>
    </row>
    <row r="798" spans="4:4">
      <c r="D798" s="227"/>
    </row>
    <row r="799" spans="4:4">
      <c r="D799" s="227"/>
    </row>
    <row r="800" spans="4:4">
      <c r="D800" s="227"/>
    </row>
    <row r="801" spans="4:4">
      <c r="D801" s="227"/>
    </row>
    <row r="802" spans="4:4">
      <c r="D802" s="227"/>
    </row>
    <row r="803" spans="4:4">
      <c r="D803" s="227"/>
    </row>
    <row r="804" spans="4:4">
      <c r="D804" s="227"/>
    </row>
    <row r="805" spans="4:4">
      <c r="D805" s="227"/>
    </row>
    <row r="806" spans="4:4">
      <c r="D806" s="227"/>
    </row>
    <row r="807" spans="4:4">
      <c r="D807" s="227"/>
    </row>
    <row r="808" spans="4:4">
      <c r="D808" s="227"/>
    </row>
    <row r="809" spans="4:4">
      <c r="D809" s="227"/>
    </row>
    <row r="810" spans="4:4">
      <c r="D810" s="227"/>
    </row>
    <row r="811" spans="4:4">
      <c r="D811" s="227"/>
    </row>
    <row r="812" spans="4:4">
      <c r="D812" s="227"/>
    </row>
    <row r="813" spans="4:4">
      <c r="D813" s="227"/>
    </row>
    <row r="814" spans="4:4">
      <c r="D814" s="227"/>
    </row>
    <row r="815" spans="4:4">
      <c r="D815" s="227"/>
    </row>
    <row r="816" spans="4:4">
      <c r="D816" s="227"/>
    </row>
    <row r="817" spans="4:4">
      <c r="D817" s="227"/>
    </row>
    <row r="818" spans="4:4">
      <c r="D818" s="227"/>
    </row>
    <row r="819" spans="4:4">
      <c r="D819" s="227"/>
    </row>
    <row r="820" spans="4:4">
      <c r="D820" s="227"/>
    </row>
    <row r="821" spans="4:4">
      <c r="D821" s="227"/>
    </row>
    <row r="822" spans="4:4">
      <c r="D822" s="227"/>
    </row>
    <row r="823" spans="4:4">
      <c r="D823" s="227"/>
    </row>
    <row r="824" spans="4:4">
      <c r="D824" s="227"/>
    </row>
    <row r="825" spans="4:4">
      <c r="D825" s="227"/>
    </row>
    <row r="826" spans="4:4">
      <c r="D826" s="227"/>
    </row>
    <row r="827" spans="4:4">
      <c r="D827" s="227"/>
    </row>
    <row r="828" spans="4:4">
      <c r="D828" s="227"/>
    </row>
    <row r="829" spans="4:4">
      <c r="D829" s="227"/>
    </row>
    <row r="830" spans="4:4">
      <c r="D830" s="227"/>
    </row>
    <row r="831" spans="4:4">
      <c r="D831" s="227"/>
    </row>
    <row r="832" spans="4:4">
      <c r="D832" s="227"/>
    </row>
    <row r="833" spans="4:4">
      <c r="D833" s="227"/>
    </row>
    <row r="834" spans="4:4">
      <c r="D834" s="227"/>
    </row>
    <row r="835" spans="4:4">
      <c r="D835" s="227"/>
    </row>
    <row r="836" spans="4:4">
      <c r="D836" s="227"/>
    </row>
    <row r="837" spans="4:4">
      <c r="D837" s="227"/>
    </row>
    <row r="838" spans="4:4">
      <c r="D838" s="227"/>
    </row>
    <row r="839" spans="4:4">
      <c r="D839" s="227"/>
    </row>
    <row r="840" spans="4:4">
      <c r="D840" s="227"/>
    </row>
    <row r="841" spans="4:4">
      <c r="D841" s="227"/>
    </row>
    <row r="842" spans="4:4">
      <c r="D842" s="227"/>
    </row>
    <row r="843" spans="4:4">
      <c r="D843" s="227"/>
    </row>
    <row r="844" spans="4:4">
      <c r="D844" s="227"/>
    </row>
    <row r="845" spans="4:4">
      <c r="D845" s="227"/>
    </row>
    <row r="846" spans="4:4">
      <c r="D846" s="227"/>
    </row>
    <row r="847" spans="4:4">
      <c r="D847" s="227"/>
    </row>
    <row r="848" spans="4:4">
      <c r="D848" s="227"/>
    </row>
    <row r="849" spans="4:4">
      <c r="D849" s="227"/>
    </row>
    <row r="850" spans="4:4">
      <c r="D850" s="227"/>
    </row>
    <row r="851" spans="4:4">
      <c r="D851" s="227"/>
    </row>
    <row r="852" spans="4:4">
      <c r="D852" s="227"/>
    </row>
    <row r="853" spans="4:4">
      <c r="D853" s="227"/>
    </row>
    <row r="854" spans="4:4">
      <c r="D854" s="227"/>
    </row>
    <row r="855" spans="4:4">
      <c r="D855" s="227"/>
    </row>
    <row r="856" spans="4:4">
      <c r="D856" s="227"/>
    </row>
    <row r="857" spans="4:4">
      <c r="D857" s="227"/>
    </row>
    <row r="858" spans="4:4">
      <c r="D858" s="227"/>
    </row>
    <row r="859" spans="4:4">
      <c r="D859" s="227"/>
    </row>
    <row r="860" spans="4:4">
      <c r="D860" s="227"/>
    </row>
    <row r="861" spans="4:4">
      <c r="D861" s="227"/>
    </row>
    <row r="862" spans="4:4">
      <c r="D862" s="227"/>
    </row>
    <row r="863" spans="4:4">
      <c r="D863" s="227"/>
    </row>
    <row r="864" spans="4:4">
      <c r="D864" s="227"/>
    </row>
    <row r="865" spans="4:4">
      <c r="D865" s="227"/>
    </row>
    <row r="866" spans="4:4">
      <c r="D866" s="227"/>
    </row>
    <row r="867" spans="4:4">
      <c r="D867" s="227"/>
    </row>
    <row r="868" spans="4:4">
      <c r="D868" s="227"/>
    </row>
    <row r="869" spans="4:4">
      <c r="D869" s="227"/>
    </row>
    <row r="870" spans="4:4">
      <c r="D870" s="227"/>
    </row>
    <row r="871" spans="4:4">
      <c r="D871" s="227"/>
    </row>
    <row r="872" spans="4:4">
      <c r="D872" s="227"/>
    </row>
    <row r="873" spans="4:4">
      <c r="D873" s="227"/>
    </row>
    <row r="874" spans="4:4">
      <c r="D874" s="227"/>
    </row>
    <row r="875" spans="4:4">
      <c r="D875" s="227"/>
    </row>
    <row r="876" spans="4:4">
      <c r="D876" s="227"/>
    </row>
    <row r="877" spans="4:4">
      <c r="D877" s="227"/>
    </row>
    <row r="878" spans="4:4">
      <c r="D878" s="227"/>
    </row>
    <row r="879" spans="4:4">
      <c r="D879" s="227"/>
    </row>
    <row r="880" spans="4:4">
      <c r="D880" s="227"/>
    </row>
    <row r="881" spans="4:4">
      <c r="D881" s="227"/>
    </row>
    <row r="882" spans="4:4">
      <c r="D882" s="227"/>
    </row>
    <row r="883" spans="4:4">
      <c r="D883" s="227"/>
    </row>
    <row r="884" spans="4:4">
      <c r="D884" s="227"/>
    </row>
    <row r="885" spans="4:4">
      <c r="D885" s="227"/>
    </row>
    <row r="886" spans="4:4">
      <c r="D886" s="227"/>
    </row>
    <row r="887" spans="4:4">
      <c r="D887" s="227"/>
    </row>
    <row r="888" spans="4:4">
      <c r="D888" s="227"/>
    </row>
    <row r="889" spans="4:4">
      <c r="D889" s="227"/>
    </row>
    <row r="890" spans="4:4">
      <c r="D890" s="227"/>
    </row>
    <row r="891" spans="4:4">
      <c r="D891" s="227"/>
    </row>
    <row r="892" spans="4:4">
      <c r="D892" s="227"/>
    </row>
    <row r="893" spans="4:4">
      <c r="D893" s="227"/>
    </row>
    <row r="894" spans="4:4">
      <c r="D894" s="227"/>
    </row>
    <row r="895" spans="4:4">
      <c r="D895" s="227"/>
    </row>
    <row r="896" spans="4:4">
      <c r="D896" s="227"/>
    </row>
    <row r="897" spans="4:4">
      <c r="D897" s="227"/>
    </row>
    <row r="898" spans="4:4">
      <c r="D898" s="227"/>
    </row>
    <row r="899" spans="4:4">
      <c r="D899" s="227"/>
    </row>
    <row r="900" spans="4:4">
      <c r="D900" s="227"/>
    </row>
    <row r="901" spans="4:4">
      <c r="D901" s="227"/>
    </row>
    <row r="902" spans="4:4">
      <c r="D902" s="227"/>
    </row>
    <row r="903" spans="4:4">
      <c r="D903" s="227"/>
    </row>
    <row r="904" spans="4:4">
      <c r="D904" s="227"/>
    </row>
    <row r="905" spans="4:4">
      <c r="D905" s="227"/>
    </row>
    <row r="906" spans="4:4">
      <c r="D906" s="227"/>
    </row>
    <row r="907" spans="4:4">
      <c r="D907" s="227"/>
    </row>
    <row r="908" spans="4:4">
      <c r="D908" s="227"/>
    </row>
    <row r="909" spans="4:4">
      <c r="D909" s="227"/>
    </row>
    <row r="910" spans="4:4">
      <c r="D910" s="227"/>
    </row>
    <row r="911" spans="4:4">
      <c r="D911" s="227"/>
    </row>
    <row r="912" spans="4:4">
      <c r="D912" s="227"/>
    </row>
    <row r="913" spans="4:4">
      <c r="D913" s="227"/>
    </row>
    <row r="914" spans="4:4">
      <c r="D914" s="227"/>
    </row>
    <row r="915" spans="4:4">
      <c r="D915" s="227"/>
    </row>
    <row r="916" spans="4:4">
      <c r="D916" s="227"/>
    </row>
    <row r="917" spans="4:4">
      <c r="D917" s="227"/>
    </row>
    <row r="918" spans="4:4">
      <c r="D918" s="227"/>
    </row>
    <row r="919" spans="4:4">
      <c r="D919" s="227"/>
    </row>
    <row r="920" spans="4:4">
      <c r="D920" s="227"/>
    </row>
    <row r="921" spans="4:4">
      <c r="D921" s="227"/>
    </row>
    <row r="922" spans="4:4">
      <c r="D922" s="227"/>
    </row>
    <row r="923" spans="4:4">
      <c r="D923" s="227"/>
    </row>
    <row r="924" spans="4:4">
      <c r="D924" s="227"/>
    </row>
    <row r="925" spans="4:4">
      <c r="D925" s="227"/>
    </row>
    <row r="926" spans="4:4">
      <c r="D926" s="227"/>
    </row>
    <row r="927" spans="4:4">
      <c r="D927" s="227"/>
    </row>
    <row r="928" spans="4:4">
      <c r="D928" s="227"/>
    </row>
    <row r="929" spans="4:4">
      <c r="D929" s="227"/>
    </row>
    <row r="930" spans="4:4">
      <c r="D930" s="227"/>
    </row>
    <row r="931" spans="4:4">
      <c r="D931" s="227"/>
    </row>
    <row r="932" spans="4:4">
      <c r="D932" s="227"/>
    </row>
    <row r="933" spans="4:4">
      <c r="D933" s="227"/>
    </row>
    <row r="934" spans="4:4">
      <c r="D934" s="227"/>
    </row>
    <row r="935" spans="4:4">
      <c r="D935" s="227"/>
    </row>
    <row r="936" spans="4:4">
      <c r="D936" s="227"/>
    </row>
    <row r="937" spans="4:4">
      <c r="D937" s="227"/>
    </row>
    <row r="938" spans="4:4">
      <c r="D938" s="227"/>
    </row>
    <row r="939" spans="4:4">
      <c r="D939" s="227"/>
    </row>
    <row r="940" spans="4:4">
      <c r="D940" s="227"/>
    </row>
    <row r="941" spans="4:4">
      <c r="D941" s="227"/>
    </row>
    <row r="942" spans="4:4">
      <c r="D942" s="227"/>
    </row>
    <row r="943" spans="4:4">
      <c r="D943" s="227"/>
    </row>
    <row r="944" spans="4:4">
      <c r="D944" s="227"/>
    </row>
    <row r="945" spans="4:4">
      <c r="D945" s="227"/>
    </row>
    <row r="946" spans="4:4">
      <c r="D946" s="227"/>
    </row>
    <row r="947" spans="4:4">
      <c r="D947" s="227"/>
    </row>
    <row r="948" spans="4:4">
      <c r="D948" s="227"/>
    </row>
    <row r="949" spans="4:4">
      <c r="D949" s="227"/>
    </row>
    <row r="950" spans="4:4">
      <c r="D950" s="227"/>
    </row>
    <row r="951" spans="4:4">
      <c r="D951" s="227"/>
    </row>
    <row r="952" spans="4:4">
      <c r="D952" s="227"/>
    </row>
    <row r="953" spans="4:4">
      <c r="D953" s="227"/>
    </row>
    <row r="954" spans="4:4">
      <c r="D954" s="227"/>
    </row>
    <row r="955" spans="4:4">
      <c r="D955" s="227"/>
    </row>
    <row r="956" spans="4:4">
      <c r="D956" s="227"/>
    </row>
    <row r="957" spans="4:4">
      <c r="D957" s="227"/>
    </row>
    <row r="958" spans="4:4">
      <c r="D958" s="227"/>
    </row>
    <row r="959" spans="4:4">
      <c r="D959" s="227"/>
    </row>
    <row r="960" spans="4:4">
      <c r="D960" s="227"/>
    </row>
    <row r="961" spans="4:4">
      <c r="D961" s="227"/>
    </row>
    <row r="962" spans="4:4">
      <c r="D962" s="227"/>
    </row>
    <row r="963" spans="4:4">
      <c r="D963" s="227"/>
    </row>
    <row r="964" spans="4:4">
      <c r="D964" s="227"/>
    </row>
    <row r="965" spans="4:4">
      <c r="D965" s="227"/>
    </row>
    <row r="966" spans="4:4">
      <c r="D966" s="227"/>
    </row>
    <row r="967" spans="4:4">
      <c r="D967" s="227"/>
    </row>
    <row r="968" spans="4:4">
      <c r="D968" s="227"/>
    </row>
    <row r="969" spans="4:4">
      <c r="D969" s="227"/>
    </row>
    <row r="970" spans="4:4">
      <c r="D970" s="227"/>
    </row>
    <row r="971" spans="4:4">
      <c r="D971" s="227"/>
    </row>
    <row r="972" spans="4:4">
      <c r="D972" s="227"/>
    </row>
    <row r="973" spans="4:4">
      <c r="D973" s="227"/>
    </row>
    <row r="974" spans="4:4">
      <c r="D974" s="227"/>
    </row>
    <row r="975" spans="4:4">
      <c r="D975" s="227"/>
    </row>
    <row r="976" spans="4:4">
      <c r="D976" s="227"/>
    </row>
    <row r="977" spans="4:4">
      <c r="D977" s="227"/>
    </row>
    <row r="978" spans="4:4">
      <c r="D978" s="227"/>
    </row>
    <row r="979" spans="4:4">
      <c r="D979" s="227"/>
    </row>
    <row r="980" spans="4:4">
      <c r="D980" s="227"/>
    </row>
    <row r="981" spans="4:4">
      <c r="D981" s="227"/>
    </row>
    <row r="982" spans="4:4">
      <c r="D982" s="227"/>
    </row>
    <row r="983" spans="4:4">
      <c r="D983" s="227"/>
    </row>
    <row r="984" spans="4:4">
      <c r="D984" s="227"/>
    </row>
    <row r="985" spans="4:4">
      <c r="D985" s="227"/>
    </row>
    <row r="986" spans="4:4">
      <c r="D986" s="227"/>
    </row>
    <row r="987" spans="4:4">
      <c r="D987" s="227"/>
    </row>
    <row r="988" spans="4:4">
      <c r="D988" s="227"/>
    </row>
    <row r="989" spans="4:4">
      <c r="D989" s="227"/>
    </row>
    <row r="990" spans="4:4">
      <c r="D990" s="227"/>
    </row>
    <row r="991" spans="4:4">
      <c r="D991" s="227"/>
    </row>
    <row r="992" spans="4:4">
      <c r="D992" s="227"/>
    </row>
    <row r="993" spans="4:4">
      <c r="D993" s="227"/>
    </row>
    <row r="994" spans="4:4">
      <c r="D994" s="227"/>
    </row>
    <row r="995" spans="4:4">
      <c r="D995" s="227"/>
    </row>
    <row r="996" spans="4:4">
      <c r="D996" s="227"/>
    </row>
    <row r="997" spans="4:4">
      <c r="D997" s="227"/>
    </row>
    <row r="998" spans="4:4">
      <c r="D998" s="227"/>
    </row>
    <row r="999" spans="4:4">
      <c r="D999" s="227"/>
    </row>
    <row r="1000" spans="4:4">
      <c r="D1000" s="227"/>
    </row>
    <row r="1001" spans="4:4">
      <c r="D1001" s="227"/>
    </row>
    <row r="1002" spans="4:4">
      <c r="D1002" s="227"/>
    </row>
    <row r="1003" spans="4:4">
      <c r="D1003" s="227"/>
    </row>
    <row r="1004" spans="4:4">
      <c r="D1004" s="227"/>
    </row>
    <row r="1005" spans="4:4">
      <c r="D1005" s="227"/>
    </row>
    <row r="1006" spans="4:4">
      <c r="D1006" s="227"/>
    </row>
    <row r="1007" spans="4:4">
      <c r="D1007" s="227"/>
    </row>
    <row r="1008" spans="4:4">
      <c r="D1008" s="227"/>
    </row>
    <row r="1009" spans="4:4">
      <c r="D1009" s="227"/>
    </row>
    <row r="1010" spans="4:4">
      <c r="D1010" s="227"/>
    </row>
    <row r="1011" spans="4:4">
      <c r="D1011" s="227"/>
    </row>
    <row r="1012" spans="4:4">
      <c r="D1012" s="227"/>
    </row>
    <row r="1013" spans="4:4">
      <c r="D1013" s="227"/>
    </row>
    <row r="1014" spans="4:4">
      <c r="D1014" s="227"/>
    </row>
    <row r="1015" spans="4:4">
      <c r="D1015" s="227"/>
    </row>
    <row r="1016" spans="4:4">
      <c r="D1016" s="227"/>
    </row>
    <row r="1017" spans="4:4">
      <c r="D1017" s="227"/>
    </row>
    <row r="1018" spans="4:4">
      <c r="D1018" s="227"/>
    </row>
    <row r="1019" spans="4:4">
      <c r="D1019" s="227"/>
    </row>
    <row r="1020" spans="4:4">
      <c r="D1020" s="227"/>
    </row>
    <row r="1021" spans="4:4">
      <c r="D1021" s="227"/>
    </row>
    <row r="1022" spans="4:4">
      <c r="D1022" s="227"/>
    </row>
    <row r="1023" spans="4:4">
      <c r="D1023" s="227"/>
    </row>
    <row r="1024" spans="4:4">
      <c r="D1024" s="227"/>
    </row>
    <row r="1025" spans="4:4">
      <c r="D1025" s="227"/>
    </row>
    <row r="1026" spans="4:4">
      <c r="D1026" s="227"/>
    </row>
    <row r="1027" spans="4:4">
      <c r="D1027" s="227"/>
    </row>
    <row r="1028" spans="4:4">
      <c r="D1028" s="227"/>
    </row>
    <row r="1029" spans="4:4">
      <c r="D1029" s="227"/>
    </row>
    <row r="1030" spans="4:4">
      <c r="D1030" s="227"/>
    </row>
    <row r="1031" spans="4:4">
      <c r="D1031" s="227"/>
    </row>
    <row r="1032" spans="4:4">
      <c r="D1032" s="227"/>
    </row>
    <row r="1033" spans="4:4">
      <c r="D1033" s="227"/>
    </row>
    <row r="1034" spans="4:4">
      <c r="D1034" s="227"/>
    </row>
    <row r="1035" spans="4:4">
      <c r="D1035" s="227"/>
    </row>
    <row r="1036" spans="4:4">
      <c r="D1036" s="227"/>
    </row>
    <row r="1037" spans="4:4">
      <c r="D1037" s="227"/>
    </row>
    <row r="1038" spans="4:4">
      <c r="D1038" s="227"/>
    </row>
    <row r="1039" spans="4:4">
      <c r="D1039" s="227"/>
    </row>
    <row r="1040" spans="4:4">
      <c r="D1040" s="227"/>
    </row>
    <row r="1041" spans="4:4">
      <c r="D1041" s="227"/>
    </row>
    <row r="1042" spans="4:4">
      <c r="D1042" s="227"/>
    </row>
    <row r="1043" spans="4:4">
      <c r="D1043" s="227"/>
    </row>
    <row r="1044" spans="4:4">
      <c r="D1044" s="227"/>
    </row>
    <row r="1045" spans="4:4">
      <c r="D1045" s="227"/>
    </row>
    <row r="1046" spans="4:4">
      <c r="D1046" s="227"/>
    </row>
    <row r="1047" spans="4:4">
      <c r="D1047" s="227"/>
    </row>
    <row r="1048" spans="4:4">
      <c r="D1048" s="227"/>
    </row>
    <row r="1049" spans="4:4">
      <c r="D1049" s="227"/>
    </row>
    <row r="1050" spans="4:4">
      <c r="D1050" s="227"/>
    </row>
    <row r="1051" spans="4:4">
      <c r="D1051" s="227"/>
    </row>
    <row r="1052" spans="4:4">
      <c r="D1052" s="227"/>
    </row>
    <row r="1053" spans="4:4">
      <c r="D1053" s="227"/>
    </row>
    <row r="1054" spans="4:4">
      <c r="D1054" s="227"/>
    </row>
    <row r="1055" spans="4:4">
      <c r="D1055" s="227"/>
    </row>
    <row r="1056" spans="4:4">
      <c r="D1056" s="227"/>
    </row>
    <row r="1057" spans="4:4">
      <c r="D1057" s="227"/>
    </row>
    <row r="1058" spans="4:4">
      <c r="D1058" s="227"/>
    </row>
    <row r="1059" spans="4:4">
      <c r="D1059" s="227"/>
    </row>
    <row r="1060" spans="4:4">
      <c r="D1060" s="227"/>
    </row>
    <row r="1061" spans="4:4">
      <c r="D1061" s="227"/>
    </row>
    <row r="1062" spans="4:4">
      <c r="D1062" s="227"/>
    </row>
    <row r="1063" spans="4:4">
      <c r="D1063" s="227"/>
    </row>
    <row r="1064" spans="4:4">
      <c r="D1064" s="227"/>
    </row>
    <row r="1065" spans="4:4">
      <c r="D1065" s="227"/>
    </row>
    <row r="1066" spans="4:4">
      <c r="D1066" s="227"/>
    </row>
    <row r="1067" spans="4:4">
      <c r="D1067" s="227"/>
    </row>
    <row r="1068" spans="4:4">
      <c r="D1068" s="227"/>
    </row>
    <row r="1069" spans="4:4">
      <c r="D1069" s="227"/>
    </row>
    <row r="1070" spans="4:4">
      <c r="D1070" s="227"/>
    </row>
    <row r="1071" spans="4:4">
      <c r="D1071" s="227"/>
    </row>
    <row r="1072" spans="4:4">
      <c r="D1072" s="227"/>
    </row>
    <row r="1073" spans="4:4">
      <c r="D1073" s="227"/>
    </row>
    <row r="1074" spans="4:4">
      <c r="D1074" s="227"/>
    </row>
    <row r="1075" spans="4:4">
      <c r="D1075" s="227"/>
    </row>
    <row r="1076" spans="4:4">
      <c r="D1076" s="227"/>
    </row>
    <row r="1077" spans="4:4">
      <c r="D1077" s="227"/>
    </row>
    <row r="1078" spans="4:4">
      <c r="D1078" s="227"/>
    </row>
    <row r="1079" spans="4:4">
      <c r="D1079" s="227"/>
    </row>
    <row r="1080" spans="4:4">
      <c r="D1080" s="227"/>
    </row>
    <row r="1081" spans="4:4">
      <c r="D1081" s="227"/>
    </row>
    <row r="1082" spans="4:4">
      <c r="D1082" s="227"/>
    </row>
    <row r="1083" spans="4:4">
      <c r="D1083" s="227"/>
    </row>
    <row r="1084" spans="4:4">
      <c r="D1084" s="227"/>
    </row>
    <row r="1085" spans="4:4">
      <c r="D1085" s="227"/>
    </row>
    <row r="1086" spans="4:4">
      <c r="D1086" s="227"/>
    </row>
    <row r="1087" spans="4:4">
      <c r="D1087" s="227"/>
    </row>
    <row r="1088" spans="4:4">
      <c r="D1088" s="227"/>
    </row>
    <row r="1089" spans="4:4">
      <c r="D1089" s="227"/>
    </row>
    <row r="1090" spans="4:4">
      <c r="D1090" s="227"/>
    </row>
    <row r="1091" spans="4:4">
      <c r="D1091" s="227"/>
    </row>
    <row r="1092" spans="4:4">
      <c r="D1092" s="227"/>
    </row>
    <row r="1093" spans="4:4">
      <c r="D1093" s="227"/>
    </row>
    <row r="1094" spans="4:4">
      <c r="D1094" s="227"/>
    </row>
    <row r="1095" spans="4:4">
      <c r="D1095" s="227"/>
    </row>
    <row r="1096" spans="4:4">
      <c r="D1096" s="227"/>
    </row>
    <row r="1097" spans="4:4">
      <c r="D1097" s="227"/>
    </row>
    <row r="1098" spans="4:4">
      <c r="D1098" s="227"/>
    </row>
    <row r="1099" spans="4:4">
      <c r="D1099" s="227"/>
    </row>
    <row r="1100" spans="4:4">
      <c r="D1100" s="227"/>
    </row>
    <row r="1101" spans="4:4">
      <c r="D1101" s="227"/>
    </row>
    <row r="1102" spans="4:4">
      <c r="D1102" s="227"/>
    </row>
    <row r="1103" spans="4:4">
      <c r="D1103" s="227"/>
    </row>
    <row r="1104" spans="4:4">
      <c r="D1104" s="227"/>
    </row>
    <row r="1105" spans="4:4">
      <c r="D1105" s="227"/>
    </row>
    <row r="1106" spans="4:4">
      <c r="D1106" s="227"/>
    </row>
    <row r="1107" spans="4:4">
      <c r="D1107" s="227"/>
    </row>
    <row r="1108" spans="4:4">
      <c r="D1108" s="227"/>
    </row>
    <row r="1109" spans="4:4">
      <c r="D1109" s="227"/>
    </row>
    <row r="1110" spans="4:4">
      <c r="D1110" s="227"/>
    </row>
    <row r="1111" spans="4:4">
      <c r="D1111" s="227"/>
    </row>
    <row r="1112" spans="4:4">
      <c r="D1112" s="227"/>
    </row>
    <row r="1113" spans="4:4">
      <c r="D1113" s="227"/>
    </row>
    <row r="1114" spans="4:4">
      <c r="D1114" s="227"/>
    </row>
    <row r="1115" spans="4:4">
      <c r="D1115" s="227"/>
    </row>
    <row r="1116" spans="4:4">
      <c r="D1116" s="227"/>
    </row>
    <row r="1117" spans="4:4">
      <c r="D1117" s="227"/>
    </row>
    <row r="1118" spans="4:4">
      <c r="D1118" s="227"/>
    </row>
    <row r="1119" spans="4:4">
      <c r="D1119" s="227"/>
    </row>
    <row r="1120" spans="4:4">
      <c r="D1120" s="227"/>
    </row>
    <row r="1121" spans="4:4">
      <c r="D1121" s="227"/>
    </row>
    <row r="1122" spans="4:4">
      <c r="D1122" s="227"/>
    </row>
    <row r="1123" spans="4:4">
      <c r="D1123" s="227"/>
    </row>
    <row r="1124" spans="4:4">
      <c r="D1124" s="227"/>
    </row>
    <row r="1125" spans="4:4">
      <c r="D1125" s="227"/>
    </row>
    <row r="1126" spans="4:4">
      <c r="D1126" s="227"/>
    </row>
    <row r="1127" spans="4:4">
      <c r="D1127" s="227"/>
    </row>
    <row r="1128" spans="4:4">
      <c r="D1128" s="227"/>
    </row>
    <row r="1129" spans="4:4">
      <c r="D1129" s="227"/>
    </row>
    <row r="1130" spans="4:4">
      <c r="D1130" s="227"/>
    </row>
    <row r="1131" spans="4:4">
      <c r="D1131" s="227"/>
    </row>
    <row r="1132" spans="4:4">
      <c r="D1132" s="227"/>
    </row>
    <row r="1133" spans="4:4">
      <c r="D1133" s="227"/>
    </row>
    <row r="1134" spans="4:4">
      <c r="D1134" s="227"/>
    </row>
    <row r="1135" spans="4:4">
      <c r="D1135" s="227"/>
    </row>
    <row r="1136" spans="4:4">
      <c r="D1136" s="227"/>
    </row>
    <row r="1137" spans="4:4">
      <c r="D1137" s="227"/>
    </row>
    <row r="1138" spans="4:4">
      <c r="D1138" s="227"/>
    </row>
    <row r="1139" spans="4:4">
      <c r="D1139" s="227"/>
    </row>
    <row r="1140" spans="4:4">
      <c r="D1140" s="227"/>
    </row>
    <row r="1141" spans="4:4">
      <c r="D1141" s="227"/>
    </row>
    <row r="1142" spans="4:4">
      <c r="D1142" s="227"/>
    </row>
    <row r="1143" spans="4:4">
      <c r="D1143" s="227"/>
    </row>
    <row r="1144" spans="4:4">
      <c r="D1144" s="227"/>
    </row>
    <row r="1145" spans="4:4">
      <c r="D1145" s="227"/>
    </row>
    <row r="1146" spans="4:4">
      <c r="D1146" s="227"/>
    </row>
    <row r="1147" spans="4:4">
      <c r="D1147" s="227"/>
    </row>
    <row r="1148" spans="4:4">
      <c r="D1148" s="227"/>
    </row>
    <row r="1149" spans="4:4">
      <c r="D1149" s="227"/>
    </row>
    <row r="1150" spans="4:4">
      <c r="D1150" s="227"/>
    </row>
    <row r="1151" spans="4:4">
      <c r="D1151" s="227"/>
    </row>
    <row r="1152" spans="4:4">
      <c r="D1152" s="227"/>
    </row>
    <row r="1153" spans="4:4">
      <c r="D1153" s="227"/>
    </row>
    <row r="1154" spans="4:4">
      <c r="D1154" s="227"/>
    </row>
    <row r="1155" spans="4:4">
      <c r="D1155" s="227"/>
    </row>
    <row r="1156" spans="4:4">
      <c r="D1156" s="227"/>
    </row>
    <row r="1157" spans="4:4">
      <c r="D1157" s="227"/>
    </row>
    <row r="1158" spans="4:4">
      <c r="D1158" s="227"/>
    </row>
    <row r="1159" spans="4:4">
      <c r="D1159" s="227"/>
    </row>
    <row r="1160" spans="4:4">
      <c r="D1160" s="227"/>
    </row>
    <row r="1161" spans="4:4">
      <c r="D1161" s="227"/>
    </row>
    <row r="1162" spans="4:4">
      <c r="D1162" s="227"/>
    </row>
    <row r="1163" spans="4:4">
      <c r="D1163" s="227"/>
    </row>
    <row r="1164" spans="4:4">
      <c r="D1164" s="227"/>
    </row>
    <row r="1165" spans="4:4">
      <c r="D1165" s="227"/>
    </row>
    <row r="1166" spans="4:4">
      <c r="D1166" s="227"/>
    </row>
    <row r="1167" spans="4:4">
      <c r="D1167" s="227"/>
    </row>
    <row r="1168" spans="4:4">
      <c r="D1168" s="227"/>
    </row>
    <row r="1169" spans="4:4">
      <c r="D1169" s="227"/>
    </row>
    <row r="1170" spans="4:4">
      <c r="D1170" s="227"/>
    </row>
    <row r="1171" spans="4:4">
      <c r="D1171" s="227"/>
    </row>
    <row r="1172" spans="4:4">
      <c r="D1172" s="227"/>
    </row>
    <row r="1173" spans="4:4">
      <c r="D1173" s="227"/>
    </row>
    <row r="1174" spans="4:4">
      <c r="D1174" s="227"/>
    </row>
    <row r="1175" spans="4:4">
      <c r="D1175" s="227"/>
    </row>
    <row r="1176" spans="4:4">
      <c r="D1176" s="227"/>
    </row>
    <row r="1177" spans="4:4">
      <c r="D1177" s="227"/>
    </row>
    <row r="1178" spans="4:4">
      <c r="D1178" s="227"/>
    </row>
    <row r="1179" spans="4:4">
      <c r="D1179" s="227"/>
    </row>
    <row r="1180" spans="4:4">
      <c r="D1180" s="227"/>
    </row>
    <row r="1181" spans="4:4">
      <c r="D1181" s="227"/>
    </row>
    <row r="1182" spans="4:4">
      <c r="D1182" s="227"/>
    </row>
    <row r="1183" spans="4:4">
      <c r="D1183" s="227"/>
    </row>
    <row r="1184" spans="4:4">
      <c r="D1184" s="227"/>
    </row>
    <row r="1185" spans="4:4">
      <c r="D1185" s="227"/>
    </row>
    <row r="1186" spans="4:4">
      <c r="D1186" s="227"/>
    </row>
    <row r="1187" spans="4:4">
      <c r="D1187" s="227"/>
    </row>
    <row r="1188" spans="4:4">
      <c r="D1188" s="227"/>
    </row>
    <row r="1189" spans="4:4">
      <c r="D1189" s="227"/>
    </row>
    <row r="1190" spans="4:4">
      <c r="D1190" s="227"/>
    </row>
    <row r="1191" spans="4:4">
      <c r="D1191" s="227"/>
    </row>
    <row r="1192" spans="4:4">
      <c r="D1192" s="227"/>
    </row>
    <row r="1193" spans="4:4">
      <c r="D1193" s="227"/>
    </row>
    <row r="1194" spans="4:4">
      <c r="D1194" s="227"/>
    </row>
    <row r="1195" spans="4:4">
      <c r="D1195" s="227"/>
    </row>
    <row r="1196" spans="4:4">
      <c r="D1196" s="227"/>
    </row>
    <row r="1197" spans="4:4">
      <c r="D1197" s="227"/>
    </row>
    <row r="1198" spans="4:4">
      <c r="D1198" s="227"/>
    </row>
    <row r="1199" spans="4:4">
      <c r="D1199" s="227"/>
    </row>
    <row r="1200" spans="4:4">
      <c r="D1200" s="227"/>
    </row>
    <row r="1201" spans="4:4">
      <c r="D1201" s="227"/>
    </row>
    <row r="1202" spans="4:4">
      <c r="D1202" s="227"/>
    </row>
    <row r="1203" spans="4:4">
      <c r="D1203" s="227"/>
    </row>
    <row r="1204" spans="4:4">
      <c r="D1204" s="227"/>
    </row>
    <row r="1205" spans="4:4">
      <c r="D1205" s="227"/>
    </row>
    <row r="1206" spans="4:4">
      <c r="D1206" s="227"/>
    </row>
    <row r="1207" spans="4:4">
      <c r="D1207" s="227"/>
    </row>
    <row r="1208" spans="4:4">
      <c r="D1208" s="227"/>
    </row>
    <row r="1209" spans="4:4">
      <c r="D1209" s="227"/>
    </row>
    <row r="1210" spans="4:4">
      <c r="D1210" s="227"/>
    </row>
    <row r="1211" spans="4:4">
      <c r="D1211" s="227"/>
    </row>
    <row r="1212" spans="4:4">
      <c r="D1212" s="227"/>
    </row>
    <row r="1213" spans="4:4">
      <c r="D1213" s="227"/>
    </row>
    <row r="1214" spans="4:4">
      <c r="D1214" s="227"/>
    </row>
    <row r="1215" spans="4:4">
      <c r="D1215" s="227"/>
    </row>
    <row r="1216" spans="4:4">
      <c r="D1216" s="227"/>
    </row>
    <row r="1217" spans="4:4">
      <c r="D1217" s="227"/>
    </row>
    <row r="1218" spans="4:4">
      <c r="D1218" s="227"/>
    </row>
    <row r="1219" spans="4:4">
      <c r="D1219" s="227"/>
    </row>
    <row r="1220" spans="4:4">
      <c r="D1220" s="227"/>
    </row>
    <row r="1221" spans="4:4">
      <c r="D1221" s="227"/>
    </row>
    <row r="1222" spans="4:4">
      <c r="D1222" s="227"/>
    </row>
    <row r="1223" spans="4:4">
      <c r="D1223" s="227"/>
    </row>
    <row r="1224" spans="4:4">
      <c r="D1224" s="227"/>
    </row>
    <row r="1225" spans="4:4">
      <c r="D1225" s="227"/>
    </row>
    <row r="1226" spans="4:4">
      <c r="D1226" s="227"/>
    </row>
    <row r="1227" spans="4:4">
      <c r="D1227" s="227"/>
    </row>
    <row r="1228" spans="4:4">
      <c r="D1228" s="227"/>
    </row>
    <row r="1229" spans="4:4">
      <c r="D1229" s="227"/>
    </row>
    <row r="1230" spans="4:4">
      <c r="D1230" s="227"/>
    </row>
    <row r="1231" spans="4:4">
      <c r="D1231" s="227"/>
    </row>
    <row r="1232" spans="4:4">
      <c r="D1232" s="227"/>
    </row>
    <row r="1233" spans="4:4">
      <c r="D1233" s="227"/>
    </row>
    <row r="1234" spans="4:4">
      <c r="D1234" s="227"/>
    </row>
    <row r="1235" spans="4:4">
      <c r="D1235" s="227"/>
    </row>
    <row r="1236" spans="4:4">
      <c r="D1236" s="227"/>
    </row>
    <row r="1237" spans="4:4">
      <c r="D1237" s="227"/>
    </row>
    <row r="1238" spans="4:4">
      <c r="D1238" s="227"/>
    </row>
    <row r="1239" spans="4:4">
      <c r="D1239" s="227"/>
    </row>
    <row r="1240" spans="4:4">
      <c r="D1240" s="227"/>
    </row>
    <row r="1241" spans="4:4">
      <c r="D1241" s="227"/>
    </row>
    <row r="1242" spans="4:4">
      <c r="D1242" s="227"/>
    </row>
    <row r="1243" spans="4:4">
      <c r="D1243" s="227"/>
    </row>
    <row r="1244" spans="4:4">
      <c r="D1244" s="227"/>
    </row>
    <row r="1245" spans="4:4">
      <c r="D1245" s="227"/>
    </row>
    <row r="1246" spans="4:4">
      <c r="D1246" s="227"/>
    </row>
    <row r="1247" spans="4:4">
      <c r="D1247" s="227"/>
    </row>
    <row r="1248" spans="4:4">
      <c r="D1248" s="227"/>
    </row>
    <row r="1249" spans="4:4">
      <c r="D1249" s="227"/>
    </row>
    <row r="1250" spans="4:4">
      <c r="D1250" s="227"/>
    </row>
    <row r="1251" spans="4:4">
      <c r="D1251" s="227"/>
    </row>
    <row r="1252" spans="4:4">
      <c r="D1252" s="227"/>
    </row>
    <row r="1253" spans="4:4">
      <c r="D1253" s="227"/>
    </row>
    <row r="1254" spans="4:4">
      <c r="D1254" s="227"/>
    </row>
    <row r="1255" spans="4:4">
      <c r="D1255" s="227"/>
    </row>
    <row r="1256" spans="4:4">
      <c r="D1256" s="227"/>
    </row>
    <row r="1257" spans="4:4">
      <c r="D1257" s="227"/>
    </row>
    <row r="1258" spans="4:4">
      <c r="D1258" s="227"/>
    </row>
    <row r="1259" spans="4:4">
      <c r="D1259" s="227"/>
    </row>
    <row r="1260" spans="4:4">
      <c r="D1260" s="227"/>
    </row>
    <row r="1261" spans="4:4">
      <c r="D1261" s="227"/>
    </row>
    <row r="1262" spans="4:4">
      <c r="D1262" s="227"/>
    </row>
    <row r="1263" spans="4:4">
      <c r="D1263" s="227"/>
    </row>
    <row r="1264" spans="4:4">
      <c r="D1264" s="227"/>
    </row>
    <row r="1265" spans="4:4">
      <c r="D1265" s="227"/>
    </row>
    <row r="1266" spans="4:4">
      <c r="D1266" s="227"/>
    </row>
    <row r="1267" spans="4:4">
      <c r="D1267" s="227"/>
    </row>
    <row r="1268" spans="4:4">
      <c r="D1268" s="227"/>
    </row>
    <row r="1269" spans="4:4">
      <c r="D1269" s="227"/>
    </row>
    <row r="1270" spans="4:4">
      <c r="D1270" s="227"/>
    </row>
    <row r="1271" spans="4:4">
      <c r="D1271" s="227"/>
    </row>
    <row r="1272" spans="4:4">
      <c r="D1272" s="227"/>
    </row>
    <row r="1273" spans="4:4">
      <c r="D1273" s="227"/>
    </row>
    <row r="1274" spans="4:4">
      <c r="D1274" s="227"/>
    </row>
    <row r="1275" spans="4:4">
      <c r="D1275" s="227"/>
    </row>
    <row r="1276" spans="4:4">
      <c r="D1276" s="227"/>
    </row>
    <row r="1277" spans="4:4">
      <c r="D1277" s="227"/>
    </row>
    <row r="1278" spans="4:4">
      <c r="D1278" s="227"/>
    </row>
    <row r="1279" spans="4:4">
      <c r="D1279" s="227"/>
    </row>
    <row r="1280" spans="4:4">
      <c r="D1280" s="227"/>
    </row>
    <row r="1281" spans="4:4">
      <c r="D1281" s="227"/>
    </row>
    <row r="1282" spans="4:4">
      <c r="D1282" s="227"/>
    </row>
    <row r="1283" spans="4:4">
      <c r="D1283" s="227"/>
    </row>
    <row r="1284" spans="4:4">
      <c r="D1284" s="227"/>
    </row>
    <row r="1285" spans="4:4">
      <c r="D1285" s="227"/>
    </row>
    <row r="1286" spans="4:4">
      <c r="D1286" s="227"/>
    </row>
    <row r="1287" spans="4:4">
      <c r="D1287" s="227"/>
    </row>
    <row r="1288" spans="4:4">
      <c r="D1288" s="227"/>
    </row>
    <row r="1289" spans="4:4">
      <c r="D1289" s="227"/>
    </row>
    <row r="1290" spans="4:4">
      <c r="D1290" s="227"/>
    </row>
    <row r="1291" spans="4:4">
      <c r="D1291" s="227"/>
    </row>
    <row r="1292" spans="4:4">
      <c r="D1292" s="227"/>
    </row>
    <row r="1293" spans="4:4">
      <c r="D1293" s="227"/>
    </row>
    <row r="1294" spans="4:4">
      <c r="D1294" s="227"/>
    </row>
    <row r="1295" spans="4:4">
      <c r="D1295" s="227"/>
    </row>
    <row r="1296" spans="4:4">
      <c r="D1296" s="227"/>
    </row>
    <row r="1297" spans="4:4">
      <c r="D1297" s="227"/>
    </row>
    <row r="1298" spans="4:4">
      <c r="D1298" s="227"/>
    </row>
    <row r="1299" spans="4:4">
      <c r="D1299" s="227"/>
    </row>
    <row r="1300" spans="4:4">
      <c r="D1300" s="227"/>
    </row>
    <row r="1301" spans="4:4">
      <c r="D1301" s="227"/>
    </row>
    <row r="1302" spans="4:4">
      <c r="D1302" s="227"/>
    </row>
    <row r="1303" spans="4:4">
      <c r="D1303" s="227"/>
    </row>
    <row r="1304" spans="4:4">
      <c r="D1304" s="227"/>
    </row>
    <row r="1305" spans="4:4">
      <c r="D1305" s="227"/>
    </row>
    <row r="1306" spans="4:4">
      <c r="D1306" s="227"/>
    </row>
    <row r="1307" spans="4:4">
      <c r="D1307" s="227"/>
    </row>
    <row r="1308" spans="4:4">
      <c r="D1308" s="227"/>
    </row>
    <row r="1309" spans="4:4">
      <c r="D1309" s="227"/>
    </row>
    <row r="1310" spans="4:4">
      <c r="D1310" s="227"/>
    </row>
    <row r="1311" spans="4:4">
      <c r="D1311" s="227"/>
    </row>
    <row r="1312" spans="4:4">
      <c r="D1312" s="227"/>
    </row>
    <row r="1313" spans="4:4">
      <c r="D1313" s="227"/>
    </row>
    <row r="1314" spans="4:4">
      <c r="D1314" s="227"/>
    </row>
    <row r="1315" spans="4:4">
      <c r="D1315" s="227"/>
    </row>
    <row r="1316" spans="4:4">
      <c r="D1316" s="227"/>
    </row>
    <row r="1317" spans="4:4">
      <c r="D1317" s="227"/>
    </row>
    <row r="1318" spans="4:4">
      <c r="D1318" s="227"/>
    </row>
    <row r="1319" spans="4:4">
      <c r="D1319" s="227"/>
    </row>
    <row r="1320" spans="4:4">
      <c r="D1320" s="227"/>
    </row>
    <row r="1321" spans="4:4">
      <c r="D1321" s="227"/>
    </row>
    <row r="1322" spans="4:4">
      <c r="D1322" s="227"/>
    </row>
    <row r="1323" spans="4:4">
      <c r="D1323" s="227"/>
    </row>
    <row r="1324" spans="4:4">
      <c r="D1324" s="227"/>
    </row>
    <row r="1325" spans="4:4">
      <c r="D1325" s="227"/>
    </row>
    <row r="1326" spans="4:4">
      <c r="D1326" s="227"/>
    </row>
    <row r="1327" spans="4:4">
      <c r="D1327" s="227"/>
    </row>
    <row r="1328" spans="4:4">
      <c r="D1328" s="227"/>
    </row>
    <row r="1329" spans="4:4">
      <c r="D1329" s="227"/>
    </row>
    <row r="1330" spans="4:4">
      <c r="D1330" s="227"/>
    </row>
    <row r="1331" spans="4:4">
      <c r="D1331" s="227"/>
    </row>
    <row r="1332" spans="4:4">
      <c r="D1332" s="227"/>
    </row>
    <row r="1333" spans="4:4">
      <c r="D1333" s="227"/>
    </row>
    <row r="1334" spans="4:4">
      <c r="D1334" s="227"/>
    </row>
    <row r="1335" spans="4:4">
      <c r="D1335" s="227"/>
    </row>
    <row r="1336" spans="4:4">
      <c r="D1336" s="227"/>
    </row>
    <row r="1337" spans="4:4">
      <c r="D1337" s="227"/>
    </row>
    <row r="1338" spans="4:4">
      <c r="D1338" s="227"/>
    </row>
    <row r="1339" spans="4:4">
      <c r="D1339" s="227"/>
    </row>
    <row r="1340" spans="4:4">
      <c r="D1340" s="227"/>
    </row>
    <row r="1341" spans="4:4">
      <c r="D1341" s="227"/>
    </row>
    <row r="1342" spans="4:4">
      <c r="D1342" s="227"/>
    </row>
    <row r="1343" spans="4:4">
      <c r="D1343" s="227"/>
    </row>
    <row r="1344" spans="4:4">
      <c r="D1344" s="227"/>
    </row>
    <row r="1345" spans="4:4">
      <c r="D1345" s="227"/>
    </row>
    <row r="1346" spans="4:4">
      <c r="D1346" s="227"/>
    </row>
    <row r="1347" spans="4:4">
      <c r="D1347" s="227"/>
    </row>
    <row r="1348" spans="4:4">
      <c r="D1348" s="227"/>
    </row>
    <row r="1349" spans="4:4">
      <c r="D1349" s="227"/>
    </row>
    <row r="1350" spans="4:4">
      <c r="D1350" s="227"/>
    </row>
    <row r="1351" spans="4:4">
      <c r="D1351" s="227"/>
    </row>
    <row r="1352" spans="4:4">
      <c r="D1352" s="227"/>
    </row>
    <row r="1353" spans="4:4">
      <c r="D1353" s="227"/>
    </row>
    <row r="1354" spans="4:4">
      <c r="D1354" s="227"/>
    </row>
    <row r="1355" spans="4:4">
      <c r="D1355" s="227"/>
    </row>
    <row r="1356" spans="4:4">
      <c r="D1356" s="227"/>
    </row>
    <row r="1357" spans="4:4">
      <c r="D1357" s="227"/>
    </row>
    <row r="1358" spans="4:4">
      <c r="D1358" s="227"/>
    </row>
    <row r="1359" spans="4:4">
      <c r="D1359" s="227"/>
    </row>
    <row r="1360" spans="4:4">
      <c r="D1360" s="227"/>
    </row>
    <row r="1361" spans="4:4">
      <c r="D1361" s="227"/>
    </row>
    <row r="1362" spans="4:4">
      <c r="D1362" s="227"/>
    </row>
    <row r="1363" spans="4:4">
      <c r="D1363" s="227"/>
    </row>
    <row r="1364" spans="4:4">
      <c r="D1364" s="227"/>
    </row>
    <row r="1365" spans="4:4">
      <c r="D1365" s="227"/>
    </row>
    <row r="1366" spans="4:4">
      <c r="D1366" s="227"/>
    </row>
    <row r="1367" spans="4:4">
      <c r="D1367" s="227"/>
    </row>
    <row r="1368" spans="4:4">
      <c r="D1368" s="227"/>
    </row>
    <row r="1369" spans="4:4">
      <c r="D1369" s="227"/>
    </row>
    <row r="1370" spans="4:4">
      <c r="D1370" s="227"/>
    </row>
    <row r="1371" spans="4:4">
      <c r="D1371" s="227"/>
    </row>
    <row r="1372" spans="4:4">
      <c r="D1372" s="227"/>
    </row>
    <row r="1373" spans="4:4">
      <c r="D1373" s="227"/>
    </row>
    <row r="1374" spans="4:4">
      <c r="D1374" s="227"/>
    </row>
    <row r="1375" spans="4:4">
      <c r="D1375" s="227"/>
    </row>
    <row r="1376" spans="4:4">
      <c r="D1376" s="227"/>
    </row>
    <row r="1377" spans="4:4">
      <c r="D1377" s="227"/>
    </row>
    <row r="1378" spans="4:4">
      <c r="D1378" s="227"/>
    </row>
    <row r="1379" spans="4:4">
      <c r="D1379" s="227"/>
    </row>
    <row r="1380" spans="4:4">
      <c r="D1380" s="227"/>
    </row>
    <row r="1381" spans="4:4">
      <c r="D1381" s="227"/>
    </row>
    <row r="1382" spans="4:4">
      <c r="D1382" s="227"/>
    </row>
    <row r="1383" spans="4:4">
      <c r="D1383" s="227"/>
    </row>
    <row r="1384" spans="4:4">
      <c r="D1384" s="227"/>
    </row>
    <row r="1385" spans="4:4">
      <c r="D1385" s="227"/>
    </row>
    <row r="1386" spans="4:4">
      <c r="D1386" s="227"/>
    </row>
    <row r="1387" spans="4:4">
      <c r="D1387" s="227"/>
    </row>
    <row r="1388" spans="4:4">
      <c r="D1388" s="227"/>
    </row>
    <row r="1389" spans="4:4">
      <c r="D1389" s="227"/>
    </row>
    <row r="1390" spans="4:4">
      <c r="D1390" s="227"/>
    </row>
    <row r="1391" spans="4:4">
      <c r="D1391" s="227"/>
    </row>
    <row r="1392" spans="4:4">
      <c r="D1392" s="227"/>
    </row>
    <row r="1393" spans="4:4">
      <c r="D1393" s="227"/>
    </row>
    <row r="1394" spans="4:4">
      <c r="D1394" s="227"/>
    </row>
    <row r="1395" spans="4:4">
      <c r="D1395" s="227"/>
    </row>
    <row r="1396" spans="4:4">
      <c r="D1396" s="227"/>
    </row>
    <row r="1397" spans="4:4">
      <c r="D1397" s="227"/>
    </row>
    <row r="1398" spans="4:4">
      <c r="D1398" s="227"/>
    </row>
    <row r="1399" spans="4:4">
      <c r="D1399" s="227"/>
    </row>
    <row r="1400" spans="4:4">
      <c r="D1400" s="227"/>
    </row>
    <row r="1401" spans="4:4">
      <c r="D1401" s="227"/>
    </row>
    <row r="1402" spans="4:4">
      <c r="D1402" s="227"/>
    </row>
    <row r="1403" spans="4:4">
      <c r="D1403" s="227"/>
    </row>
    <row r="1404" spans="4:4">
      <c r="D1404" s="227"/>
    </row>
    <row r="1405" spans="4:4">
      <c r="D1405" s="227"/>
    </row>
    <row r="1406" spans="4:4">
      <c r="D1406" s="227"/>
    </row>
    <row r="1407" spans="4:4">
      <c r="D1407" s="227"/>
    </row>
    <row r="1408" spans="4:4">
      <c r="D1408" s="227"/>
    </row>
    <row r="1409" spans="4:4">
      <c r="D1409" s="227"/>
    </row>
    <row r="1410" spans="4:4">
      <c r="D1410" s="227"/>
    </row>
    <row r="1411" spans="4:4">
      <c r="D1411" s="227"/>
    </row>
    <row r="1412" spans="4:4">
      <c r="D1412" s="227"/>
    </row>
    <row r="1413" spans="4:4">
      <c r="D1413" s="227"/>
    </row>
    <row r="1414" spans="4:4">
      <c r="D1414" s="227"/>
    </row>
    <row r="1415" spans="4:4">
      <c r="D1415" s="227"/>
    </row>
    <row r="1416" spans="4:4">
      <c r="D1416" s="227"/>
    </row>
    <row r="1417" spans="4:4">
      <c r="D1417" s="227"/>
    </row>
    <row r="1418" spans="4:4">
      <c r="D1418" s="227"/>
    </row>
    <row r="1419" spans="4:4">
      <c r="D1419" s="227"/>
    </row>
    <row r="1420" spans="4:4">
      <c r="D1420" s="227"/>
    </row>
    <row r="1421" spans="4:4">
      <c r="D1421" s="227"/>
    </row>
    <row r="1422" spans="4:4">
      <c r="D1422" s="227"/>
    </row>
    <row r="1423" spans="4:4">
      <c r="D1423" s="227"/>
    </row>
    <row r="1424" spans="4:4">
      <c r="D1424" s="227"/>
    </row>
    <row r="1425" spans="4:4">
      <c r="D1425" s="227"/>
    </row>
    <row r="1426" spans="4:4">
      <c r="D1426" s="227"/>
    </row>
    <row r="1427" spans="4:4">
      <c r="D1427" s="227"/>
    </row>
    <row r="1428" spans="4:4">
      <c r="D1428" s="227"/>
    </row>
    <row r="1429" spans="4:4">
      <c r="D1429" s="227"/>
    </row>
    <row r="1430" spans="4:4">
      <c r="D1430" s="227"/>
    </row>
    <row r="1431" spans="4:4">
      <c r="D1431" s="227"/>
    </row>
    <row r="1432" spans="4:4">
      <c r="D1432" s="227"/>
    </row>
    <row r="1433" spans="4:4">
      <c r="D1433" s="227"/>
    </row>
    <row r="1434" spans="4:4">
      <c r="D1434" s="227"/>
    </row>
    <row r="1435" spans="4:4">
      <c r="D1435" s="227"/>
    </row>
    <row r="1436" spans="4:4">
      <c r="D1436" s="227"/>
    </row>
    <row r="1437" spans="4:4">
      <c r="D1437" s="227"/>
    </row>
    <row r="1438" spans="4:4">
      <c r="D1438" s="227"/>
    </row>
    <row r="1439" spans="4:4">
      <c r="D1439" s="227"/>
    </row>
    <row r="1440" spans="4:4">
      <c r="D1440" s="227"/>
    </row>
    <row r="1441" spans="4:4">
      <c r="D1441" s="227"/>
    </row>
    <row r="1442" spans="4:4">
      <c r="D1442" s="227"/>
    </row>
    <row r="1443" spans="4:4">
      <c r="D1443" s="227"/>
    </row>
    <row r="1444" spans="4:4">
      <c r="D1444" s="227"/>
    </row>
    <row r="1445" spans="4:4">
      <c r="D1445" s="227"/>
    </row>
    <row r="1446" spans="4:4">
      <c r="D1446" s="227"/>
    </row>
    <row r="1447" spans="4:4">
      <c r="D1447" s="227"/>
    </row>
    <row r="1448" spans="4:4">
      <c r="D1448" s="227"/>
    </row>
    <row r="1449" spans="4:4">
      <c r="D1449" s="227"/>
    </row>
    <row r="1450" spans="4:4">
      <c r="D1450" s="227"/>
    </row>
    <row r="1451" spans="4:4">
      <c r="D1451" s="227"/>
    </row>
    <row r="1452" spans="4:4">
      <c r="D1452" s="227"/>
    </row>
    <row r="1453" spans="4:4">
      <c r="D1453" s="227"/>
    </row>
    <row r="1454" spans="4:4">
      <c r="D1454" s="227"/>
    </row>
    <row r="1455" spans="4:4">
      <c r="D1455" s="227"/>
    </row>
    <row r="1456" spans="4:4">
      <c r="D1456" s="227"/>
    </row>
    <row r="1457" spans="4:4">
      <c r="D1457" s="227"/>
    </row>
    <row r="1458" spans="4:4">
      <c r="D1458" s="227"/>
    </row>
    <row r="1459" spans="4:4">
      <c r="D1459" s="227"/>
    </row>
    <row r="1460" spans="4:4">
      <c r="D1460" s="227"/>
    </row>
    <row r="1461" spans="4:4">
      <c r="D1461" s="227"/>
    </row>
    <row r="1462" spans="4:4">
      <c r="D1462" s="227"/>
    </row>
    <row r="1463" spans="4:4">
      <c r="D1463" s="227"/>
    </row>
    <row r="1464" spans="4:4">
      <c r="D1464" s="227"/>
    </row>
    <row r="1465" spans="4:4">
      <c r="D1465" s="227"/>
    </row>
    <row r="1466" spans="4:4">
      <c r="D1466" s="227"/>
    </row>
    <row r="1467" spans="4:4">
      <c r="D1467" s="227"/>
    </row>
    <row r="1468" spans="4:4">
      <c r="D1468" s="227"/>
    </row>
    <row r="1469" spans="4:4">
      <c r="D1469" s="227"/>
    </row>
    <row r="1470" spans="4:4">
      <c r="D1470" s="227"/>
    </row>
    <row r="1471" spans="4:4">
      <c r="D1471" s="227"/>
    </row>
    <row r="1472" spans="4:4">
      <c r="D1472" s="227"/>
    </row>
    <row r="1473" spans="4:4">
      <c r="D1473" s="227"/>
    </row>
    <row r="1474" spans="4:4">
      <c r="D1474" s="227"/>
    </row>
    <row r="1475" spans="4:4">
      <c r="D1475" s="227"/>
    </row>
    <row r="1476" spans="4:4">
      <c r="D1476" s="227"/>
    </row>
    <row r="1477" spans="4:4">
      <c r="D1477" s="227"/>
    </row>
    <row r="1478" spans="4:4">
      <c r="D1478" s="227"/>
    </row>
    <row r="1479" spans="4:4">
      <c r="D1479" s="227"/>
    </row>
    <row r="1480" spans="4:4">
      <c r="D1480" s="227"/>
    </row>
    <row r="1481" spans="4:4">
      <c r="D1481" s="227"/>
    </row>
    <row r="1482" spans="4:4">
      <c r="D1482" s="227"/>
    </row>
    <row r="1483" spans="4:4">
      <c r="D1483" s="227"/>
    </row>
    <row r="1484" spans="4:4">
      <c r="D1484" s="227"/>
    </row>
    <row r="1485" spans="4:4">
      <c r="D1485" s="227"/>
    </row>
    <row r="1486" spans="4:4">
      <c r="D1486" s="227"/>
    </row>
    <row r="1487" spans="4:4">
      <c r="D1487" s="227"/>
    </row>
    <row r="1488" spans="4:4">
      <c r="D1488" s="227"/>
    </row>
    <row r="1489" spans="4:4">
      <c r="D1489" s="227"/>
    </row>
    <row r="1490" spans="4:4">
      <c r="D1490" s="227"/>
    </row>
    <row r="1491" spans="4:4">
      <c r="D1491" s="227"/>
    </row>
    <row r="1492" spans="4:4">
      <c r="D1492" s="227"/>
    </row>
    <row r="1493" spans="4:4">
      <c r="D1493" s="227"/>
    </row>
    <row r="1494" spans="4:4">
      <c r="D1494" s="227"/>
    </row>
    <row r="1495" spans="4:4">
      <c r="D1495" s="227"/>
    </row>
    <row r="1496" spans="4:4">
      <c r="D1496" s="227"/>
    </row>
    <row r="1497" spans="4:4">
      <c r="D1497" s="227"/>
    </row>
    <row r="1498" spans="4:4">
      <c r="D1498" s="227"/>
    </row>
    <row r="1499" spans="4:4">
      <c r="D1499" s="227"/>
    </row>
    <row r="1500" spans="4:4">
      <c r="D1500" s="227"/>
    </row>
    <row r="1501" spans="4:4">
      <c r="D1501" s="227"/>
    </row>
    <row r="1502" spans="4:4">
      <c r="D1502" s="227"/>
    </row>
    <row r="1503" spans="4:4">
      <c r="D1503" s="227"/>
    </row>
    <row r="1504" spans="4:4">
      <c r="D1504" s="227"/>
    </row>
    <row r="1505" spans="4:4">
      <c r="D1505" s="227"/>
    </row>
    <row r="1506" spans="4:4">
      <c r="D1506" s="227"/>
    </row>
    <row r="1507" spans="4:4">
      <c r="D1507" s="227"/>
    </row>
    <row r="1508" spans="4:4">
      <c r="D1508" s="227"/>
    </row>
    <row r="1509" spans="4:4">
      <c r="D1509" s="227"/>
    </row>
    <row r="1510" spans="4:4">
      <c r="D1510" s="227"/>
    </row>
    <row r="1511" spans="4:4">
      <c r="D1511" s="227"/>
    </row>
    <row r="1512" spans="4:4">
      <c r="D1512" s="227"/>
    </row>
    <row r="1513" spans="4:4">
      <c r="D1513" s="227"/>
    </row>
    <row r="1514" spans="4:4">
      <c r="D1514" s="227"/>
    </row>
    <row r="1515" spans="4:4">
      <c r="D1515" s="227"/>
    </row>
    <row r="1516" spans="4:4">
      <c r="D1516" s="227"/>
    </row>
    <row r="1517" spans="4:4">
      <c r="D1517" s="227"/>
    </row>
    <row r="1518" spans="4:4">
      <c r="D1518" s="227"/>
    </row>
    <row r="1519" spans="4:4">
      <c r="D1519" s="227"/>
    </row>
    <row r="1520" spans="4:4">
      <c r="D1520" s="227"/>
    </row>
    <row r="1521" spans="4:4">
      <c r="D1521" s="227"/>
    </row>
    <row r="1522" spans="4:4">
      <c r="D1522" s="227"/>
    </row>
    <row r="1523" spans="4:4">
      <c r="D1523" s="227"/>
    </row>
    <row r="1524" spans="4:4">
      <c r="D1524" s="227"/>
    </row>
    <row r="1525" spans="4:4">
      <c r="D1525" s="227"/>
    </row>
    <row r="1526" spans="4:4">
      <c r="D1526" s="227"/>
    </row>
    <row r="1527" spans="4:4">
      <c r="D1527" s="227"/>
    </row>
    <row r="1528" spans="4:4">
      <c r="D1528" s="227"/>
    </row>
    <row r="1529" spans="4:4">
      <c r="D1529" s="227"/>
    </row>
    <row r="1530" spans="4:4">
      <c r="D1530" s="227"/>
    </row>
    <row r="1531" spans="4:4">
      <c r="D1531" s="227"/>
    </row>
    <row r="1532" spans="4:4">
      <c r="D1532" s="227"/>
    </row>
    <row r="1533" spans="4:4">
      <c r="D1533" s="227"/>
    </row>
    <row r="1534" spans="4:4">
      <c r="D1534" s="227"/>
    </row>
    <row r="1535" spans="4:4">
      <c r="D1535" s="227"/>
    </row>
    <row r="1536" spans="4:4">
      <c r="D1536" s="227"/>
    </row>
    <row r="1537" spans="4:4">
      <c r="D1537" s="227"/>
    </row>
    <row r="1538" spans="4:4">
      <c r="D1538" s="227"/>
    </row>
    <row r="1539" spans="4:4">
      <c r="D1539" s="227"/>
    </row>
    <row r="1540" spans="4:4">
      <c r="D1540" s="227"/>
    </row>
    <row r="1541" spans="4:4">
      <c r="D1541" s="227"/>
    </row>
    <row r="1542" spans="4:4">
      <c r="D1542" s="227"/>
    </row>
    <row r="1543" spans="4:4">
      <c r="D1543" s="227"/>
    </row>
    <row r="1544" spans="4:4">
      <c r="D1544" s="227"/>
    </row>
    <row r="1545" spans="4:4">
      <c r="D1545" s="227"/>
    </row>
    <row r="1546" spans="4:4">
      <c r="D1546" s="227"/>
    </row>
    <row r="1547" spans="4:4">
      <c r="D1547" s="227"/>
    </row>
    <row r="1548" spans="4:4">
      <c r="D1548" s="227"/>
    </row>
    <row r="1549" spans="4:4">
      <c r="D1549" s="227"/>
    </row>
    <row r="1550" spans="4:4">
      <c r="D1550" s="227"/>
    </row>
    <row r="1551" spans="4:4">
      <c r="D1551" s="227"/>
    </row>
    <row r="1552" spans="4:4">
      <c r="D1552" s="227"/>
    </row>
    <row r="1553" spans="4:4">
      <c r="D1553" s="227"/>
    </row>
    <row r="1554" spans="4:4">
      <c r="D1554" s="227"/>
    </row>
    <row r="1555" spans="4:4">
      <c r="D1555" s="227"/>
    </row>
    <row r="1556" spans="4:4">
      <c r="D1556" s="227"/>
    </row>
    <row r="1557" spans="4:4">
      <c r="D1557" s="227"/>
    </row>
    <row r="1558" spans="4:4">
      <c r="D1558" s="227"/>
    </row>
    <row r="1559" spans="4:4">
      <c r="D1559" s="227"/>
    </row>
    <row r="1560" spans="4:4">
      <c r="D1560" s="227"/>
    </row>
    <row r="1561" spans="4:4">
      <c r="D1561" s="227"/>
    </row>
    <row r="1562" spans="4:4">
      <c r="D1562" s="227"/>
    </row>
    <row r="1563" spans="4:4">
      <c r="D1563" s="227"/>
    </row>
    <row r="1564" spans="4:4">
      <c r="D1564" s="227"/>
    </row>
    <row r="1565" spans="4:4">
      <c r="D1565" s="227"/>
    </row>
    <row r="1566" spans="4:4">
      <c r="D1566" s="227"/>
    </row>
    <row r="1567" spans="4:4">
      <c r="D1567" s="227"/>
    </row>
    <row r="1568" spans="4:4">
      <c r="D1568" s="227"/>
    </row>
    <row r="1569" spans="4:4">
      <c r="D1569" s="227"/>
    </row>
    <row r="1570" spans="4:4">
      <c r="D1570" s="227"/>
    </row>
    <row r="1571" spans="4:4">
      <c r="D1571" s="227"/>
    </row>
    <row r="1572" spans="4:4">
      <c r="D1572" s="227"/>
    </row>
    <row r="1573" spans="4:4">
      <c r="D1573" s="227"/>
    </row>
    <row r="1574" spans="4:4">
      <c r="D1574" s="227"/>
    </row>
    <row r="1575" spans="4:4">
      <c r="D1575" s="227"/>
    </row>
    <row r="1576" spans="4:4">
      <c r="D1576" s="227"/>
    </row>
    <row r="1577" spans="4:4">
      <c r="D1577" s="227"/>
    </row>
    <row r="1578" spans="4:4">
      <c r="D1578" s="227"/>
    </row>
    <row r="1579" spans="4:4">
      <c r="D1579" s="227"/>
    </row>
    <row r="1580" spans="4:4">
      <c r="D1580" s="227"/>
    </row>
    <row r="1581" spans="4:4">
      <c r="D1581" s="227"/>
    </row>
    <row r="1582" spans="4:4">
      <c r="D1582" s="227"/>
    </row>
    <row r="1583" spans="4:4">
      <c r="D1583" s="227"/>
    </row>
    <row r="1584" spans="4:4">
      <c r="D1584" s="227"/>
    </row>
    <row r="1585" spans="4:4">
      <c r="D1585" s="227"/>
    </row>
    <row r="1586" spans="4:4">
      <c r="D1586" s="227"/>
    </row>
    <row r="1587" spans="4:4">
      <c r="D1587" s="227"/>
    </row>
    <row r="1588" spans="4:4">
      <c r="D1588" s="227"/>
    </row>
    <row r="1589" spans="4:4">
      <c r="D1589" s="227"/>
    </row>
    <row r="1590" spans="4:4">
      <c r="D1590" s="227"/>
    </row>
    <row r="1591" spans="4:4">
      <c r="D1591" s="227"/>
    </row>
    <row r="1592" spans="4:4">
      <c r="D1592" s="227"/>
    </row>
    <row r="1593" spans="4:4">
      <c r="D1593" s="227"/>
    </row>
    <row r="1594" spans="4:4">
      <c r="D1594" s="227"/>
    </row>
    <row r="1595" spans="4:4">
      <c r="D1595" s="227"/>
    </row>
    <row r="1596" spans="4:4">
      <c r="D1596" s="227"/>
    </row>
    <row r="1597" spans="4:4">
      <c r="D1597" s="227"/>
    </row>
    <row r="1598" spans="4:4">
      <c r="D1598" s="227"/>
    </row>
    <row r="1599" spans="4:4">
      <c r="D1599" s="227"/>
    </row>
    <row r="1600" spans="4:4">
      <c r="D1600" s="227"/>
    </row>
    <row r="1601" spans="4:4">
      <c r="D1601" s="227"/>
    </row>
    <row r="1602" spans="4:4">
      <c r="D1602" s="227"/>
    </row>
    <row r="1603" spans="4:4">
      <c r="D1603" s="227"/>
    </row>
    <row r="1604" spans="4:4">
      <c r="D1604" s="227"/>
    </row>
    <row r="1605" spans="4:4">
      <c r="D1605" s="227"/>
    </row>
    <row r="1606" spans="4:4">
      <c r="D1606" s="227"/>
    </row>
    <row r="1607" spans="4:4">
      <c r="D1607" s="227"/>
    </row>
    <row r="1608" spans="4:4">
      <c r="D1608" s="227"/>
    </row>
    <row r="1609" spans="4:4">
      <c r="D1609" s="227"/>
    </row>
    <row r="1610" spans="4:4">
      <c r="D1610" s="227"/>
    </row>
    <row r="1611" spans="4:4">
      <c r="D1611" s="227"/>
    </row>
    <row r="1612" spans="4:4">
      <c r="D1612" s="227"/>
    </row>
    <row r="1613" spans="4:4">
      <c r="D1613" s="227"/>
    </row>
    <row r="1614" spans="4:4">
      <c r="D1614" s="227"/>
    </row>
    <row r="1615" spans="4:4">
      <c r="D1615" s="227"/>
    </row>
    <row r="1616" spans="4:4">
      <c r="D1616" s="227"/>
    </row>
    <row r="1617" spans="4:4">
      <c r="D1617" s="227"/>
    </row>
    <row r="1618" spans="4:4">
      <c r="D1618" s="227"/>
    </row>
    <row r="1619" spans="4:4">
      <c r="D1619" s="227"/>
    </row>
    <row r="1620" spans="4:4">
      <c r="D1620" s="227"/>
    </row>
    <row r="1621" spans="4:4">
      <c r="D1621" s="227"/>
    </row>
    <row r="1622" spans="4:4">
      <c r="D1622" s="227"/>
    </row>
    <row r="1623" spans="4:4">
      <c r="D1623" s="227"/>
    </row>
    <row r="1624" spans="4:4">
      <c r="D1624" s="227"/>
    </row>
    <row r="1625" spans="4:4">
      <c r="D1625" s="227"/>
    </row>
    <row r="1626" spans="4:4">
      <c r="D1626" s="227"/>
    </row>
    <row r="1627" spans="4:4">
      <c r="D1627" s="227"/>
    </row>
    <row r="1628" spans="4:4">
      <c r="D1628" s="227"/>
    </row>
    <row r="1629" spans="4:4">
      <c r="D1629" s="227"/>
    </row>
    <row r="1630" spans="4:4">
      <c r="D1630" s="227"/>
    </row>
    <row r="1631" spans="4:4">
      <c r="D1631" s="227"/>
    </row>
    <row r="1632" spans="4:4">
      <c r="D1632" s="227"/>
    </row>
    <row r="1633" spans="4:4">
      <c r="D1633" s="227"/>
    </row>
    <row r="1634" spans="4:4">
      <c r="D1634" s="227"/>
    </row>
    <row r="1635" spans="4:4">
      <c r="D1635" s="227"/>
    </row>
    <row r="1636" spans="4:4">
      <c r="D1636" s="227"/>
    </row>
    <row r="1637" spans="4:4">
      <c r="D1637" s="227"/>
    </row>
    <row r="1638" spans="4:4">
      <c r="D1638" s="227"/>
    </row>
    <row r="1639" spans="4:4">
      <c r="D1639" s="227"/>
    </row>
    <row r="1640" spans="4:4">
      <c r="D1640" s="227"/>
    </row>
    <row r="1641" spans="4:4">
      <c r="D1641" s="227"/>
    </row>
    <row r="1642" spans="4:4">
      <c r="D1642" s="227"/>
    </row>
    <row r="1643" spans="4:4">
      <c r="D1643" s="227"/>
    </row>
    <row r="1644" spans="4:4">
      <c r="D1644" s="227"/>
    </row>
    <row r="1645" spans="4:4">
      <c r="D1645" s="227"/>
    </row>
    <row r="1646" spans="4:4">
      <c r="D1646" s="227"/>
    </row>
    <row r="1647" spans="4:4">
      <c r="D1647" s="227"/>
    </row>
    <row r="1648" spans="4:4">
      <c r="D1648" s="227"/>
    </row>
    <row r="1649" spans="4:4">
      <c r="D1649" s="227"/>
    </row>
    <row r="1650" spans="4:4">
      <c r="D1650" s="227"/>
    </row>
    <row r="1651" spans="4:4">
      <c r="D1651" s="227"/>
    </row>
    <row r="1652" spans="4:4">
      <c r="D1652" s="227"/>
    </row>
    <row r="1653" spans="4:4">
      <c r="D1653" s="227"/>
    </row>
    <row r="1654" spans="4:4">
      <c r="D1654" s="227"/>
    </row>
    <row r="1655" spans="4:4">
      <c r="D1655" s="227"/>
    </row>
    <row r="1656" spans="4:4">
      <c r="D1656" s="227"/>
    </row>
    <row r="1657" spans="4:4">
      <c r="D1657" s="227"/>
    </row>
    <row r="1658" spans="4:4">
      <c r="D1658" s="227"/>
    </row>
    <row r="1659" spans="4:4">
      <c r="D1659" s="227"/>
    </row>
    <row r="1660" spans="4:4">
      <c r="D1660" s="227"/>
    </row>
    <row r="1661" spans="4:4">
      <c r="D1661" s="227"/>
    </row>
    <row r="1662" spans="4:4">
      <c r="D1662" s="227"/>
    </row>
    <row r="1663" spans="4:4">
      <c r="D1663" s="227"/>
    </row>
    <row r="1664" spans="4:4">
      <c r="D1664" s="227"/>
    </row>
    <row r="1665" spans="4:4">
      <c r="D1665" s="227"/>
    </row>
    <row r="1666" spans="4:4">
      <c r="D1666" s="227"/>
    </row>
    <row r="1667" spans="4:4">
      <c r="D1667" s="227"/>
    </row>
    <row r="1668" spans="4:4">
      <c r="D1668" s="227"/>
    </row>
    <row r="1669" spans="4:4">
      <c r="D1669" s="227"/>
    </row>
    <row r="1670" spans="4:4">
      <c r="D1670" s="227"/>
    </row>
    <row r="1671" spans="4:4">
      <c r="D1671" s="227"/>
    </row>
    <row r="1672" spans="4:4">
      <c r="D1672" s="227"/>
    </row>
    <row r="1673" spans="4:4">
      <c r="D1673" s="227"/>
    </row>
    <row r="1674" spans="4:4">
      <c r="D1674" s="227"/>
    </row>
    <row r="1675" spans="4:4">
      <c r="D1675" s="227"/>
    </row>
    <row r="1676" spans="4:4">
      <c r="D1676" s="227"/>
    </row>
    <row r="1677" spans="4:4">
      <c r="D1677" s="227"/>
    </row>
    <row r="1678" spans="4:4">
      <c r="D1678" s="227"/>
    </row>
    <row r="1679" spans="4:4">
      <c r="D1679" s="227"/>
    </row>
    <row r="1680" spans="4:4">
      <c r="D1680" s="227"/>
    </row>
    <row r="1681" spans="4:4">
      <c r="D1681" s="227"/>
    </row>
    <row r="1682" spans="4:4">
      <c r="D1682" s="227"/>
    </row>
    <row r="1683" spans="4:4">
      <c r="D1683" s="227"/>
    </row>
    <row r="1684" spans="4:4">
      <c r="D1684" s="227"/>
    </row>
    <row r="1685" spans="4:4">
      <c r="D1685" s="227"/>
    </row>
    <row r="1686" spans="4:4">
      <c r="D1686" s="227"/>
    </row>
    <row r="1687" spans="4:4">
      <c r="D1687" s="227"/>
    </row>
    <row r="1688" spans="4:4">
      <c r="D1688" s="227"/>
    </row>
    <row r="1689" spans="4:4">
      <c r="D1689" s="227"/>
    </row>
    <row r="1690" spans="4:4">
      <c r="D1690" s="227"/>
    </row>
    <row r="1691" spans="4:4">
      <c r="D1691" s="227"/>
    </row>
    <row r="1692" spans="4:4">
      <c r="D1692" s="227"/>
    </row>
    <row r="1693" spans="4:4">
      <c r="D1693" s="227"/>
    </row>
    <row r="1694" spans="4:4">
      <c r="D1694" s="227"/>
    </row>
    <row r="1695" spans="4:4">
      <c r="D1695" s="227"/>
    </row>
    <row r="1696" spans="4:4">
      <c r="D1696" s="227"/>
    </row>
    <row r="1697" spans="4:4">
      <c r="D1697" s="227"/>
    </row>
    <row r="1698" spans="4:4">
      <c r="D1698" s="227"/>
    </row>
    <row r="1699" spans="4:4">
      <c r="D1699" s="227"/>
    </row>
    <row r="1700" spans="4:4">
      <c r="D1700" s="227"/>
    </row>
    <row r="1701" spans="4:4">
      <c r="D1701" s="227"/>
    </row>
    <row r="1702" spans="4:4">
      <c r="D1702" s="227"/>
    </row>
    <row r="1703" spans="4:4">
      <c r="D1703" s="227"/>
    </row>
    <row r="1704" spans="4:4">
      <c r="D1704" s="227"/>
    </row>
    <row r="1705" spans="4:4">
      <c r="D1705" s="227"/>
    </row>
    <row r="1706" spans="4:4">
      <c r="D1706" s="227"/>
    </row>
    <row r="1707" spans="4:4">
      <c r="D1707" s="227"/>
    </row>
    <row r="1708" spans="4:4">
      <c r="D1708" s="227"/>
    </row>
    <row r="1709" spans="4:4">
      <c r="D1709" s="227"/>
    </row>
    <row r="1710" spans="4:4">
      <c r="D1710" s="227"/>
    </row>
    <row r="1711" spans="4:4">
      <c r="D1711" s="227"/>
    </row>
    <row r="1712" spans="4:4">
      <c r="D1712" s="227"/>
    </row>
    <row r="1713" spans="4:4">
      <c r="D1713" s="227"/>
    </row>
    <row r="1714" spans="4:4">
      <c r="D1714" s="227"/>
    </row>
    <row r="1715" spans="4:4">
      <c r="D1715" s="227"/>
    </row>
    <row r="1716" spans="4:4">
      <c r="D1716" s="227"/>
    </row>
    <row r="1717" spans="4:4">
      <c r="D1717" s="227"/>
    </row>
    <row r="1718" spans="4:4">
      <c r="D1718" s="227"/>
    </row>
    <row r="1719" spans="4:4">
      <c r="D1719" s="227"/>
    </row>
    <row r="1720" spans="4:4">
      <c r="D1720" s="227"/>
    </row>
    <row r="1721" spans="4:4">
      <c r="D1721" s="227"/>
    </row>
    <row r="1722" spans="4:4">
      <c r="D1722" s="227"/>
    </row>
    <row r="1723" spans="4:4">
      <c r="D1723" s="227"/>
    </row>
    <row r="1724" spans="4:4">
      <c r="D1724" s="227"/>
    </row>
    <row r="1725" spans="4:4">
      <c r="D1725" s="227"/>
    </row>
    <row r="1726" spans="4:4">
      <c r="D1726" s="227"/>
    </row>
    <row r="1727" spans="4:4">
      <c r="D1727" s="227"/>
    </row>
    <row r="1728" spans="4:4">
      <c r="D1728" s="227"/>
    </row>
    <row r="1729" spans="4:4">
      <c r="D1729" s="227"/>
    </row>
    <row r="1730" spans="4:4">
      <c r="D1730" s="227"/>
    </row>
    <row r="1731" spans="4:4">
      <c r="D1731" s="227"/>
    </row>
    <row r="1732" spans="4:4">
      <c r="D1732" s="227"/>
    </row>
    <row r="1733" spans="4:4">
      <c r="D1733" s="227"/>
    </row>
    <row r="1734" spans="4:4">
      <c r="D1734" s="227"/>
    </row>
    <row r="1735" spans="4:4">
      <c r="D1735" s="227"/>
    </row>
    <row r="1736" spans="4:4">
      <c r="D1736" s="227"/>
    </row>
    <row r="1737" spans="4:4">
      <c r="D1737" s="227"/>
    </row>
    <row r="1738" spans="4:4">
      <c r="D1738" s="227"/>
    </row>
    <row r="1739" spans="4:4">
      <c r="D1739" s="227"/>
    </row>
    <row r="1740" spans="4:4">
      <c r="D1740" s="227"/>
    </row>
    <row r="1741" spans="4:4">
      <c r="D1741" s="227"/>
    </row>
    <row r="1742" spans="4:4">
      <c r="D1742" s="227"/>
    </row>
    <row r="1743" spans="4:4">
      <c r="D1743" s="227"/>
    </row>
    <row r="1744" spans="4:4">
      <c r="D1744" s="227"/>
    </row>
    <row r="1745" spans="4:4">
      <c r="D1745" s="227"/>
    </row>
    <row r="1746" spans="4:4">
      <c r="D1746" s="227"/>
    </row>
    <row r="1747" spans="4:4">
      <c r="D1747" s="227"/>
    </row>
    <row r="1748" spans="4:4">
      <c r="D1748" s="227"/>
    </row>
    <row r="1749" spans="4:4">
      <c r="D1749" s="227"/>
    </row>
    <row r="1750" spans="4:4">
      <c r="D1750" s="227"/>
    </row>
    <row r="1751" spans="4:4">
      <c r="D1751" s="227"/>
    </row>
    <row r="1752" spans="4:4">
      <c r="D1752" s="227"/>
    </row>
    <row r="1753" spans="4:4">
      <c r="D1753" s="227"/>
    </row>
    <row r="1754" spans="4:4">
      <c r="D1754" s="227"/>
    </row>
    <row r="1755" spans="4:4">
      <c r="D1755" s="227"/>
    </row>
    <row r="1756" spans="4:4">
      <c r="D1756" s="227"/>
    </row>
    <row r="1757" spans="4:4">
      <c r="D1757" s="227"/>
    </row>
    <row r="1758" spans="4:4">
      <c r="D1758" s="227"/>
    </row>
    <row r="1759" spans="4:4">
      <c r="D1759" s="227"/>
    </row>
    <row r="1760" spans="4:4">
      <c r="D1760" s="227"/>
    </row>
    <row r="1761" spans="4:4">
      <c r="D1761" s="227"/>
    </row>
    <row r="1762" spans="4:4">
      <c r="D1762" s="227"/>
    </row>
    <row r="1763" spans="4:4">
      <c r="D1763" s="227"/>
    </row>
    <row r="1764" spans="4:4">
      <c r="D1764" s="227"/>
    </row>
    <row r="1765" spans="4:4">
      <c r="D1765" s="227"/>
    </row>
    <row r="1766" spans="4:4">
      <c r="D1766" s="227"/>
    </row>
    <row r="1767" spans="4:4">
      <c r="D1767" s="227"/>
    </row>
    <row r="1768" spans="4:4">
      <c r="D1768" s="227"/>
    </row>
    <row r="1769" spans="4:4">
      <c r="D1769" s="227"/>
    </row>
    <row r="1770" spans="4:4">
      <c r="D1770" s="227"/>
    </row>
    <row r="1771" spans="4:4">
      <c r="D1771" s="227"/>
    </row>
    <row r="1772" spans="4:4">
      <c r="D1772" s="227"/>
    </row>
    <row r="1773" spans="4:4">
      <c r="D1773" s="227"/>
    </row>
    <row r="1774" spans="4:4">
      <c r="D1774" s="227"/>
    </row>
    <row r="1775" spans="4:4">
      <c r="D1775" s="227"/>
    </row>
    <row r="1776" spans="4:4">
      <c r="D1776" s="227"/>
    </row>
    <row r="1777" spans="4:4">
      <c r="D1777" s="227"/>
    </row>
    <row r="1778" spans="4:4">
      <c r="D1778" s="227"/>
    </row>
    <row r="1779" spans="4:4">
      <c r="D1779" s="227"/>
    </row>
    <row r="1780" spans="4:4">
      <c r="D1780" s="227"/>
    </row>
    <row r="1781" spans="4:4">
      <c r="D1781" s="227"/>
    </row>
    <row r="1782" spans="4:4">
      <c r="D1782" s="227"/>
    </row>
    <row r="1783" spans="4:4">
      <c r="D1783" s="227"/>
    </row>
    <row r="1784" spans="4:4">
      <c r="D1784" s="227"/>
    </row>
    <row r="1785" spans="4:4">
      <c r="D1785" s="227"/>
    </row>
    <row r="1786" spans="4:4">
      <c r="D1786" s="227"/>
    </row>
    <row r="1787" spans="4:4">
      <c r="D1787" s="227"/>
    </row>
    <row r="1788" spans="4:4">
      <c r="D1788" s="227"/>
    </row>
    <row r="1789" spans="4:4">
      <c r="D1789" s="227"/>
    </row>
    <row r="1790" spans="4:4">
      <c r="D1790" s="227"/>
    </row>
    <row r="1791" spans="4:4">
      <c r="D1791" s="227"/>
    </row>
    <row r="1792" spans="4:4">
      <c r="D1792" s="227"/>
    </row>
    <row r="1793" spans="4:4">
      <c r="D1793" s="227"/>
    </row>
    <row r="1794" spans="4:4">
      <c r="D1794" s="227"/>
    </row>
    <row r="1795" spans="4:4">
      <c r="D1795" s="227"/>
    </row>
    <row r="1796" spans="4:4">
      <c r="D1796" s="227"/>
    </row>
    <row r="1797" spans="4:4">
      <c r="D1797" s="227"/>
    </row>
    <row r="1798" spans="4:4">
      <c r="D1798" s="227"/>
    </row>
    <row r="1799" spans="4:4">
      <c r="D1799" s="227"/>
    </row>
    <row r="1800" spans="4:4">
      <c r="D1800" s="227"/>
    </row>
    <row r="1801" spans="4:4">
      <c r="D1801" s="227"/>
    </row>
    <row r="1802" spans="4:4">
      <c r="D1802" s="227"/>
    </row>
    <row r="1803" spans="4:4">
      <c r="D1803" s="227"/>
    </row>
    <row r="1804" spans="4:4">
      <c r="D1804" s="227"/>
    </row>
    <row r="1805" spans="4:4">
      <c r="D1805" s="227"/>
    </row>
    <row r="1806" spans="4:4">
      <c r="D1806" s="227"/>
    </row>
    <row r="1807" spans="4:4">
      <c r="D1807" s="227"/>
    </row>
    <row r="1808" spans="4:4">
      <c r="D1808" s="227"/>
    </row>
    <row r="1809" spans="4:4">
      <c r="D1809" s="227"/>
    </row>
    <row r="1810" spans="4:4">
      <c r="D1810" s="227"/>
    </row>
    <row r="1811" spans="4:4">
      <c r="D1811" s="227"/>
    </row>
    <row r="1812" spans="4:4">
      <c r="D1812" s="227"/>
    </row>
    <row r="1813" spans="4:4">
      <c r="D1813" s="227"/>
    </row>
    <row r="1814" spans="4:4">
      <c r="D1814" s="227"/>
    </row>
    <row r="1815" spans="4:4">
      <c r="D1815" s="227"/>
    </row>
    <row r="1816" spans="4:4">
      <c r="D1816" s="227"/>
    </row>
    <row r="1817" spans="4:4">
      <c r="D1817" s="227"/>
    </row>
    <row r="1818" spans="4:4">
      <c r="D1818" s="227"/>
    </row>
    <row r="1819" spans="4:4">
      <c r="D1819" s="227"/>
    </row>
    <row r="1820" spans="4:4">
      <c r="D1820" s="227"/>
    </row>
    <row r="1821" spans="4:4">
      <c r="D1821" s="227"/>
    </row>
    <row r="1822" spans="4:4">
      <c r="D1822" s="227"/>
    </row>
    <row r="1823" spans="4:4">
      <c r="D1823" s="227"/>
    </row>
    <row r="1824" spans="4:4">
      <c r="D1824" s="227"/>
    </row>
    <row r="1825" spans="4:4">
      <c r="D1825" s="227"/>
    </row>
    <row r="1826" spans="4:4">
      <c r="D1826" s="227"/>
    </row>
    <row r="1827" spans="4:4">
      <c r="D1827" s="227"/>
    </row>
    <row r="1828" spans="4:4">
      <c r="D1828" s="227"/>
    </row>
    <row r="1829" spans="4:4">
      <c r="D1829" s="227"/>
    </row>
    <row r="1830" spans="4:4">
      <c r="D1830" s="227"/>
    </row>
    <row r="1831" spans="4:4">
      <c r="D1831" s="227"/>
    </row>
    <row r="1832" spans="4:4">
      <c r="D1832" s="227"/>
    </row>
    <row r="1833" spans="4:4">
      <c r="D1833" s="227"/>
    </row>
    <row r="1834" spans="4:4">
      <c r="D1834" s="227"/>
    </row>
    <row r="1835" spans="4:4">
      <c r="D1835" s="227"/>
    </row>
    <row r="1836" spans="4:4">
      <c r="D1836" s="227"/>
    </row>
    <row r="1837" spans="4:4">
      <c r="D1837" s="227"/>
    </row>
    <row r="1838" spans="4:4">
      <c r="D1838" s="227"/>
    </row>
    <row r="1839" spans="4:4">
      <c r="D1839" s="227"/>
    </row>
    <row r="1840" spans="4:4">
      <c r="D1840" s="227"/>
    </row>
    <row r="1841" spans="4:4">
      <c r="D1841" s="227"/>
    </row>
    <row r="1842" spans="4:4">
      <c r="D1842" s="227"/>
    </row>
    <row r="1843" spans="4:4">
      <c r="D1843" s="227"/>
    </row>
    <row r="1844" spans="4:4">
      <c r="D1844" s="227"/>
    </row>
    <row r="1845" spans="4:4">
      <c r="D1845" s="227"/>
    </row>
    <row r="1846" spans="4:4">
      <c r="D1846" s="227"/>
    </row>
    <row r="1847" spans="4:4">
      <c r="D1847" s="227"/>
    </row>
    <row r="1848" spans="4:4">
      <c r="D1848" s="227"/>
    </row>
    <row r="1849" spans="4:4">
      <c r="D1849" s="227"/>
    </row>
    <row r="1850" spans="4:4">
      <c r="D1850" s="227"/>
    </row>
    <row r="1851" spans="4:4">
      <c r="D1851" s="227"/>
    </row>
    <row r="1852" spans="4:4">
      <c r="D1852" s="227"/>
    </row>
    <row r="1853" spans="4:4">
      <c r="D1853" s="227"/>
    </row>
    <row r="1854" spans="4:4">
      <c r="D1854" s="227"/>
    </row>
    <row r="1855" spans="4:4">
      <c r="D1855" s="227"/>
    </row>
    <row r="1856" spans="4:4">
      <c r="D1856" s="227"/>
    </row>
    <row r="1857" spans="4:4">
      <c r="D1857" s="227"/>
    </row>
    <row r="1858" spans="4:4">
      <c r="D1858" s="227"/>
    </row>
    <row r="1859" spans="4:4">
      <c r="D1859" s="227"/>
    </row>
    <row r="1860" spans="4:4">
      <c r="D1860" s="227"/>
    </row>
    <row r="1861" spans="4:4">
      <c r="D1861" s="227"/>
    </row>
    <row r="1862" spans="4:4">
      <c r="D1862" s="227"/>
    </row>
    <row r="1863" spans="4:4">
      <c r="D1863" s="227"/>
    </row>
    <row r="1864" spans="4:4">
      <c r="D1864" s="227"/>
    </row>
    <row r="1865" spans="4:4">
      <c r="D1865" s="227"/>
    </row>
    <row r="1866" spans="4:4">
      <c r="D1866" s="227"/>
    </row>
    <row r="1867" spans="4:4">
      <c r="D1867" s="227"/>
    </row>
    <row r="1868" spans="4:4">
      <c r="D1868" s="227"/>
    </row>
    <row r="1869" spans="4:4">
      <c r="D1869" s="227"/>
    </row>
    <row r="1870" spans="4:4">
      <c r="D1870" s="227"/>
    </row>
    <row r="1871" spans="4:4">
      <c r="D1871" s="227"/>
    </row>
    <row r="1872" spans="4:4">
      <c r="D1872" s="227"/>
    </row>
    <row r="1873" spans="4:4">
      <c r="D1873" s="227"/>
    </row>
    <row r="1874" spans="4:4">
      <c r="D1874" s="227"/>
    </row>
    <row r="1875" spans="4:4">
      <c r="D1875" s="227"/>
    </row>
    <row r="1876" spans="4:4">
      <c r="D1876" s="227"/>
    </row>
    <row r="1877" spans="4:4">
      <c r="D1877" s="227"/>
    </row>
    <row r="1878" spans="4:4">
      <c r="D1878" s="227"/>
    </row>
    <row r="1879" spans="4:4">
      <c r="D1879" s="227"/>
    </row>
    <row r="1880" spans="4:4">
      <c r="D1880" s="227"/>
    </row>
    <row r="1881" spans="4:4">
      <c r="D1881" s="227"/>
    </row>
    <row r="1882" spans="4:4">
      <c r="D1882" s="227"/>
    </row>
    <row r="1883" spans="4:4">
      <c r="D1883" s="227"/>
    </row>
    <row r="1884" spans="4:4">
      <c r="D1884" s="227"/>
    </row>
    <row r="1885" spans="4:4">
      <c r="D1885" s="227"/>
    </row>
    <row r="1886" spans="4:4">
      <c r="D1886" s="227"/>
    </row>
    <row r="1887" spans="4:4">
      <c r="D1887" s="227"/>
    </row>
    <row r="1888" spans="4:4">
      <c r="D1888" s="227"/>
    </row>
    <row r="1889" spans="4:4">
      <c r="D1889" s="227"/>
    </row>
    <row r="1890" spans="4:4">
      <c r="D1890" s="227"/>
    </row>
    <row r="1891" spans="4:4">
      <c r="D1891" s="227"/>
    </row>
    <row r="1892" spans="4:4">
      <c r="D1892" s="227"/>
    </row>
    <row r="1893" spans="4:4">
      <c r="D1893" s="227"/>
    </row>
    <row r="1894" spans="4:4">
      <c r="D1894" s="227"/>
    </row>
    <row r="1895" spans="4:4">
      <c r="D1895" s="227"/>
    </row>
    <row r="1896" spans="4:4">
      <c r="D1896" s="227"/>
    </row>
    <row r="1897" spans="4:4">
      <c r="D1897" s="227"/>
    </row>
    <row r="1898" spans="4:4">
      <c r="D1898" s="227"/>
    </row>
    <row r="1899" spans="4:4">
      <c r="D1899" s="227"/>
    </row>
    <row r="1900" spans="4:4">
      <c r="D1900" s="227"/>
    </row>
    <row r="1901" spans="4:4">
      <c r="D1901" s="227"/>
    </row>
    <row r="1902" spans="4:4">
      <c r="D1902" s="227"/>
    </row>
    <row r="1903" spans="4:4">
      <c r="D1903" s="227"/>
    </row>
    <row r="1904" spans="4:4">
      <c r="D1904" s="227"/>
    </row>
    <row r="1905" spans="4:4">
      <c r="D1905" s="227"/>
    </row>
    <row r="1906" spans="4:4">
      <c r="D1906" s="227"/>
    </row>
    <row r="1907" spans="4:4">
      <c r="D1907" s="227"/>
    </row>
    <row r="1908" spans="4:4">
      <c r="D1908" s="227"/>
    </row>
    <row r="1909" spans="4:4">
      <c r="D1909" s="227"/>
    </row>
    <row r="1910" spans="4:4">
      <c r="D1910" s="227"/>
    </row>
    <row r="1911" spans="4:4">
      <c r="D1911" s="227"/>
    </row>
    <row r="1912" spans="4:4">
      <c r="D1912" s="227"/>
    </row>
    <row r="1913" spans="4:4">
      <c r="D1913" s="227"/>
    </row>
    <row r="1914" spans="4:4">
      <c r="D1914" s="227"/>
    </row>
    <row r="1915" spans="4:4">
      <c r="D1915" s="227"/>
    </row>
    <row r="1916" spans="4:4">
      <c r="D1916" s="227"/>
    </row>
    <row r="1917" spans="4:4">
      <c r="D1917" s="227"/>
    </row>
    <row r="1918" spans="4:4">
      <c r="D1918" s="227"/>
    </row>
    <row r="1919" spans="4:4">
      <c r="D1919" s="227"/>
    </row>
    <row r="1920" spans="4:4">
      <c r="D1920" s="227"/>
    </row>
    <row r="1921" spans="4:4">
      <c r="D1921" s="227"/>
    </row>
    <row r="1922" spans="4:4">
      <c r="D1922" s="227"/>
    </row>
    <row r="1923" spans="4:4">
      <c r="D1923" s="227"/>
    </row>
    <row r="1924" spans="4:4">
      <c r="D1924" s="227"/>
    </row>
    <row r="1925" spans="4:4">
      <c r="D1925" s="227"/>
    </row>
    <row r="1926" spans="4:4">
      <c r="D1926" s="227"/>
    </row>
    <row r="1927" spans="4:4">
      <c r="D1927" s="227"/>
    </row>
    <row r="1928" spans="4:4">
      <c r="D1928" s="227"/>
    </row>
    <row r="1929" spans="4:4">
      <c r="D1929" s="227"/>
    </row>
    <row r="1930" spans="4:4">
      <c r="D1930" s="227"/>
    </row>
    <row r="1931" spans="4:4">
      <c r="D1931" s="227"/>
    </row>
    <row r="1932" spans="4:4">
      <c r="D1932" s="227"/>
    </row>
    <row r="1933" spans="4:4">
      <c r="D1933" s="227"/>
    </row>
    <row r="1934" spans="4:4">
      <c r="D1934" s="227"/>
    </row>
    <row r="1935" spans="4:4">
      <c r="D1935" s="227"/>
    </row>
    <row r="1936" spans="4:4">
      <c r="D1936" s="227"/>
    </row>
    <row r="1937" spans="4:4">
      <c r="D1937" s="227"/>
    </row>
    <row r="1938" spans="4:4">
      <c r="D1938" s="227"/>
    </row>
    <row r="1939" spans="4:4">
      <c r="D1939" s="227"/>
    </row>
    <row r="1940" spans="4:4">
      <c r="D1940" s="227"/>
    </row>
    <row r="1941" spans="4:4">
      <c r="D1941" s="227"/>
    </row>
    <row r="1942" spans="4:4">
      <c r="D1942" s="227"/>
    </row>
    <row r="1943" spans="4:4">
      <c r="D1943" s="227"/>
    </row>
    <row r="1944" spans="4:4">
      <c r="D1944" s="227"/>
    </row>
    <row r="1945" spans="4:4">
      <c r="D1945" s="227"/>
    </row>
    <row r="1946" spans="4:4">
      <c r="D1946" s="227"/>
    </row>
    <row r="1947" spans="4:4">
      <c r="D1947" s="227"/>
    </row>
    <row r="1948" spans="4:4">
      <c r="D1948" s="227"/>
    </row>
    <row r="1949" spans="4:4">
      <c r="D1949" s="227"/>
    </row>
    <row r="1950" spans="4:4">
      <c r="D1950" s="227"/>
    </row>
    <row r="1951" spans="4:4">
      <c r="D1951" s="227"/>
    </row>
    <row r="1952" spans="4:4">
      <c r="D1952" s="227"/>
    </row>
    <row r="1953" spans="4:4">
      <c r="D1953" s="227"/>
    </row>
    <row r="1954" spans="4:4">
      <c r="D1954" s="227"/>
    </row>
    <row r="1955" spans="4:4">
      <c r="D1955" s="227"/>
    </row>
    <row r="1956" spans="4:4">
      <c r="D1956" s="227"/>
    </row>
    <row r="1957" spans="4:4">
      <c r="D1957" s="227"/>
    </row>
    <row r="1958" spans="4:4">
      <c r="D1958" s="227"/>
    </row>
    <row r="1959" spans="4:4">
      <c r="D1959" s="227"/>
    </row>
    <row r="1960" spans="4:4">
      <c r="D1960" s="227"/>
    </row>
    <row r="1961" spans="4:4">
      <c r="D1961" s="227"/>
    </row>
    <row r="1962" spans="4:4">
      <c r="D1962" s="227"/>
    </row>
    <row r="1963" spans="4:4">
      <c r="D1963" s="227"/>
    </row>
    <row r="1964" spans="4:4">
      <c r="D1964" s="227"/>
    </row>
    <row r="1965" spans="4:4">
      <c r="D1965" s="227"/>
    </row>
    <row r="1966" spans="4:4">
      <c r="D1966" s="227"/>
    </row>
    <row r="1967" spans="4:4">
      <c r="D1967" s="227"/>
    </row>
    <row r="1968" spans="4:4">
      <c r="D1968" s="227"/>
    </row>
    <row r="1969" spans="4:4">
      <c r="D1969" s="227"/>
    </row>
    <row r="1970" spans="4:4">
      <c r="D1970" s="227"/>
    </row>
    <row r="1971" spans="4:4">
      <c r="D1971" s="227"/>
    </row>
    <row r="1972" spans="4:4">
      <c r="D1972" s="227"/>
    </row>
    <row r="1973" spans="4:4">
      <c r="D1973" s="227"/>
    </row>
    <row r="1974" spans="4:4">
      <c r="D1974" s="227"/>
    </row>
    <row r="1975" spans="4:4">
      <c r="D1975" s="227"/>
    </row>
    <row r="1976" spans="4:4">
      <c r="D1976" s="227"/>
    </row>
    <row r="1977" spans="4:4">
      <c r="D1977" s="227"/>
    </row>
    <row r="1978" spans="4:4">
      <c r="D1978" s="227"/>
    </row>
    <row r="1979" spans="4:4">
      <c r="D1979" s="227"/>
    </row>
    <row r="1980" spans="4:4">
      <c r="D1980" s="227"/>
    </row>
    <row r="1981" spans="4:4">
      <c r="D1981" s="227"/>
    </row>
    <row r="1982" spans="4:4">
      <c r="D1982" s="227"/>
    </row>
    <row r="1983" spans="4:4">
      <c r="D1983" s="227"/>
    </row>
    <row r="1984" spans="4:4">
      <c r="D1984" s="227"/>
    </row>
    <row r="1985" spans="4:4">
      <c r="D1985" s="227"/>
    </row>
    <row r="1986" spans="4:4">
      <c r="D1986" s="227"/>
    </row>
    <row r="1987" spans="4:4">
      <c r="D1987" s="227"/>
    </row>
    <row r="1988" spans="4:4">
      <c r="D1988" s="227"/>
    </row>
    <row r="1989" spans="4:4">
      <c r="D1989" s="227"/>
    </row>
    <row r="1990" spans="4:4">
      <c r="D1990" s="227"/>
    </row>
    <row r="1991" spans="4:4">
      <c r="D1991" s="227"/>
    </row>
    <row r="1992" spans="4:4">
      <c r="D1992" s="227"/>
    </row>
    <row r="1993" spans="4:4">
      <c r="D1993" s="227"/>
    </row>
    <row r="1994" spans="4:4">
      <c r="D1994" s="227"/>
    </row>
    <row r="1995" spans="4:4">
      <c r="D1995" s="227"/>
    </row>
    <row r="1996" spans="4:4">
      <c r="D1996" s="227"/>
    </row>
    <row r="1997" spans="4:4">
      <c r="D1997" s="227"/>
    </row>
    <row r="1998" spans="4:4">
      <c r="D1998" s="227"/>
    </row>
    <row r="1999" spans="4:4">
      <c r="D1999" s="227"/>
    </row>
    <row r="2000" spans="4:4">
      <c r="D2000" s="227"/>
    </row>
    <row r="2001" spans="4:4">
      <c r="D2001" s="227"/>
    </row>
    <row r="2002" spans="4:4">
      <c r="D2002" s="227"/>
    </row>
    <row r="2003" spans="4:4">
      <c r="D2003" s="227"/>
    </row>
    <row r="2004" spans="4:4">
      <c r="D2004" s="227"/>
    </row>
    <row r="2005" spans="4:4">
      <c r="D2005" s="227"/>
    </row>
    <row r="2006" spans="4:4">
      <c r="D2006" s="227"/>
    </row>
    <row r="2007" spans="4:4">
      <c r="D2007" s="227"/>
    </row>
    <row r="2008" spans="4:4">
      <c r="D2008" s="227"/>
    </row>
    <row r="2009" spans="4:4">
      <c r="D2009" s="227"/>
    </row>
    <row r="2010" spans="4:4">
      <c r="D2010" s="227"/>
    </row>
    <row r="2011" spans="4:4">
      <c r="D2011" s="227"/>
    </row>
    <row r="2012" spans="4:4">
      <c r="D2012" s="227"/>
    </row>
    <row r="2013" spans="4:4">
      <c r="D2013" s="227"/>
    </row>
    <row r="2014" spans="4:4">
      <c r="D2014" s="227"/>
    </row>
    <row r="2015" spans="4:4">
      <c r="D2015" s="227"/>
    </row>
    <row r="2016" spans="4:4">
      <c r="D2016" s="227"/>
    </row>
    <row r="2017" spans="4:4">
      <c r="D2017" s="227"/>
    </row>
    <row r="2018" spans="4:4">
      <c r="D2018" s="227"/>
    </row>
    <row r="2019" spans="4:4">
      <c r="D2019" s="227"/>
    </row>
    <row r="2020" spans="4:4">
      <c r="D2020" s="227"/>
    </row>
    <row r="2021" spans="4:4">
      <c r="D2021" s="227"/>
    </row>
    <row r="2022" spans="4:4">
      <c r="D2022" s="227"/>
    </row>
    <row r="2023" spans="4:4">
      <c r="D2023" s="227"/>
    </row>
    <row r="2024" spans="4:4">
      <c r="D2024" s="227"/>
    </row>
    <row r="2025" spans="4:4">
      <c r="D2025" s="227"/>
    </row>
    <row r="2026" spans="4:4">
      <c r="D2026" s="227"/>
    </row>
    <row r="2027" spans="4:4">
      <c r="D2027" s="227"/>
    </row>
    <row r="2028" spans="4:4">
      <c r="D2028" s="227"/>
    </row>
    <row r="2029" spans="4:4">
      <c r="D2029" s="227"/>
    </row>
    <row r="2030" spans="4:4">
      <c r="D2030" s="227"/>
    </row>
    <row r="2031" spans="4:4">
      <c r="D2031" s="227"/>
    </row>
    <row r="2032" spans="4:4">
      <c r="D2032" s="227"/>
    </row>
    <row r="2033" spans="4:4">
      <c r="D2033" s="227"/>
    </row>
    <row r="2034" spans="4:4">
      <c r="D2034" s="227"/>
    </row>
    <row r="2035" spans="4:4">
      <c r="D2035" s="227"/>
    </row>
    <row r="2036" spans="4:4">
      <c r="D2036" s="227"/>
    </row>
    <row r="2037" spans="4:4">
      <c r="D2037" s="227"/>
    </row>
    <row r="2038" spans="4:4">
      <c r="D2038" s="227"/>
    </row>
    <row r="2039" spans="4:4">
      <c r="D2039" s="227"/>
    </row>
    <row r="2040" spans="4:4">
      <c r="D2040" s="227"/>
    </row>
    <row r="2041" spans="4:4">
      <c r="D2041" s="227"/>
    </row>
    <row r="2042" spans="4:4">
      <c r="D2042" s="227"/>
    </row>
    <row r="2043" spans="4:4">
      <c r="D2043" s="227"/>
    </row>
    <row r="2044" spans="4:4">
      <c r="D2044" s="227"/>
    </row>
    <row r="2045" spans="4:4">
      <c r="D2045" s="227"/>
    </row>
    <row r="2046" spans="4:4">
      <c r="D2046" s="227"/>
    </row>
    <row r="2047" spans="4:4">
      <c r="D2047" s="227"/>
    </row>
    <row r="2048" spans="4:4">
      <c r="D2048" s="227"/>
    </row>
    <row r="2049" spans="4:4">
      <c r="D2049" s="227"/>
    </row>
    <row r="2050" spans="4:4">
      <c r="D2050" s="227"/>
    </row>
    <row r="2051" spans="4:4">
      <c r="D2051" s="227"/>
    </row>
    <row r="2052" spans="4:4">
      <c r="D2052" s="227"/>
    </row>
    <row r="2053" spans="4:4">
      <c r="D2053" s="227"/>
    </row>
    <row r="2054" spans="4:4">
      <c r="D2054" s="227"/>
    </row>
    <row r="2055" spans="4:4">
      <c r="D2055" s="227"/>
    </row>
    <row r="2056" spans="4:4">
      <c r="D2056" s="227"/>
    </row>
    <row r="2057" spans="4:4">
      <c r="D2057" s="227"/>
    </row>
    <row r="2058" spans="4:4">
      <c r="D2058" s="227"/>
    </row>
    <row r="2059" spans="4:4">
      <c r="D2059" s="227"/>
    </row>
    <row r="2060" spans="4:4">
      <c r="D2060" s="227"/>
    </row>
    <row r="2061" spans="4:4">
      <c r="D2061" s="227"/>
    </row>
    <row r="2062" spans="4:4">
      <c r="D2062" s="227"/>
    </row>
    <row r="2063" spans="4:4">
      <c r="D2063" s="227"/>
    </row>
    <row r="2064" spans="4:4">
      <c r="D2064" s="227"/>
    </row>
    <row r="2065" spans="4:4">
      <c r="D2065" s="227"/>
    </row>
    <row r="2066" spans="4:4">
      <c r="D2066" s="227"/>
    </row>
    <row r="2067" spans="4:4">
      <c r="D2067" s="227"/>
    </row>
    <row r="2068" spans="4:4">
      <c r="D2068" s="227"/>
    </row>
    <row r="2069" spans="4:4">
      <c r="D2069" s="227"/>
    </row>
    <row r="2070" spans="4:4">
      <c r="D2070" s="227"/>
    </row>
    <row r="2071" spans="4:4">
      <c r="D2071" s="227"/>
    </row>
    <row r="2072" spans="4:4">
      <c r="D2072" s="227"/>
    </row>
    <row r="2073" spans="4:4">
      <c r="D2073" s="227"/>
    </row>
    <row r="2074" spans="4:4">
      <c r="D2074" s="227"/>
    </row>
    <row r="2075" spans="4:4">
      <c r="D2075" s="227"/>
    </row>
    <row r="2076" spans="4:4">
      <c r="D2076" s="227"/>
    </row>
    <row r="2077" spans="4:4">
      <c r="D2077" s="227"/>
    </row>
    <row r="2078" spans="4:4">
      <c r="D2078" s="227"/>
    </row>
    <row r="2079" spans="4:4">
      <c r="D2079" s="227"/>
    </row>
    <row r="2080" spans="4:4">
      <c r="D2080" s="227"/>
    </row>
    <row r="2081" spans="4:4">
      <c r="D2081" s="227"/>
    </row>
    <row r="2082" spans="4:4">
      <c r="D2082" s="227"/>
    </row>
    <row r="2083" spans="4:4">
      <c r="D2083" s="227"/>
    </row>
    <row r="2084" spans="4:4">
      <c r="D2084" s="227"/>
    </row>
    <row r="2085" spans="4:4">
      <c r="D2085" s="227"/>
    </row>
    <row r="2086" spans="4:4">
      <c r="D2086" s="227"/>
    </row>
    <row r="2087" spans="4:4">
      <c r="D2087" s="227"/>
    </row>
    <row r="2088" spans="4:4">
      <c r="D2088" s="227"/>
    </row>
    <row r="2089" spans="4:4">
      <c r="D2089" s="227"/>
    </row>
    <row r="2090" spans="4:4">
      <c r="D2090" s="227"/>
    </row>
    <row r="2091" spans="4:4">
      <c r="D2091" s="227"/>
    </row>
    <row r="2092" spans="4:4">
      <c r="D2092" s="227"/>
    </row>
    <row r="2093" spans="4:4">
      <c r="D2093" s="227"/>
    </row>
    <row r="2094" spans="4:4">
      <c r="D2094" s="227"/>
    </row>
    <row r="2095" spans="4:4">
      <c r="D2095" s="227"/>
    </row>
    <row r="2096" spans="4:4">
      <c r="D2096" s="227"/>
    </row>
    <row r="2097" spans="4:4">
      <c r="D2097" s="227"/>
    </row>
    <row r="2098" spans="4:4">
      <c r="D2098" s="227"/>
    </row>
    <row r="2099" spans="4:4">
      <c r="D2099" s="227"/>
    </row>
    <row r="2100" spans="4:4">
      <c r="D2100" s="227"/>
    </row>
    <row r="2101" spans="4:4">
      <c r="D2101" s="227"/>
    </row>
    <row r="2102" spans="4:4">
      <c r="D2102" s="227"/>
    </row>
    <row r="2103" spans="4:4">
      <c r="D2103" s="227"/>
    </row>
    <row r="2104" spans="4:4">
      <c r="D2104" s="227"/>
    </row>
    <row r="2105" spans="4:4">
      <c r="D2105" s="227"/>
    </row>
    <row r="2106" spans="4:4">
      <c r="D2106" s="227"/>
    </row>
    <row r="2107" spans="4:4">
      <c r="D2107" s="227"/>
    </row>
    <row r="2108" spans="4:4">
      <c r="D2108" s="227"/>
    </row>
    <row r="2109" spans="4:4">
      <c r="D2109" s="227"/>
    </row>
    <row r="2110" spans="4:4">
      <c r="D2110" s="227"/>
    </row>
    <row r="2111" spans="4:4">
      <c r="D2111" s="227"/>
    </row>
    <row r="2112" spans="4:4">
      <c r="D2112" s="227"/>
    </row>
    <row r="2113" spans="4:4">
      <c r="D2113" s="227"/>
    </row>
    <row r="2114" spans="4:4">
      <c r="D2114" s="227"/>
    </row>
    <row r="2115" spans="4:4">
      <c r="D2115" s="227"/>
    </row>
    <row r="2116" spans="4:4">
      <c r="D2116" s="227"/>
    </row>
    <row r="2117" spans="4:4">
      <c r="D2117" s="227"/>
    </row>
    <row r="2118" spans="4:4">
      <c r="D2118" s="227"/>
    </row>
    <row r="2119" spans="4:4">
      <c r="D2119" s="227"/>
    </row>
    <row r="2120" spans="4:4">
      <c r="D2120" s="227"/>
    </row>
    <row r="2121" spans="4:4">
      <c r="D2121" s="227"/>
    </row>
    <row r="2122" spans="4:4">
      <c r="D2122" s="227"/>
    </row>
    <row r="2123" spans="4:4">
      <c r="D2123" s="227"/>
    </row>
    <row r="2124" spans="4:4">
      <c r="D2124" s="227"/>
    </row>
    <row r="2125" spans="4:4">
      <c r="D2125" s="227"/>
    </row>
    <row r="2126" spans="4:4">
      <c r="D2126" s="227"/>
    </row>
    <row r="2127" spans="4:4">
      <c r="D2127" s="227"/>
    </row>
    <row r="2128" spans="4:4">
      <c r="D2128" s="227"/>
    </row>
    <row r="2129" spans="4:4">
      <c r="D2129" s="227"/>
    </row>
    <row r="2130" spans="4:4">
      <c r="D2130" s="227"/>
    </row>
    <row r="2131" spans="4:4">
      <c r="D2131" s="227"/>
    </row>
    <row r="2132" spans="4:4">
      <c r="D2132" s="227"/>
    </row>
    <row r="2133" spans="4:4">
      <c r="D2133" s="227"/>
    </row>
    <row r="2134" spans="4:4">
      <c r="D2134" s="227"/>
    </row>
    <row r="2135" spans="4:4">
      <c r="D2135" s="227"/>
    </row>
    <row r="2136" spans="4:4">
      <c r="D2136" s="227"/>
    </row>
    <row r="2137" spans="4:4">
      <c r="D2137" s="227"/>
    </row>
    <row r="2138" spans="4:4">
      <c r="D2138" s="227"/>
    </row>
    <row r="2139" spans="4:4">
      <c r="D2139" s="227"/>
    </row>
    <row r="2140" spans="4:4">
      <c r="D2140" s="227"/>
    </row>
    <row r="2141" spans="4:4">
      <c r="D2141" s="227"/>
    </row>
    <row r="2142" spans="4:4">
      <c r="D2142" s="227"/>
    </row>
    <row r="2143" spans="4:4">
      <c r="D2143" s="227"/>
    </row>
    <row r="2144" spans="4:4">
      <c r="D2144" s="227"/>
    </row>
    <row r="2145" spans="4:4">
      <c r="D2145" s="227"/>
    </row>
    <row r="2146" spans="4:4">
      <c r="D2146" s="227"/>
    </row>
    <row r="2147" spans="4:4">
      <c r="D2147" s="227"/>
    </row>
    <row r="2148" spans="4:4">
      <c r="D2148" s="227"/>
    </row>
    <row r="2149" spans="4:4">
      <c r="D2149" s="227"/>
    </row>
    <row r="2150" spans="4:4">
      <c r="D2150" s="227"/>
    </row>
    <row r="2151" spans="4:4">
      <c r="D2151" s="227"/>
    </row>
    <row r="2152" spans="4:4">
      <c r="D2152" s="227"/>
    </row>
    <row r="2153" spans="4:4">
      <c r="D2153" s="227"/>
    </row>
    <row r="2154" spans="4:4">
      <c r="D2154" s="227"/>
    </row>
    <row r="2155" spans="4:4">
      <c r="D2155" s="227"/>
    </row>
    <row r="2156" spans="4:4">
      <c r="D2156" s="227"/>
    </row>
    <row r="2157" spans="4:4">
      <c r="D2157" s="227"/>
    </row>
    <row r="2158" spans="4:4">
      <c r="D2158" s="227"/>
    </row>
    <row r="2159" spans="4:4">
      <c r="D2159" s="227"/>
    </row>
    <row r="2160" spans="4:4">
      <c r="D2160" s="227"/>
    </row>
    <row r="2161" spans="4:4">
      <c r="D2161" s="227"/>
    </row>
    <row r="2162" spans="4:4">
      <c r="D2162" s="227"/>
    </row>
    <row r="2163" spans="4:4">
      <c r="D2163" s="227"/>
    </row>
    <row r="2164" spans="4:4">
      <c r="D2164" s="227"/>
    </row>
    <row r="2165" spans="4:4">
      <c r="D2165" s="227"/>
    </row>
    <row r="2166" spans="4:4">
      <c r="D2166" s="227"/>
    </row>
    <row r="2167" spans="4:4">
      <c r="D2167" s="227"/>
    </row>
    <row r="2168" spans="4:4">
      <c r="D2168" s="227"/>
    </row>
    <row r="2169" spans="4:4">
      <c r="D2169" s="227"/>
    </row>
    <row r="2170" spans="4:4">
      <c r="D2170" s="227"/>
    </row>
    <row r="2171" spans="4:4">
      <c r="D2171" s="227"/>
    </row>
    <row r="2172" spans="4:4">
      <c r="D2172" s="227"/>
    </row>
    <row r="2173" spans="4:4">
      <c r="D2173" s="227"/>
    </row>
    <row r="2174" spans="4:4">
      <c r="D2174" s="227"/>
    </row>
    <row r="2175" spans="4:4">
      <c r="D2175" s="227"/>
    </row>
    <row r="2176" spans="4:4">
      <c r="D2176" s="227"/>
    </row>
    <row r="2177" spans="4:4">
      <c r="D2177" s="227"/>
    </row>
    <row r="2178" spans="4:4">
      <c r="D2178" s="227"/>
    </row>
    <row r="2179" spans="4:4">
      <c r="D2179" s="227"/>
    </row>
    <row r="2180" spans="4:4">
      <c r="D2180" s="227"/>
    </row>
    <row r="2181" spans="4:4">
      <c r="D2181" s="227"/>
    </row>
    <row r="2182" spans="4:4">
      <c r="D2182" s="227"/>
    </row>
    <row r="2183" spans="4:4">
      <c r="D2183" s="227"/>
    </row>
    <row r="2184" spans="4:4">
      <c r="D2184" s="227"/>
    </row>
    <row r="2185" spans="4:4">
      <c r="D2185" s="227"/>
    </row>
    <row r="2186" spans="4:4">
      <c r="D2186" s="227"/>
    </row>
    <row r="2187" spans="4:4">
      <c r="D2187" s="227"/>
    </row>
    <row r="2188" spans="4:4">
      <c r="D2188" s="227"/>
    </row>
    <row r="2189" spans="4:4">
      <c r="D2189" s="227"/>
    </row>
    <row r="2190" spans="4:4">
      <c r="D2190" s="227"/>
    </row>
    <row r="2191" spans="4:4">
      <c r="D2191" s="227"/>
    </row>
    <row r="2192" spans="4:4">
      <c r="D2192" s="227"/>
    </row>
    <row r="2193" spans="4:4">
      <c r="D2193" s="227"/>
    </row>
    <row r="2194" spans="4:4">
      <c r="D2194" s="227"/>
    </row>
    <row r="2195" spans="4:4">
      <c r="D2195" s="227"/>
    </row>
    <row r="2196" spans="4:4">
      <c r="D2196" s="227"/>
    </row>
    <row r="2197" spans="4:4">
      <c r="D2197" s="227"/>
    </row>
    <row r="2198" spans="4:4">
      <c r="D2198" s="227"/>
    </row>
    <row r="2199" spans="4:4">
      <c r="D2199" s="227"/>
    </row>
    <row r="2200" spans="4:4">
      <c r="D2200" s="227"/>
    </row>
    <row r="2201" spans="4:4">
      <c r="D2201" s="227"/>
    </row>
    <row r="2202" spans="4:4">
      <c r="D2202" s="227"/>
    </row>
    <row r="2203" spans="4:4">
      <c r="D2203" s="227"/>
    </row>
    <row r="2204" spans="4:4">
      <c r="D2204" s="227"/>
    </row>
    <row r="2205" spans="4:4">
      <c r="D2205" s="227"/>
    </row>
    <row r="2206" spans="4:4">
      <c r="D2206" s="227"/>
    </row>
    <row r="2207" spans="4:4">
      <c r="D2207" s="227"/>
    </row>
    <row r="2208" spans="4:4">
      <c r="D2208" s="227"/>
    </row>
    <row r="2209" spans="4:4">
      <c r="D2209" s="227"/>
    </row>
    <row r="2210" spans="4:4">
      <c r="D2210" s="227"/>
    </row>
    <row r="2211" spans="4:4">
      <c r="D2211" s="227"/>
    </row>
    <row r="2212" spans="4:4">
      <c r="D2212" s="227"/>
    </row>
    <row r="2213" spans="4:4">
      <c r="D2213" s="227"/>
    </row>
    <row r="2214" spans="4:4">
      <c r="D2214" s="227"/>
    </row>
    <row r="2215" spans="4:4">
      <c r="D2215" s="227"/>
    </row>
    <row r="2216" spans="4:4">
      <c r="D2216" s="227"/>
    </row>
    <row r="2217" spans="4:4">
      <c r="D2217" s="227"/>
    </row>
    <row r="2218" spans="4:4">
      <c r="D2218" s="227"/>
    </row>
    <row r="2219" spans="4:4">
      <c r="D2219" s="227"/>
    </row>
    <row r="2220" spans="4:4">
      <c r="D2220" s="227"/>
    </row>
    <row r="2221" spans="4:4">
      <c r="D2221" s="227"/>
    </row>
    <row r="2222" spans="4:4">
      <c r="D2222" s="227"/>
    </row>
    <row r="2223" spans="4:4">
      <c r="D2223" s="227"/>
    </row>
    <row r="2224" spans="4:4">
      <c r="D2224" s="227"/>
    </row>
    <row r="2225" spans="4:4">
      <c r="D2225" s="227"/>
    </row>
    <row r="2226" spans="4:4">
      <c r="D2226" s="227"/>
    </row>
    <row r="2227" spans="4:4">
      <c r="D2227" s="227"/>
    </row>
    <row r="2228" spans="4:4">
      <c r="D2228" s="227"/>
    </row>
    <row r="2229" spans="4:4">
      <c r="D2229" s="227"/>
    </row>
    <row r="2230" spans="4:4">
      <c r="D2230" s="227"/>
    </row>
    <row r="2231" spans="4:4">
      <c r="D2231" s="227"/>
    </row>
    <row r="2232" spans="4:4">
      <c r="D2232" s="227"/>
    </row>
    <row r="2233" spans="4:4">
      <c r="D2233" s="227"/>
    </row>
    <row r="2234" spans="4:4">
      <c r="D2234" s="227"/>
    </row>
    <row r="2235" spans="4:4">
      <c r="D2235" s="227"/>
    </row>
    <row r="2236" spans="4:4">
      <c r="D2236" s="227"/>
    </row>
    <row r="2237" spans="4:4">
      <c r="D2237" s="227"/>
    </row>
    <row r="2238" spans="4:4">
      <c r="D2238" s="227"/>
    </row>
    <row r="2239" spans="4:4">
      <c r="D2239" s="227"/>
    </row>
    <row r="2240" spans="4:4">
      <c r="D2240" s="227"/>
    </row>
    <row r="2241" spans="4:4">
      <c r="D2241" s="227"/>
    </row>
    <row r="2242" spans="4:4">
      <c r="D2242" s="227"/>
    </row>
    <row r="2243" spans="4:4">
      <c r="D2243" s="227"/>
    </row>
    <row r="2244" spans="4:4">
      <c r="D2244" s="227"/>
    </row>
    <row r="2245" spans="4:4">
      <c r="D2245" s="227"/>
    </row>
    <row r="2246" spans="4:4">
      <c r="D2246" s="227"/>
    </row>
    <row r="2247" spans="4:4">
      <c r="D2247" s="227"/>
    </row>
    <row r="2248" spans="4:4">
      <c r="D2248" s="227"/>
    </row>
    <row r="2249" spans="4:4">
      <c r="D2249" s="227"/>
    </row>
    <row r="2250" spans="4:4">
      <c r="D2250" s="227"/>
    </row>
    <row r="2251" spans="4:4">
      <c r="D2251" s="227"/>
    </row>
    <row r="2252" spans="4:4">
      <c r="D2252" s="227"/>
    </row>
    <row r="2253" spans="4:4">
      <c r="D2253" s="227"/>
    </row>
    <row r="2254" spans="4:4">
      <c r="D2254" s="227"/>
    </row>
    <row r="2255" spans="4:4">
      <c r="D2255" s="227"/>
    </row>
    <row r="2256" spans="4:4">
      <c r="D2256" s="227"/>
    </row>
    <row r="2257" spans="4:4">
      <c r="D2257" s="227"/>
    </row>
    <row r="2258" spans="4:4">
      <c r="D2258" s="227"/>
    </row>
    <row r="2259" spans="4:4">
      <c r="D2259" s="227"/>
    </row>
    <row r="2260" spans="4:4">
      <c r="D2260" s="227"/>
    </row>
    <row r="2261" spans="4:4">
      <c r="D2261" s="227"/>
    </row>
    <row r="2262" spans="4:4">
      <c r="D2262" s="227"/>
    </row>
    <row r="2263" spans="4:4">
      <c r="D2263" s="227"/>
    </row>
    <row r="2264" spans="4:4">
      <c r="D2264" s="227"/>
    </row>
    <row r="2265" spans="4:4">
      <c r="D2265" s="227"/>
    </row>
    <row r="2266" spans="4:4">
      <c r="D2266" s="227"/>
    </row>
    <row r="2267" spans="4:4">
      <c r="D2267" s="227"/>
    </row>
    <row r="2268" spans="4:4">
      <c r="D2268" s="227"/>
    </row>
    <row r="2269" spans="4:4">
      <c r="D2269" s="227"/>
    </row>
    <row r="2270" spans="4:4">
      <c r="D2270" s="227"/>
    </row>
    <row r="2271" spans="4:4">
      <c r="D2271" s="227"/>
    </row>
    <row r="2272" spans="4:4">
      <c r="D2272" s="227"/>
    </row>
    <row r="2273" spans="4:4">
      <c r="D2273" s="227"/>
    </row>
    <row r="2274" spans="4:4">
      <c r="D2274" s="227"/>
    </row>
    <row r="2275" spans="4:4">
      <c r="D2275" s="227"/>
    </row>
    <row r="2276" spans="4:4">
      <c r="D2276" s="227"/>
    </row>
    <row r="2277" spans="4:4">
      <c r="D2277" s="227"/>
    </row>
    <row r="2278" spans="4:4">
      <c r="D2278" s="227"/>
    </row>
    <row r="2279" spans="4:4">
      <c r="D2279" s="227"/>
    </row>
    <row r="2280" spans="4:4">
      <c r="D2280" s="227"/>
    </row>
    <row r="2281" spans="4:4">
      <c r="D2281" s="227"/>
    </row>
    <row r="2282" spans="4:4">
      <c r="D2282" s="227"/>
    </row>
    <row r="2283" spans="4:4">
      <c r="D2283" s="227"/>
    </row>
    <row r="2284" spans="4:4">
      <c r="D2284" s="227"/>
    </row>
    <row r="2285" spans="4:4">
      <c r="D2285" s="227"/>
    </row>
    <row r="2286" spans="4:4">
      <c r="D2286" s="227"/>
    </row>
    <row r="2287" spans="4:4">
      <c r="D2287" s="227"/>
    </row>
    <row r="2288" spans="4:4">
      <c r="D2288" s="227"/>
    </row>
    <row r="2289" spans="4:4">
      <c r="D2289" s="227"/>
    </row>
    <row r="2290" spans="4:4">
      <c r="D2290" s="227"/>
    </row>
    <row r="2291" spans="4:4">
      <c r="D2291" s="227"/>
    </row>
    <row r="2292" spans="4:4">
      <c r="D2292" s="227"/>
    </row>
    <row r="2293" spans="4:4">
      <c r="D2293" s="227"/>
    </row>
    <row r="2294" spans="4:4">
      <c r="D2294" s="227"/>
    </row>
    <row r="2295" spans="4:4">
      <c r="D2295" s="227"/>
    </row>
    <row r="2296" spans="4:4">
      <c r="D2296" s="227"/>
    </row>
    <row r="2297" spans="4:4">
      <c r="D2297" s="227"/>
    </row>
    <row r="2298" spans="4:4">
      <c r="D2298" s="227"/>
    </row>
    <row r="2299" spans="4:4">
      <c r="D2299" s="227"/>
    </row>
    <row r="2300" spans="4:4">
      <c r="D2300" s="227"/>
    </row>
    <row r="2301" spans="4:4">
      <c r="D2301" s="227"/>
    </row>
    <row r="2302" spans="4:4">
      <c r="D2302" s="227"/>
    </row>
    <row r="2303" spans="4:4">
      <c r="D2303" s="227"/>
    </row>
    <row r="2304" spans="4:4">
      <c r="D2304" s="227"/>
    </row>
    <row r="2305" spans="4:4">
      <c r="D2305" s="227"/>
    </row>
    <row r="2306" spans="4:4">
      <c r="D2306" s="227"/>
    </row>
    <row r="2307" spans="4:4">
      <c r="D2307" s="227"/>
    </row>
    <row r="2308" spans="4:4">
      <c r="D2308" s="227"/>
    </row>
    <row r="2309" spans="4:4">
      <c r="D2309" s="227"/>
    </row>
    <row r="2310" spans="4:4">
      <c r="D2310" s="227"/>
    </row>
    <row r="2311" spans="4:4">
      <c r="D2311" s="227"/>
    </row>
    <row r="2312" spans="4:4">
      <c r="D2312" s="227"/>
    </row>
    <row r="2313" spans="4:4">
      <c r="D2313" s="227"/>
    </row>
    <row r="2314" spans="4:4">
      <c r="D2314" s="227"/>
    </row>
    <row r="2315" spans="4:4">
      <c r="D2315" s="227"/>
    </row>
    <row r="2316" spans="4:4">
      <c r="D2316" s="227"/>
    </row>
    <row r="2317" spans="4:4">
      <c r="D2317" s="227"/>
    </row>
    <row r="2318" spans="4:4">
      <c r="D2318" s="227"/>
    </row>
    <row r="2319" spans="4:4">
      <c r="D2319" s="227"/>
    </row>
    <row r="2320" spans="4:4">
      <c r="D2320" s="227"/>
    </row>
    <row r="2321" spans="4:4">
      <c r="D2321" s="227"/>
    </row>
    <row r="2322" spans="4:4">
      <c r="D2322" s="227"/>
    </row>
    <row r="2323" spans="4:4">
      <c r="D2323" s="227"/>
    </row>
    <row r="2324" spans="4:4">
      <c r="D2324" s="227"/>
    </row>
    <row r="2325" spans="4:4">
      <c r="D2325" s="227"/>
    </row>
    <row r="2326" spans="4:4">
      <c r="D2326" s="227"/>
    </row>
    <row r="2327" spans="4:4">
      <c r="D2327" s="227"/>
    </row>
    <row r="2328" spans="4:4">
      <c r="D2328" s="227"/>
    </row>
    <row r="2329" spans="4:4">
      <c r="D2329" s="227"/>
    </row>
    <row r="2330" spans="4:4">
      <c r="D2330" s="227"/>
    </row>
    <row r="2331" spans="4:4">
      <c r="D2331" s="227"/>
    </row>
    <row r="2332" spans="4:4">
      <c r="D2332" s="227"/>
    </row>
    <row r="2333" spans="4:4">
      <c r="D2333" s="227"/>
    </row>
    <row r="2334" spans="4:4">
      <c r="D2334" s="227"/>
    </row>
    <row r="2335" spans="4:4">
      <c r="D2335" s="227"/>
    </row>
    <row r="2336" spans="4:4">
      <c r="D2336" s="227"/>
    </row>
    <row r="2337" spans="4:4">
      <c r="D2337" s="227"/>
    </row>
    <row r="2338" spans="4:4">
      <c r="D2338" s="227"/>
    </row>
    <row r="2339" spans="4:4">
      <c r="D2339" s="227"/>
    </row>
    <row r="2340" spans="4:4">
      <c r="D2340" s="227"/>
    </row>
    <row r="2341" spans="4:4">
      <c r="D2341" s="227"/>
    </row>
    <row r="2342" spans="4:4">
      <c r="D2342" s="227"/>
    </row>
    <row r="2343" spans="4:4">
      <c r="D2343" s="227"/>
    </row>
    <row r="2344" spans="4:4">
      <c r="D2344" s="227"/>
    </row>
    <row r="2345" spans="4:4">
      <c r="D2345" s="227"/>
    </row>
    <row r="2346" spans="4:4">
      <c r="D2346" s="227"/>
    </row>
    <row r="2347" spans="4:4">
      <c r="D2347" s="227"/>
    </row>
    <row r="2348" spans="4:4">
      <c r="D2348" s="227"/>
    </row>
    <row r="2349" spans="4:4">
      <c r="D2349" s="227"/>
    </row>
    <row r="2350" spans="4:4">
      <c r="D2350" s="227"/>
    </row>
    <row r="2351" spans="4:4">
      <c r="D2351" s="227"/>
    </row>
    <row r="2352" spans="4:4">
      <c r="D2352" s="227"/>
    </row>
    <row r="2353" spans="4:4">
      <c r="D2353" s="227"/>
    </row>
    <row r="2354" spans="4:4">
      <c r="D2354" s="227"/>
    </row>
    <row r="2355" spans="4:4">
      <c r="D2355" s="227"/>
    </row>
    <row r="2356" spans="4:4">
      <c r="D2356" s="227"/>
    </row>
    <row r="2357" spans="4:4">
      <c r="D2357" s="227"/>
    </row>
    <row r="2358" spans="4:4">
      <c r="D2358" s="227"/>
    </row>
    <row r="2359" spans="4:4">
      <c r="D2359" s="227"/>
    </row>
    <row r="2360" spans="4:4">
      <c r="D2360" s="227"/>
    </row>
    <row r="2361" spans="4:4">
      <c r="D2361" s="227"/>
    </row>
    <row r="2362" spans="4:4">
      <c r="D2362" s="227"/>
    </row>
    <row r="2363" spans="4:4">
      <c r="D2363" s="227"/>
    </row>
    <row r="2364" spans="4:4">
      <c r="D2364" s="227"/>
    </row>
    <row r="2365" spans="4:4">
      <c r="D2365" s="227"/>
    </row>
    <row r="2366" spans="4:4">
      <c r="D2366" s="227"/>
    </row>
    <row r="2367" spans="4:4">
      <c r="D2367" s="227"/>
    </row>
    <row r="2368" spans="4:4">
      <c r="D2368" s="227"/>
    </row>
    <row r="2369" spans="4:4">
      <c r="D2369" s="227"/>
    </row>
    <row r="2370" spans="4:4">
      <c r="D2370" s="227"/>
    </row>
    <row r="2371" spans="4:4">
      <c r="D2371" s="227"/>
    </row>
    <row r="2372" spans="4:4">
      <c r="D2372" s="227"/>
    </row>
    <row r="2373" spans="4:4">
      <c r="D2373" s="227"/>
    </row>
    <row r="2374" spans="4:4">
      <c r="D2374" s="227"/>
    </row>
    <row r="2375" spans="4:4">
      <c r="D2375" s="227"/>
    </row>
    <row r="2376" spans="4:4">
      <c r="D2376" s="227"/>
    </row>
    <row r="2377" spans="4:4">
      <c r="D2377" s="227"/>
    </row>
    <row r="2378" spans="4:4">
      <c r="D2378" s="227"/>
    </row>
    <row r="2379" spans="4:4">
      <c r="D2379" s="227"/>
    </row>
    <row r="2380" spans="4:4">
      <c r="D2380" s="227"/>
    </row>
    <row r="2381" spans="4:4">
      <c r="D2381" s="227"/>
    </row>
    <row r="2382" spans="4:4">
      <c r="D2382" s="227"/>
    </row>
    <row r="2383" spans="4:4">
      <c r="D2383" s="227"/>
    </row>
    <row r="2384" spans="4:4">
      <c r="D2384" s="227"/>
    </row>
    <row r="2385" spans="4:4">
      <c r="D2385" s="227"/>
    </row>
    <row r="2386" spans="4:4">
      <c r="D2386" s="227"/>
    </row>
    <row r="2387" spans="4:4">
      <c r="D2387" s="227"/>
    </row>
    <row r="2388" spans="4:4">
      <c r="D2388" s="227"/>
    </row>
    <row r="2389" spans="4:4">
      <c r="D2389" s="227"/>
    </row>
    <row r="2390" spans="4:4">
      <c r="D2390" s="227"/>
    </row>
    <row r="2391" spans="4:4">
      <c r="D2391" s="227"/>
    </row>
    <row r="2392" spans="4:4">
      <c r="D2392" s="227"/>
    </row>
    <row r="2393" spans="4:4">
      <c r="D2393" s="227"/>
    </row>
    <row r="2394" spans="4:4">
      <c r="D2394" s="227"/>
    </row>
    <row r="2395" spans="4:4">
      <c r="D2395" s="227"/>
    </row>
    <row r="2396" spans="4:4">
      <c r="D2396" s="227"/>
    </row>
    <row r="2397" spans="4:4">
      <c r="D2397" s="227"/>
    </row>
    <row r="2398" spans="4:4">
      <c r="D2398" s="227"/>
    </row>
    <row r="2399" spans="4:4">
      <c r="D2399" s="227"/>
    </row>
    <row r="2400" spans="4:4">
      <c r="D2400" s="227"/>
    </row>
    <row r="2401" spans="4:4">
      <c r="D2401" s="227"/>
    </row>
    <row r="2402" spans="4:4">
      <c r="D2402" s="227"/>
    </row>
    <row r="2403" spans="4:4">
      <c r="D2403" s="227"/>
    </row>
    <row r="2404" spans="4:4">
      <c r="D2404" s="227"/>
    </row>
    <row r="2405" spans="4:4">
      <c r="D2405" s="227"/>
    </row>
    <row r="2406" spans="4:4">
      <c r="D2406" s="227"/>
    </row>
    <row r="2407" spans="4:4">
      <c r="D2407" s="227"/>
    </row>
    <row r="2408" spans="4:4">
      <c r="D2408" s="227"/>
    </row>
    <row r="2409" spans="4:4">
      <c r="D2409" s="227"/>
    </row>
    <row r="2410" spans="4:4">
      <c r="D2410" s="227"/>
    </row>
    <row r="2411" spans="4:4">
      <c r="D2411" s="227"/>
    </row>
    <row r="2412" spans="4:4">
      <c r="D2412" s="227"/>
    </row>
    <row r="2413" spans="4:4">
      <c r="D2413" s="227"/>
    </row>
    <row r="2414" spans="4:4">
      <c r="D2414" s="227"/>
    </row>
    <row r="2415" spans="4:4">
      <c r="D2415" s="227"/>
    </row>
    <row r="2416" spans="4:4">
      <c r="D2416" s="227"/>
    </row>
    <row r="2417" spans="4:4">
      <c r="D2417" s="227"/>
    </row>
    <row r="2418" spans="4:4">
      <c r="D2418" s="227"/>
    </row>
    <row r="2419" spans="4:4">
      <c r="D2419" s="227"/>
    </row>
    <row r="2420" spans="4:4">
      <c r="D2420" s="227"/>
    </row>
    <row r="2421" spans="4:4">
      <c r="D2421" s="227"/>
    </row>
    <row r="2422" spans="4:4">
      <c r="D2422" s="227"/>
    </row>
    <row r="2423" spans="4:4">
      <c r="D2423" s="227"/>
    </row>
    <row r="2424" spans="4:4">
      <c r="D2424" s="227"/>
    </row>
    <row r="2425" spans="4:4">
      <c r="D2425" s="227"/>
    </row>
    <row r="2426" spans="4:4">
      <c r="D2426" s="227"/>
    </row>
    <row r="2427" spans="4:4">
      <c r="D2427" s="227"/>
    </row>
    <row r="2428" spans="4:4">
      <c r="D2428" s="227"/>
    </row>
    <row r="2429" spans="4:4">
      <c r="D2429" s="227"/>
    </row>
    <row r="2430" spans="4:4">
      <c r="D2430" s="227"/>
    </row>
    <row r="2431" spans="4:4">
      <c r="D2431" s="227"/>
    </row>
    <row r="2432" spans="4:4">
      <c r="D2432" s="227"/>
    </row>
    <row r="2433" spans="4:4">
      <c r="D2433" s="227"/>
    </row>
    <row r="2434" spans="4:4">
      <c r="D2434" s="227"/>
    </row>
    <row r="2435" spans="4:4">
      <c r="D2435" s="227"/>
    </row>
    <row r="2436" spans="4:4">
      <c r="D2436" s="227"/>
    </row>
    <row r="2437" spans="4:4">
      <c r="D2437" s="227"/>
    </row>
    <row r="2438" spans="4:4">
      <c r="D2438" s="227"/>
    </row>
    <row r="2439" spans="4:4">
      <c r="D2439" s="227"/>
    </row>
    <row r="2440" spans="4:4">
      <c r="D2440" s="227"/>
    </row>
    <row r="2441" spans="4:4">
      <c r="D2441" s="227"/>
    </row>
    <row r="2442" spans="4:4">
      <c r="D2442" s="227"/>
    </row>
    <row r="2443" spans="4:4">
      <c r="D2443" s="227"/>
    </row>
    <row r="2444" spans="4:4">
      <c r="D2444" s="227"/>
    </row>
    <row r="2445" spans="4:4">
      <c r="D2445" s="227"/>
    </row>
    <row r="2446" spans="4:4">
      <c r="D2446" s="227"/>
    </row>
    <row r="2447" spans="4:4">
      <c r="D2447" s="227"/>
    </row>
    <row r="2448" spans="4:4">
      <c r="D2448" s="227"/>
    </row>
    <row r="2449" spans="4:4">
      <c r="D2449" s="227"/>
    </row>
    <row r="2450" spans="4:4">
      <c r="D2450" s="227"/>
    </row>
    <row r="2451" spans="4:4">
      <c r="D2451" s="227"/>
    </row>
    <row r="2452" spans="4:4">
      <c r="D2452" s="227"/>
    </row>
    <row r="2453" spans="4:4">
      <c r="D2453" s="227"/>
    </row>
    <row r="2454" spans="4:4">
      <c r="D2454" s="227"/>
    </row>
    <row r="2455" spans="4:4">
      <c r="D2455" s="227"/>
    </row>
    <row r="2456" spans="4:4">
      <c r="D2456" s="227"/>
    </row>
    <row r="2457" spans="4:4">
      <c r="D2457" s="227"/>
    </row>
    <row r="2458" spans="4:4">
      <c r="D2458" s="227"/>
    </row>
    <row r="2459" spans="4:4">
      <c r="D2459" s="227"/>
    </row>
    <row r="2460" spans="4:4">
      <c r="D2460" s="227"/>
    </row>
    <row r="2461" spans="4:4">
      <c r="D2461" s="227"/>
    </row>
    <row r="2462" spans="4:4">
      <c r="D2462" s="227"/>
    </row>
    <row r="2463" spans="4:4">
      <c r="D2463" s="227"/>
    </row>
    <row r="2464" spans="4:4">
      <c r="D2464" s="227"/>
    </row>
    <row r="2465" spans="4:4">
      <c r="D2465" s="227"/>
    </row>
    <row r="2466" spans="4:4">
      <c r="D2466" s="227"/>
    </row>
    <row r="2467" spans="4:4">
      <c r="D2467" s="227"/>
    </row>
    <row r="2468" spans="4:4">
      <c r="D2468" s="227"/>
    </row>
    <row r="2469" spans="4:4">
      <c r="D2469" s="227"/>
    </row>
    <row r="2470" spans="4:4">
      <c r="D2470" s="227"/>
    </row>
    <row r="2471" spans="4:4">
      <c r="D2471" s="227"/>
    </row>
    <row r="2472" spans="4:4">
      <c r="D2472" s="227"/>
    </row>
    <row r="2473" spans="4:4">
      <c r="D2473" s="227"/>
    </row>
    <row r="2474" spans="4:4">
      <c r="D2474" s="227"/>
    </row>
    <row r="2475" spans="4:4">
      <c r="D2475" s="227"/>
    </row>
    <row r="2476" spans="4:4">
      <c r="D2476" s="227"/>
    </row>
    <row r="2477" spans="4:4">
      <c r="D2477" s="227"/>
    </row>
    <row r="2478" spans="4:4">
      <c r="D2478" s="227"/>
    </row>
    <row r="2479" spans="4:4">
      <c r="D2479" s="227"/>
    </row>
    <row r="2480" spans="4:4">
      <c r="D2480" s="227"/>
    </row>
    <row r="2481" spans="4:4">
      <c r="D2481" s="227"/>
    </row>
    <row r="2482" spans="4:4">
      <c r="D2482" s="227"/>
    </row>
    <row r="2483" spans="4:4">
      <c r="D2483" s="227"/>
    </row>
    <row r="2484" spans="4:4">
      <c r="D2484" s="227"/>
    </row>
    <row r="2485" spans="4:4">
      <c r="D2485" s="227"/>
    </row>
    <row r="2486" spans="4:4">
      <c r="D2486" s="227"/>
    </row>
    <row r="2487" spans="4:4">
      <c r="D2487" s="227"/>
    </row>
    <row r="2488" spans="4:4">
      <c r="D2488" s="227"/>
    </row>
    <row r="2489" spans="4:4">
      <c r="D2489" s="227"/>
    </row>
    <row r="2490" spans="4:4">
      <c r="D2490" s="227"/>
    </row>
    <row r="2491" spans="4:4">
      <c r="D2491" s="227"/>
    </row>
    <row r="2492" spans="4:4">
      <c r="D2492" s="227"/>
    </row>
    <row r="2493" spans="4:4">
      <c r="D2493" s="227"/>
    </row>
    <row r="2494" spans="4:4">
      <c r="D2494" s="227"/>
    </row>
    <row r="2495" spans="4:4">
      <c r="D2495" s="227"/>
    </row>
    <row r="2496" spans="4:4">
      <c r="D2496" s="227"/>
    </row>
    <row r="2497" spans="4:4">
      <c r="D2497" s="227"/>
    </row>
    <row r="2498" spans="4:4">
      <c r="D2498" s="227"/>
    </row>
    <row r="2499" spans="4:4">
      <c r="D2499" s="227"/>
    </row>
    <row r="2500" spans="4:4">
      <c r="D2500" s="227"/>
    </row>
    <row r="2501" spans="4:4">
      <c r="D2501" s="227"/>
    </row>
    <row r="2502" spans="4:4">
      <c r="D2502" s="227"/>
    </row>
    <row r="2503" spans="4:4">
      <c r="D2503" s="227"/>
    </row>
    <row r="2504" spans="4:4">
      <c r="D2504" s="227"/>
    </row>
    <row r="2505" spans="4:4">
      <c r="D2505" s="227"/>
    </row>
    <row r="2506" spans="4:4">
      <c r="D2506" s="227"/>
    </row>
    <row r="2507" spans="4:4">
      <c r="D2507" s="227"/>
    </row>
    <row r="2508" spans="4:4">
      <c r="D2508" s="227"/>
    </row>
    <row r="2509" spans="4:4">
      <c r="D2509" s="227"/>
    </row>
    <row r="2510" spans="4:4">
      <c r="D2510" s="227"/>
    </row>
    <row r="2511" spans="4:4">
      <c r="D2511" s="227"/>
    </row>
    <row r="2512" spans="4:4">
      <c r="D2512" s="227"/>
    </row>
    <row r="2513" spans="4:4">
      <c r="D2513" s="227"/>
    </row>
    <row r="2514" spans="4:4">
      <c r="D2514" s="227"/>
    </row>
    <row r="2515" spans="4:4">
      <c r="D2515" s="227"/>
    </row>
    <row r="2516" spans="4:4">
      <c r="D2516" s="227"/>
    </row>
    <row r="2517" spans="4:4">
      <c r="D2517" s="227"/>
    </row>
    <row r="2518" spans="4:4">
      <c r="D2518" s="227"/>
    </row>
    <row r="2519" spans="4:4">
      <c r="D2519" s="227"/>
    </row>
    <row r="2520" spans="4:4">
      <c r="D2520" s="227"/>
    </row>
    <row r="2521" spans="4:4">
      <c r="D2521" s="227"/>
    </row>
    <row r="2522" spans="4:4">
      <c r="D2522" s="227"/>
    </row>
    <row r="2523" spans="4:4">
      <c r="D2523" s="227"/>
    </row>
    <row r="2524" spans="4:4">
      <c r="D2524" s="227"/>
    </row>
    <row r="2525" spans="4:4">
      <c r="D2525" s="227"/>
    </row>
    <row r="2526" spans="4:4">
      <c r="D2526" s="227"/>
    </row>
    <row r="2527" spans="4:4">
      <c r="D2527" s="227"/>
    </row>
    <row r="2528" spans="4:4">
      <c r="D2528" s="227"/>
    </row>
    <row r="2529" spans="4:4">
      <c r="D2529" s="227"/>
    </row>
    <row r="2530" spans="4:4">
      <c r="D2530" s="227"/>
    </row>
    <row r="2531" spans="4:4">
      <c r="D2531" s="227"/>
    </row>
    <row r="2532" spans="4:4">
      <c r="D2532" s="227"/>
    </row>
    <row r="2533" spans="4:4">
      <c r="D2533" s="227"/>
    </row>
    <row r="2534" spans="4:4">
      <c r="D2534" s="227"/>
    </row>
    <row r="2535" spans="4:4">
      <c r="D2535" s="227"/>
    </row>
    <row r="2536" spans="4:4">
      <c r="D2536" s="227"/>
    </row>
    <row r="2537" spans="4:4">
      <c r="D2537" s="227"/>
    </row>
    <row r="2538" spans="4:4">
      <c r="D2538" s="227"/>
    </row>
    <row r="2539" spans="4:4">
      <c r="D2539" s="227"/>
    </row>
    <row r="2540" spans="4:4">
      <c r="D2540" s="227"/>
    </row>
    <row r="2541" spans="4:4">
      <c r="D2541" s="227"/>
    </row>
    <row r="2542" spans="4:4">
      <c r="D2542" s="227"/>
    </row>
    <row r="2543" spans="4:4">
      <c r="D2543" s="227"/>
    </row>
    <row r="2544" spans="4:4">
      <c r="D2544" s="227"/>
    </row>
    <row r="2545" spans="4:4">
      <c r="D2545" s="227"/>
    </row>
    <row r="2546" spans="4:4">
      <c r="D2546" s="227"/>
    </row>
    <row r="2547" spans="4:4">
      <c r="D2547" s="227"/>
    </row>
    <row r="2548" spans="4:4">
      <c r="D2548" s="227"/>
    </row>
    <row r="2549" spans="4:4">
      <c r="D2549" s="227"/>
    </row>
    <row r="2550" spans="4:4">
      <c r="D2550" s="227"/>
    </row>
    <row r="2551" spans="4:4">
      <c r="D2551" s="227"/>
    </row>
    <row r="2552" spans="4:4">
      <c r="D2552" s="227"/>
    </row>
    <row r="2553" spans="4:4">
      <c r="D2553" s="227"/>
    </row>
    <row r="2554" spans="4:4">
      <c r="D2554" s="227"/>
    </row>
    <row r="2555" spans="4:4">
      <c r="D2555" s="227"/>
    </row>
    <row r="2556" spans="4:4">
      <c r="D2556" s="227"/>
    </row>
    <row r="2557" spans="4:4">
      <c r="D2557" s="227"/>
    </row>
    <row r="2558" spans="4:4">
      <c r="D2558" s="227"/>
    </row>
    <row r="2559" spans="4:4">
      <c r="D2559" s="227"/>
    </row>
    <row r="2560" spans="4:4">
      <c r="D2560" s="227"/>
    </row>
    <row r="2561" spans="4:4">
      <c r="D2561" s="227"/>
    </row>
    <row r="2562" spans="4:4">
      <c r="D2562" s="227"/>
    </row>
    <row r="2563" spans="4:4">
      <c r="D2563" s="227"/>
    </row>
    <row r="2564" spans="4:4">
      <c r="D2564" s="227"/>
    </row>
    <row r="2565" spans="4:4">
      <c r="D2565" s="227"/>
    </row>
    <row r="2566" spans="4:4">
      <c r="D2566" s="227"/>
    </row>
    <row r="2567" spans="4:4">
      <c r="D2567" s="227"/>
    </row>
    <row r="2568" spans="4:4">
      <c r="D2568" s="227"/>
    </row>
    <row r="2569" spans="4:4">
      <c r="D2569" s="227"/>
    </row>
    <row r="2570" spans="4:4">
      <c r="D2570" s="227"/>
    </row>
    <row r="2571" spans="4:4">
      <c r="D2571" s="227"/>
    </row>
    <row r="2572" spans="4:4">
      <c r="D2572" s="227"/>
    </row>
    <row r="2573" spans="4:4">
      <c r="D2573" s="227"/>
    </row>
    <row r="2574" spans="4:4">
      <c r="D2574" s="227"/>
    </row>
    <row r="2575" spans="4:4">
      <c r="D2575" s="227"/>
    </row>
    <row r="2576" spans="4:4">
      <c r="D2576" s="227"/>
    </row>
    <row r="2577" spans="4:4">
      <c r="D2577" s="227"/>
    </row>
    <row r="2578" spans="4:4">
      <c r="D2578" s="227"/>
    </row>
    <row r="2579" spans="4:4">
      <c r="D2579" s="227"/>
    </row>
    <row r="2580" spans="4:4">
      <c r="D2580" s="227"/>
    </row>
    <row r="2581" spans="4:4">
      <c r="D2581" s="227"/>
    </row>
    <row r="2582" spans="4:4">
      <c r="D2582" s="227"/>
    </row>
    <row r="2583" spans="4:4">
      <c r="D2583" s="227"/>
    </row>
    <row r="2584" spans="4:4">
      <c r="D2584" s="227"/>
    </row>
    <row r="2585" spans="4:4">
      <c r="D2585" s="227"/>
    </row>
    <row r="2586" spans="4:4">
      <c r="D2586" s="227"/>
    </row>
    <row r="2587" spans="4:4">
      <c r="D2587" s="227"/>
    </row>
    <row r="2588" spans="4:4">
      <c r="D2588" s="227"/>
    </row>
    <row r="2589" spans="4:4">
      <c r="D2589" s="227"/>
    </row>
    <row r="2590" spans="4:4">
      <c r="D2590" s="227"/>
    </row>
    <row r="2591" spans="4:4">
      <c r="D2591" s="227"/>
    </row>
    <row r="2592" spans="4:4">
      <c r="D2592" s="227"/>
    </row>
    <row r="2593" spans="4:4">
      <c r="D2593" s="227"/>
    </row>
    <row r="2594" spans="4:4">
      <c r="D2594" s="227"/>
    </row>
    <row r="2595" spans="4:4">
      <c r="D2595" s="227"/>
    </row>
    <row r="2596" spans="4:4">
      <c r="D2596" s="227"/>
    </row>
    <row r="2597" spans="4:4">
      <c r="D2597" s="227"/>
    </row>
    <row r="2598" spans="4:4">
      <c r="D2598" s="227"/>
    </row>
    <row r="2599" spans="4:4">
      <c r="D2599" s="227"/>
    </row>
    <row r="2600" spans="4:4">
      <c r="D2600" s="227"/>
    </row>
    <row r="2601" spans="4:4">
      <c r="D2601" s="227"/>
    </row>
    <row r="2602" spans="4:4">
      <c r="D2602" s="227"/>
    </row>
    <row r="2603" spans="4:4">
      <c r="D2603" s="227"/>
    </row>
    <row r="2604" spans="4:4">
      <c r="D2604" s="227"/>
    </row>
    <row r="2605" spans="4:4">
      <c r="D2605" s="227"/>
    </row>
    <row r="2606" spans="4:4">
      <c r="D2606" s="227"/>
    </row>
    <row r="2607" spans="4:4">
      <c r="D2607" s="227"/>
    </row>
    <row r="2608" spans="4:4">
      <c r="D2608" s="227"/>
    </row>
    <row r="2609" spans="4:4">
      <c r="D2609" s="227"/>
    </row>
    <row r="2610" spans="4:4">
      <c r="D2610" s="227"/>
    </row>
    <row r="2611" spans="4:4">
      <c r="D2611" s="227"/>
    </row>
    <row r="2612" spans="4:4">
      <c r="D2612" s="227"/>
    </row>
    <row r="2613" spans="4:4">
      <c r="D2613" s="227"/>
    </row>
    <row r="2614" spans="4:4">
      <c r="D2614" s="227"/>
    </row>
    <row r="2615" spans="4:4">
      <c r="D2615" s="227"/>
    </row>
    <row r="2616" spans="4:4">
      <c r="D2616" s="227"/>
    </row>
    <row r="2617" spans="4:4">
      <c r="D2617" s="227"/>
    </row>
    <row r="2618" spans="4:4">
      <c r="D2618" s="227"/>
    </row>
    <row r="2619" spans="4:4">
      <c r="D2619" s="227"/>
    </row>
    <row r="2620" spans="4:4">
      <c r="D2620" s="227"/>
    </row>
    <row r="2621" spans="4:4">
      <c r="D2621" s="227"/>
    </row>
    <row r="2622" spans="4:4">
      <c r="D2622" s="227"/>
    </row>
    <row r="2623" spans="4:4">
      <c r="D2623" s="227"/>
    </row>
    <row r="2624" spans="4:4">
      <c r="D2624" s="227"/>
    </row>
    <row r="2625" spans="4:4">
      <c r="D2625" s="227"/>
    </row>
    <row r="2626" spans="4:4">
      <c r="D2626" s="227"/>
    </row>
    <row r="2627" spans="4:4">
      <c r="D2627" s="227"/>
    </row>
    <row r="2628" spans="4:4">
      <c r="D2628" s="227"/>
    </row>
    <row r="2629" spans="4:4">
      <c r="D2629" s="227"/>
    </row>
    <row r="2630" spans="4:4">
      <c r="D2630" s="227"/>
    </row>
    <row r="2631" spans="4:4">
      <c r="D2631" s="227"/>
    </row>
    <row r="2632" spans="4:4">
      <c r="D2632" s="227"/>
    </row>
    <row r="2633" spans="4:4">
      <c r="D2633" s="227"/>
    </row>
    <row r="2634" spans="4:4">
      <c r="D2634" s="227"/>
    </row>
    <row r="2635" spans="4:4">
      <c r="D2635" s="227"/>
    </row>
    <row r="2636" spans="4:4">
      <c r="D2636" s="227"/>
    </row>
    <row r="2637" spans="4:4">
      <c r="D2637" s="227"/>
    </row>
    <row r="2638" spans="4:4">
      <c r="D2638" s="227"/>
    </row>
    <row r="2639" spans="4:4">
      <c r="D2639" s="227"/>
    </row>
    <row r="2640" spans="4:4">
      <c r="D2640" s="227"/>
    </row>
    <row r="2641" spans="4:4">
      <c r="D2641" s="227"/>
    </row>
    <row r="2642" spans="4:4">
      <c r="D2642" s="227"/>
    </row>
    <row r="2643" spans="4:4">
      <c r="D2643" s="227"/>
    </row>
    <row r="2644" spans="4:4">
      <c r="D2644" s="227"/>
    </row>
    <row r="2645" spans="4:4">
      <c r="D2645" s="227"/>
    </row>
    <row r="2646" spans="4:4">
      <c r="D2646" s="227"/>
    </row>
    <row r="2647" spans="4:4">
      <c r="D2647" s="227"/>
    </row>
    <row r="2648" spans="4:4">
      <c r="D2648" s="227"/>
    </row>
    <row r="2649" spans="4:4">
      <c r="D2649" s="227"/>
    </row>
    <row r="2650" spans="4:4">
      <c r="D2650" s="227"/>
    </row>
    <row r="2651" spans="4:4">
      <c r="D2651" s="227"/>
    </row>
    <row r="2652" spans="4:4">
      <c r="D2652" s="227"/>
    </row>
    <row r="2653" spans="4:4">
      <c r="D2653" s="227"/>
    </row>
    <row r="2654" spans="4:4">
      <c r="D2654" s="227"/>
    </row>
    <row r="2655" spans="4:4">
      <c r="D2655" s="227"/>
    </row>
    <row r="2656" spans="4:4">
      <c r="D2656" s="227"/>
    </row>
    <row r="2657" spans="4:4">
      <c r="D2657" s="227"/>
    </row>
    <row r="2658" spans="4:4">
      <c r="D2658" s="227"/>
    </row>
    <row r="2659" spans="4:4">
      <c r="D2659" s="227"/>
    </row>
    <row r="2660" spans="4:4">
      <c r="D2660" s="227"/>
    </row>
    <row r="2661" spans="4:4">
      <c r="D2661" s="227"/>
    </row>
    <row r="2662" spans="4:4">
      <c r="D2662" s="227"/>
    </row>
    <row r="2663" spans="4:4">
      <c r="D2663" s="227"/>
    </row>
    <row r="2664" spans="4:4">
      <c r="D2664" s="227"/>
    </row>
    <row r="2665" spans="4:4">
      <c r="D2665" s="227"/>
    </row>
    <row r="2666" spans="4:4">
      <c r="D2666" s="227"/>
    </row>
    <row r="2667" spans="4:4">
      <c r="D2667" s="227"/>
    </row>
    <row r="2668" spans="4:4">
      <c r="D2668" s="227"/>
    </row>
    <row r="2669" spans="4:4">
      <c r="D2669" s="227"/>
    </row>
    <row r="2670" spans="4:4">
      <c r="D2670" s="227"/>
    </row>
    <row r="2671" spans="4:4">
      <c r="D2671" s="227"/>
    </row>
    <row r="2672" spans="4:4">
      <c r="D2672" s="227"/>
    </row>
    <row r="2673" spans="4:4">
      <c r="D2673" s="227"/>
    </row>
    <row r="2674" spans="4:4">
      <c r="D2674" s="227"/>
    </row>
    <row r="2675" spans="4:4">
      <c r="D2675" s="227"/>
    </row>
    <row r="2676" spans="4:4">
      <c r="D2676" s="227"/>
    </row>
    <row r="2677" spans="4:4">
      <c r="D2677" s="227"/>
    </row>
    <row r="2678" spans="4:4">
      <c r="D2678" s="227"/>
    </row>
    <row r="2679" spans="4:4">
      <c r="D2679" s="227"/>
    </row>
    <row r="2680" spans="4:4">
      <c r="D2680" s="227"/>
    </row>
    <row r="2681" spans="4:4">
      <c r="D2681" s="227"/>
    </row>
    <row r="2682" spans="4:4">
      <c r="D2682" s="227"/>
    </row>
    <row r="2683" spans="4:4">
      <c r="D2683" s="227"/>
    </row>
    <row r="2684" spans="4:4">
      <c r="D2684" s="227"/>
    </row>
    <row r="2685" spans="4:4">
      <c r="D2685" s="227"/>
    </row>
    <row r="2686" spans="4:4">
      <c r="D2686" s="227"/>
    </row>
    <row r="2687" spans="4:4">
      <c r="D2687" s="227"/>
    </row>
    <row r="2688" spans="4:4">
      <c r="D2688" s="227"/>
    </row>
    <row r="2689" spans="4:4">
      <c r="D2689" s="227"/>
    </row>
    <row r="2690" spans="4:4">
      <c r="D2690" s="227"/>
    </row>
    <row r="2691" spans="4:4">
      <c r="D2691" s="227"/>
    </row>
    <row r="2692" spans="4:4">
      <c r="D2692" s="227"/>
    </row>
    <row r="2693" spans="4:4">
      <c r="D2693" s="227"/>
    </row>
    <row r="2694" spans="4:4">
      <c r="D2694" s="227"/>
    </row>
    <row r="2695" spans="4:4">
      <c r="D2695" s="227"/>
    </row>
    <row r="2696" spans="4:4">
      <c r="D2696" s="227"/>
    </row>
    <row r="2697" spans="4:4">
      <c r="D2697" s="227"/>
    </row>
    <row r="2698" spans="4:4">
      <c r="D2698" s="227"/>
    </row>
    <row r="2699" spans="4:4">
      <c r="D2699" s="227"/>
    </row>
    <row r="2700" spans="4:4">
      <c r="D2700" s="227"/>
    </row>
    <row r="2701" spans="4:4">
      <c r="D2701" s="227"/>
    </row>
    <row r="2702" spans="4:4">
      <c r="D2702" s="227"/>
    </row>
    <row r="2703" spans="4:4">
      <c r="D2703" s="227"/>
    </row>
    <row r="2704" spans="4:4">
      <c r="D2704" s="227"/>
    </row>
    <row r="2705" spans="4:4">
      <c r="D2705" s="227"/>
    </row>
    <row r="2706" spans="4:4">
      <c r="D2706" s="227"/>
    </row>
    <row r="2707" spans="4:4">
      <c r="D2707" s="227"/>
    </row>
    <row r="2708" spans="4:4">
      <c r="D2708" s="227"/>
    </row>
    <row r="2709" spans="4:4">
      <c r="D2709" s="227"/>
    </row>
    <row r="2710" spans="4:4">
      <c r="D2710" s="227"/>
    </row>
    <row r="2711" spans="4:4">
      <c r="D2711" s="227"/>
    </row>
    <row r="2712" spans="4:4">
      <c r="D2712" s="227"/>
    </row>
    <row r="2713" spans="4:4">
      <c r="D2713" s="227"/>
    </row>
    <row r="2714" spans="4:4">
      <c r="D2714" s="227"/>
    </row>
    <row r="2715" spans="4:4">
      <c r="D2715" s="227"/>
    </row>
    <row r="2716" spans="4:4">
      <c r="D2716" s="227"/>
    </row>
    <row r="2717" spans="4:4">
      <c r="D2717" s="227"/>
    </row>
    <row r="2718" spans="4:4">
      <c r="D2718" s="227"/>
    </row>
    <row r="2719" spans="4:4">
      <c r="D2719" s="227"/>
    </row>
    <row r="2720" spans="4:4">
      <c r="D2720" s="227"/>
    </row>
    <row r="2721" spans="4:4">
      <c r="D2721" s="227"/>
    </row>
    <row r="2722" spans="4:4">
      <c r="D2722" s="227"/>
    </row>
    <row r="2723" spans="4:4">
      <c r="D2723" s="227"/>
    </row>
    <row r="2724" spans="4:4">
      <c r="D2724" s="227"/>
    </row>
    <row r="2725" spans="4:4">
      <c r="D2725" s="227"/>
    </row>
    <row r="2726" spans="4:4">
      <c r="D2726" s="227"/>
    </row>
    <row r="2727" spans="4:4">
      <c r="D2727" s="227"/>
    </row>
    <row r="2728" spans="4:4">
      <c r="D2728" s="227"/>
    </row>
    <row r="2729" spans="4:4">
      <c r="D2729" s="227"/>
    </row>
    <row r="2730" spans="4:4">
      <c r="D2730" s="227"/>
    </row>
    <row r="2731" spans="4:4">
      <c r="D2731" s="227"/>
    </row>
    <row r="2732" spans="4:4">
      <c r="D2732" s="227"/>
    </row>
    <row r="2733" spans="4:4">
      <c r="D2733" s="227"/>
    </row>
    <row r="2734" spans="4:4">
      <c r="D2734" s="227"/>
    </row>
    <row r="2735" spans="4:4">
      <c r="D2735" s="227"/>
    </row>
    <row r="2736" spans="4:4">
      <c r="D2736" s="227"/>
    </row>
    <row r="2737" spans="4:4">
      <c r="D2737" s="227"/>
    </row>
    <row r="2738" spans="4:4">
      <c r="D2738" s="227"/>
    </row>
    <row r="2739" spans="4:4">
      <c r="D2739" s="227"/>
    </row>
    <row r="2740" spans="4:4">
      <c r="D2740" s="227"/>
    </row>
    <row r="2741" spans="4:4">
      <c r="D2741" s="227"/>
    </row>
    <row r="2742" spans="4:4">
      <c r="D2742" s="227"/>
    </row>
    <row r="2743" spans="4:4">
      <c r="D2743" s="227"/>
    </row>
    <row r="2744" spans="4:4">
      <c r="D2744" s="227"/>
    </row>
    <row r="2745" spans="4:4">
      <c r="D2745" s="227"/>
    </row>
    <row r="2746" spans="4:4">
      <c r="D2746" s="227"/>
    </row>
    <row r="2747" spans="4:4">
      <c r="D2747" s="227"/>
    </row>
    <row r="2748" spans="4:4">
      <c r="D2748" s="227"/>
    </row>
    <row r="2749" spans="4:4">
      <c r="D2749" s="227"/>
    </row>
    <row r="2750" spans="4:4">
      <c r="D2750" s="227"/>
    </row>
    <row r="2751" spans="4:4">
      <c r="D2751" s="227"/>
    </row>
    <row r="2752" spans="4:4">
      <c r="D2752" s="227"/>
    </row>
    <row r="2753" spans="4:4">
      <c r="D2753" s="227"/>
    </row>
    <row r="2754" spans="4:4">
      <c r="D2754" s="227"/>
    </row>
    <row r="2755" spans="4:4">
      <c r="D2755" s="227"/>
    </row>
    <row r="2756" spans="4:4">
      <c r="D2756" s="227"/>
    </row>
    <row r="2757" spans="4:4">
      <c r="D2757" s="227"/>
    </row>
    <row r="2758" spans="4:4">
      <c r="D2758" s="227"/>
    </row>
    <row r="2759" spans="4:4">
      <c r="D2759" s="227"/>
    </row>
    <row r="2760" spans="4:4">
      <c r="D2760" s="227"/>
    </row>
    <row r="2761" spans="4:4">
      <c r="D2761" s="227"/>
    </row>
    <row r="2762" spans="4:4">
      <c r="D2762" s="227"/>
    </row>
    <row r="2763" spans="4:4">
      <c r="D2763" s="227"/>
    </row>
    <row r="2764" spans="4:4">
      <c r="D2764" s="227"/>
    </row>
    <row r="2765" spans="4:4">
      <c r="D2765" s="227"/>
    </row>
    <row r="2766" spans="4:4">
      <c r="D2766" s="227"/>
    </row>
    <row r="2767" spans="4:4">
      <c r="D2767" s="227"/>
    </row>
    <row r="2768" spans="4:4">
      <c r="D2768" s="227"/>
    </row>
    <row r="2769" spans="4:4">
      <c r="D2769" s="227"/>
    </row>
    <row r="2770" spans="4:4">
      <c r="D2770" s="227"/>
    </row>
    <row r="2771" spans="4:4">
      <c r="D2771" s="227"/>
    </row>
    <row r="2772" spans="4:4">
      <c r="D2772" s="227"/>
    </row>
    <row r="2773" spans="4:4">
      <c r="D2773" s="227"/>
    </row>
    <row r="2774" spans="4:4">
      <c r="D2774" s="227"/>
    </row>
    <row r="2775" spans="4:4">
      <c r="D2775" s="227"/>
    </row>
    <row r="2776" spans="4:4">
      <c r="D2776" s="227"/>
    </row>
    <row r="2777" spans="4:4">
      <c r="D2777" s="227"/>
    </row>
    <row r="2778" spans="4:4">
      <c r="D2778" s="227"/>
    </row>
    <row r="2779" spans="4:4">
      <c r="D2779" s="227"/>
    </row>
    <row r="2780" spans="4:4">
      <c r="D2780" s="227"/>
    </row>
    <row r="2781" spans="4:4">
      <c r="D2781" s="227"/>
    </row>
    <row r="2782" spans="4:4">
      <c r="D2782" s="227"/>
    </row>
    <row r="2783" spans="4:4">
      <c r="D2783" s="227"/>
    </row>
    <row r="2784" spans="4:4">
      <c r="D2784" s="227"/>
    </row>
    <row r="2785" spans="4:4">
      <c r="D2785" s="227"/>
    </row>
    <row r="2786" spans="4:4">
      <c r="D2786" s="227"/>
    </row>
    <row r="2787" spans="4:4">
      <c r="D2787" s="227"/>
    </row>
    <row r="2788" spans="4:4">
      <c r="D2788" s="227"/>
    </row>
    <row r="2789" spans="4:4">
      <c r="D2789" s="227"/>
    </row>
    <row r="2790" spans="4:4">
      <c r="D2790" s="227"/>
    </row>
    <row r="2791" spans="4:4">
      <c r="D2791" s="227"/>
    </row>
    <row r="2792" spans="4:4">
      <c r="D2792" s="227"/>
    </row>
    <row r="2793" spans="4:4">
      <c r="D2793" s="227"/>
    </row>
    <row r="2794" spans="4:4">
      <c r="D2794" s="227"/>
    </row>
    <row r="2795" spans="4:4">
      <c r="D2795" s="227"/>
    </row>
    <row r="2796" spans="4:4">
      <c r="D2796" s="227"/>
    </row>
    <row r="2797" spans="4:4">
      <c r="D2797" s="227"/>
    </row>
    <row r="2798" spans="4:4">
      <c r="D2798" s="227"/>
    </row>
    <row r="2799" spans="4:4">
      <c r="D2799" s="227"/>
    </row>
    <row r="2800" spans="4:4">
      <c r="D2800" s="227"/>
    </row>
    <row r="2801" spans="4:4">
      <c r="D2801" s="227"/>
    </row>
    <row r="2802" spans="4:4">
      <c r="D2802" s="227"/>
    </row>
    <row r="2803" spans="4:4">
      <c r="D2803" s="227"/>
    </row>
    <row r="2804" spans="4:4">
      <c r="D2804" s="227"/>
    </row>
    <row r="2805" spans="4:4">
      <c r="D2805" s="227"/>
    </row>
    <row r="2806" spans="4:4">
      <c r="D2806" s="227"/>
    </row>
    <row r="2807" spans="4:4">
      <c r="D2807" s="227"/>
    </row>
    <row r="2808" spans="4:4">
      <c r="D2808" s="227"/>
    </row>
    <row r="2809" spans="4:4">
      <c r="D2809" s="227"/>
    </row>
    <row r="2810" spans="4:4">
      <c r="D2810" s="227"/>
    </row>
    <row r="2811" spans="4:4">
      <c r="D2811" s="227"/>
    </row>
    <row r="2812" spans="4:4">
      <c r="D2812" s="227"/>
    </row>
    <row r="2813" spans="4:4">
      <c r="D2813" s="227"/>
    </row>
    <row r="2814" spans="4:4">
      <c r="D2814" s="227"/>
    </row>
    <row r="2815" spans="4:4">
      <c r="D2815" s="227"/>
    </row>
    <row r="2816" spans="4:4">
      <c r="D2816" s="227"/>
    </row>
    <row r="2817" spans="4:4">
      <c r="D2817" s="227"/>
    </row>
    <row r="2818" spans="4:4">
      <c r="D2818" s="227"/>
    </row>
    <row r="2819" spans="4:4">
      <c r="D2819" s="227"/>
    </row>
    <row r="2820" spans="4:4">
      <c r="D2820" s="227"/>
    </row>
    <row r="2821" spans="4:4">
      <c r="D2821" s="227"/>
    </row>
    <row r="2822" spans="4:4">
      <c r="D2822" s="227"/>
    </row>
    <row r="2823" spans="4:4">
      <c r="D2823" s="227"/>
    </row>
    <row r="2824" spans="4:4">
      <c r="D2824" s="227"/>
    </row>
    <row r="2825" spans="4:4">
      <c r="D2825" s="227"/>
    </row>
    <row r="2826" spans="4:4">
      <c r="D2826" s="227"/>
    </row>
    <row r="2827" spans="4:4">
      <c r="D2827" s="227"/>
    </row>
    <row r="2828" spans="4:4">
      <c r="D2828" s="227"/>
    </row>
    <row r="2829" spans="4:4">
      <c r="D2829" s="227"/>
    </row>
    <row r="2830" spans="4:4">
      <c r="D2830" s="227"/>
    </row>
    <row r="2831" spans="4:4">
      <c r="D2831" s="227"/>
    </row>
    <row r="2832" spans="4:4">
      <c r="D2832" s="227"/>
    </row>
    <row r="2833" spans="4:4">
      <c r="D2833" s="227"/>
    </row>
    <row r="2834" spans="4:4">
      <c r="D2834" s="227"/>
    </row>
    <row r="2835" spans="4:4">
      <c r="D2835" s="227"/>
    </row>
    <row r="2836" spans="4:4">
      <c r="D2836" s="227"/>
    </row>
    <row r="2837" spans="4:4">
      <c r="D2837" s="227"/>
    </row>
    <row r="2838" spans="4:4">
      <c r="D2838" s="227"/>
    </row>
    <row r="2839" spans="4:4">
      <c r="D2839" s="227"/>
    </row>
    <row r="2840" spans="4:4">
      <c r="D2840" s="227"/>
    </row>
    <row r="2841" spans="4:4">
      <c r="D2841" s="227"/>
    </row>
    <row r="2842" spans="4:4">
      <c r="D2842" s="227"/>
    </row>
    <row r="2843" spans="4:4">
      <c r="D2843" s="227"/>
    </row>
    <row r="2844" spans="4:4">
      <c r="D2844" s="227"/>
    </row>
    <row r="2845" spans="4:4">
      <c r="D2845" s="227"/>
    </row>
    <row r="2846" spans="4:4">
      <c r="D2846" s="227"/>
    </row>
    <row r="2847" spans="4:4">
      <c r="D2847" s="227"/>
    </row>
    <row r="2848" spans="4:4">
      <c r="D2848" s="227"/>
    </row>
    <row r="2849" spans="4:4">
      <c r="D2849" s="227"/>
    </row>
    <row r="2850" spans="4:4">
      <c r="D2850" s="227"/>
    </row>
    <row r="2851" spans="4:4">
      <c r="D2851" s="227"/>
    </row>
    <row r="2852" spans="4:4">
      <c r="D2852" s="227"/>
    </row>
    <row r="2853" spans="4:4">
      <c r="D2853" s="227"/>
    </row>
    <row r="2854" spans="4:4">
      <c r="D2854" s="227"/>
    </row>
    <row r="2855" spans="4:4">
      <c r="D2855" s="227"/>
    </row>
    <row r="2856" spans="4:4">
      <c r="D2856" s="227"/>
    </row>
    <row r="2857" spans="4:4">
      <c r="D2857" s="227"/>
    </row>
    <row r="2858" spans="4:4">
      <c r="D2858" s="227"/>
    </row>
    <row r="2859" spans="4:4">
      <c r="D2859" s="227"/>
    </row>
    <row r="2860" spans="4:4">
      <c r="D2860" s="227"/>
    </row>
    <row r="2861" spans="4:4">
      <c r="D2861" s="227"/>
    </row>
    <row r="2862" spans="4:4">
      <c r="D2862" s="227"/>
    </row>
    <row r="2863" spans="4:4">
      <c r="D2863" s="227"/>
    </row>
    <row r="2864" spans="4:4">
      <c r="D2864" s="227"/>
    </row>
    <row r="2865" spans="4:4">
      <c r="D2865" s="227"/>
    </row>
    <row r="2866" spans="4:4">
      <c r="D2866" s="227"/>
    </row>
    <row r="2867" spans="4:4">
      <c r="D2867" s="227"/>
    </row>
    <row r="2868" spans="4:4">
      <c r="D2868" s="227"/>
    </row>
    <row r="2869" spans="4:4">
      <c r="D2869" s="227"/>
    </row>
    <row r="2870" spans="4:4">
      <c r="D2870" s="227"/>
    </row>
    <row r="2871" spans="4:4">
      <c r="D2871" s="227"/>
    </row>
    <row r="2872" spans="4:4">
      <c r="D2872" s="227"/>
    </row>
    <row r="2873" spans="4:4">
      <c r="D2873" s="227"/>
    </row>
    <row r="2874" spans="4:4">
      <c r="D2874" s="227"/>
    </row>
    <row r="2875" spans="4:4">
      <c r="D2875" s="227"/>
    </row>
    <row r="2876" spans="4:4">
      <c r="D2876" s="227"/>
    </row>
    <row r="2877" spans="4:4">
      <c r="D2877" s="227"/>
    </row>
    <row r="2878" spans="4:4">
      <c r="D2878" s="227"/>
    </row>
    <row r="2879" spans="4:4">
      <c r="D2879" s="227"/>
    </row>
    <row r="2880" spans="4:4">
      <c r="D2880" s="227"/>
    </row>
    <row r="2881" spans="4:4">
      <c r="D2881" s="227"/>
    </row>
    <row r="2882" spans="4:4">
      <c r="D2882" s="227"/>
    </row>
    <row r="2883" spans="4:4">
      <c r="D2883" s="227"/>
    </row>
    <row r="2884" spans="4:4">
      <c r="D2884" s="227"/>
    </row>
    <row r="2885" spans="4:4">
      <c r="D2885" s="227"/>
    </row>
    <row r="2886" spans="4:4">
      <c r="D2886" s="227"/>
    </row>
    <row r="2887" spans="4:4">
      <c r="D2887" s="227"/>
    </row>
    <row r="2888" spans="4:4">
      <c r="D2888" s="227"/>
    </row>
    <row r="2889" spans="4:4">
      <c r="D2889" s="227"/>
    </row>
    <row r="2890" spans="4:4">
      <c r="D2890" s="227"/>
    </row>
    <row r="2891" spans="4:4">
      <c r="D2891" s="227"/>
    </row>
    <row r="2892" spans="4:4">
      <c r="D2892" s="227"/>
    </row>
    <row r="2893" spans="4:4">
      <c r="D2893" s="227"/>
    </row>
    <row r="2894" spans="4:4">
      <c r="D2894" s="227"/>
    </row>
    <row r="2895" spans="4:4">
      <c r="D2895" s="227"/>
    </row>
    <row r="2896" spans="4:4">
      <c r="D2896" s="227"/>
    </row>
    <row r="2897" spans="4:4">
      <c r="D2897" s="227"/>
    </row>
    <row r="2898" spans="4:4">
      <c r="D2898" s="227"/>
    </row>
    <row r="2899" spans="4:4">
      <c r="D2899" s="227"/>
    </row>
    <row r="2900" spans="4:4">
      <c r="D2900" s="227"/>
    </row>
    <row r="2901" spans="4:4">
      <c r="D2901" s="227"/>
    </row>
    <row r="2902" spans="4:4">
      <c r="D2902" s="227"/>
    </row>
    <row r="2903" spans="4:4">
      <c r="D2903" s="227"/>
    </row>
    <row r="2904" spans="4:4">
      <c r="D2904" s="227"/>
    </row>
    <row r="2905" spans="4:4">
      <c r="D2905" s="227"/>
    </row>
    <row r="2906" spans="4:4">
      <c r="D2906" s="227"/>
    </row>
    <row r="2907" spans="4:4">
      <c r="D2907" s="227"/>
    </row>
    <row r="2908" spans="4:4">
      <c r="D2908" s="227"/>
    </row>
    <row r="2909" spans="4:4">
      <c r="D2909" s="227"/>
    </row>
    <row r="2910" spans="4:4">
      <c r="D2910" s="227"/>
    </row>
    <row r="2911" spans="4:4">
      <c r="D2911" s="227"/>
    </row>
    <row r="2912" spans="4:4">
      <c r="D2912" s="227"/>
    </row>
    <row r="2913" spans="4:4">
      <c r="D2913" s="227"/>
    </row>
    <row r="2914" spans="4:4">
      <c r="D2914" s="227"/>
    </row>
    <row r="2915" spans="4:4">
      <c r="D2915" s="227"/>
    </row>
    <row r="2916" spans="4:4">
      <c r="D2916" s="227"/>
    </row>
    <row r="2917" spans="4:4">
      <c r="D2917" s="227"/>
    </row>
    <row r="2918" spans="4:4">
      <c r="D2918" s="227"/>
    </row>
    <row r="2919" spans="4:4">
      <c r="D2919" s="227"/>
    </row>
    <row r="2920" spans="4:4">
      <c r="D2920" s="227"/>
    </row>
    <row r="2921" spans="4:4">
      <c r="D2921" s="227"/>
    </row>
    <row r="2922" spans="4:4">
      <c r="D2922" s="227"/>
    </row>
    <row r="2923" spans="4:4">
      <c r="D2923" s="227"/>
    </row>
    <row r="2924" spans="4:4">
      <c r="D2924" s="227"/>
    </row>
    <row r="2925" spans="4:4">
      <c r="D2925" s="227"/>
    </row>
    <row r="2926" spans="4:4">
      <c r="D2926" s="227"/>
    </row>
    <row r="2927" spans="4:4">
      <c r="D2927" s="227"/>
    </row>
    <row r="2928" spans="4:4">
      <c r="D2928" s="227"/>
    </row>
    <row r="2929" spans="4:4">
      <c r="D2929" s="227"/>
    </row>
    <row r="2930" spans="4:4">
      <c r="D2930" s="227"/>
    </row>
    <row r="2931" spans="4:4">
      <c r="D2931" s="227"/>
    </row>
    <row r="2932" spans="4:4">
      <c r="D2932" s="227"/>
    </row>
    <row r="2933" spans="4:4">
      <c r="D2933" s="227"/>
    </row>
    <row r="2934" spans="4:4">
      <c r="D2934" s="227"/>
    </row>
    <row r="2935" spans="4:4">
      <c r="D2935" s="227"/>
    </row>
    <row r="2936" spans="4:4">
      <c r="D2936" s="227"/>
    </row>
    <row r="2937" spans="4:4">
      <c r="D2937" s="227"/>
    </row>
    <row r="2938" spans="4:4">
      <c r="D2938" s="227"/>
    </row>
    <row r="2939" spans="4:4">
      <c r="D2939" s="227"/>
    </row>
    <row r="2940" spans="4:4">
      <c r="D2940" s="227"/>
    </row>
    <row r="2941" spans="4:4">
      <c r="D2941" s="227"/>
    </row>
    <row r="2942" spans="4:4">
      <c r="D2942" s="227"/>
    </row>
    <row r="2943" spans="4:4">
      <c r="D2943" s="227"/>
    </row>
    <row r="2944" spans="4:4">
      <c r="D2944" s="227"/>
    </row>
    <row r="2945" spans="4:4">
      <c r="D2945" s="227"/>
    </row>
    <row r="2946" spans="4:4">
      <c r="D2946" s="227"/>
    </row>
    <row r="2947" spans="4:4">
      <c r="D2947" s="227"/>
    </row>
    <row r="2948" spans="4:4">
      <c r="D2948" s="227"/>
    </row>
    <row r="2949" spans="4:4">
      <c r="D2949" s="227"/>
    </row>
    <row r="2950" spans="4:4">
      <c r="D2950" s="227"/>
    </row>
    <row r="2951" spans="4:4">
      <c r="D2951" s="227"/>
    </row>
    <row r="2952" spans="4:4">
      <c r="D2952" s="227"/>
    </row>
    <row r="2953" spans="4:4">
      <c r="D2953" s="227"/>
    </row>
    <row r="2954" spans="4:4">
      <c r="D2954" s="227"/>
    </row>
    <row r="2955" spans="4:4">
      <c r="D2955" s="227"/>
    </row>
    <row r="2956" spans="4:4">
      <c r="D2956" s="227"/>
    </row>
    <row r="2957" spans="4:4">
      <c r="D2957" s="227"/>
    </row>
    <row r="2958" spans="4:4">
      <c r="D2958" s="227"/>
    </row>
    <row r="2959" spans="4:4">
      <c r="D2959" s="227"/>
    </row>
    <row r="2960" spans="4:4">
      <c r="D2960" s="227"/>
    </row>
    <row r="2961" spans="4:4">
      <c r="D2961" s="227"/>
    </row>
    <row r="2962" spans="4:4">
      <c r="D2962" s="227"/>
    </row>
    <row r="2963" spans="4:4">
      <c r="D2963" s="227"/>
    </row>
    <row r="2964" spans="4:4">
      <c r="D2964" s="227"/>
    </row>
    <row r="2965" spans="4:4">
      <c r="D2965" s="227"/>
    </row>
    <row r="2966" spans="4:4">
      <c r="D2966" s="227"/>
    </row>
    <row r="2967" spans="4:4">
      <c r="D2967" s="227"/>
    </row>
    <row r="2968" spans="4:4">
      <c r="D2968" s="227"/>
    </row>
    <row r="2969" spans="4:4">
      <c r="D2969" s="227"/>
    </row>
    <row r="2970" spans="4:4">
      <c r="D2970" s="227"/>
    </row>
    <row r="2971" spans="4:4">
      <c r="D2971" s="227"/>
    </row>
    <row r="2972" spans="4:4">
      <c r="D2972" s="227"/>
    </row>
    <row r="2973" spans="4:4">
      <c r="D2973" s="227"/>
    </row>
    <row r="2974" spans="4:4">
      <c r="D2974" s="227"/>
    </row>
    <row r="2975" spans="4:4">
      <c r="D2975" s="227"/>
    </row>
    <row r="2976" spans="4:4">
      <c r="D2976" s="227"/>
    </row>
    <row r="2977" spans="4:4">
      <c r="D2977" s="227"/>
    </row>
    <row r="2978" spans="4:4">
      <c r="D2978" s="227"/>
    </row>
    <row r="2979" spans="4:4">
      <c r="D2979" s="227"/>
    </row>
    <row r="2980" spans="4:4">
      <c r="D2980" s="227"/>
    </row>
    <row r="2981" spans="4:4">
      <c r="D2981" s="227"/>
    </row>
    <row r="2982" spans="4:4">
      <c r="D2982" s="227"/>
    </row>
    <row r="2983" spans="4:4">
      <c r="D2983" s="227"/>
    </row>
    <row r="2984" spans="4:4">
      <c r="D2984" s="227"/>
    </row>
    <row r="2985" spans="4:4">
      <c r="D2985" s="227"/>
    </row>
    <row r="2986" spans="4:4">
      <c r="D2986" s="227"/>
    </row>
    <row r="2987" spans="4:4">
      <c r="D2987" s="227"/>
    </row>
    <row r="2988" spans="4:4">
      <c r="D2988" s="227"/>
    </row>
    <row r="2989" spans="4:4">
      <c r="D2989" s="227"/>
    </row>
    <row r="2990" spans="4:4">
      <c r="D2990" s="227"/>
    </row>
    <row r="2991" spans="4:4">
      <c r="D2991" s="227"/>
    </row>
    <row r="2992" spans="4:4">
      <c r="D2992" s="227"/>
    </row>
    <row r="2993" spans="4:4">
      <c r="D2993" s="227"/>
    </row>
    <row r="2994" spans="4:4">
      <c r="D2994" s="227"/>
    </row>
    <row r="2995" spans="4:4">
      <c r="D2995" s="227"/>
    </row>
    <row r="2996" spans="4:4">
      <c r="D2996" s="227"/>
    </row>
    <row r="2997" spans="4:4">
      <c r="D2997" s="227"/>
    </row>
    <row r="2998" spans="4:4">
      <c r="D2998" s="227"/>
    </row>
    <row r="2999" spans="4:4">
      <c r="D2999" s="227"/>
    </row>
    <row r="3000" spans="4:4">
      <c r="D3000" s="227"/>
    </row>
    <row r="3001" spans="4:4">
      <c r="D3001" s="227"/>
    </row>
    <row r="3002" spans="4:4">
      <c r="D3002" s="227"/>
    </row>
    <row r="3003" spans="4:4">
      <c r="D3003" s="227"/>
    </row>
    <row r="3004" spans="4:4">
      <c r="D3004" s="227"/>
    </row>
    <row r="3005" spans="4:4">
      <c r="D3005" s="227"/>
    </row>
    <row r="3006" spans="4:4">
      <c r="D3006" s="227"/>
    </row>
    <row r="3007" spans="4:4">
      <c r="D3007" s="227"/>
    </row>
    <row r="3008" spans="4:4">
      <c r="D3008" s="227"/>
    </row>
    <row r="3009" spans="4:4">
      <c r="D3009" s="227"/>
    </row>
    <row r="3010" spans="4:4">
      <c r="D3010" s="227"/>
    </row>
    <row r="3011" spans="4:4">
      <c r="D3011" s="227"/>
    </row>
    <row r="3012" spans="4:4">
      <c r="D3012" s="227"/>
    </row>
    <row r="3013" spans="4:4">
      <c r="D3013" s="227"/>
    </row>
    <row r="3014" spans="4:4">
      <c r="D3014" s="227"/>
    </row>
    <row r="3015" spans="4:4">
      <c r="D3015" s="227"/>
    </row>
    <row r="3016" spans="4:4">
      <c r="D3016" s="227"/>
    </row>
    <row r="3017" spans="4:4">
      <c r="D3017" s="227"/>
    </row>
    <row r="3018" spans="4:4">
      <c r="D3018" s="227"/>
    </row>
    <row r="3019" spans="4:4">
      <c r="D3019" s="227"/>
    </row>
    <row r="3020" spans="4:4">
      <c r="D3020" s="227"/>
    </row>
    <row r="3021" spans="4:4">
      <c r="D3021" s="227"/>
    </row>
    <row r="3022" spans="4:4">
      <c r="D3022" s="227"/>
    </row>
    <row r="3023" spans="4:4">
      <c r="D3023" s="227"/>
    </row>
    <row r="3024" spans="4:4">
      <c r="D3024" s="227"/>
    </row>
    <row r="3025" spans="4:4">
      <c r="D3025" s="227"/>
    </row>
    <row r="3026" spans="4:4">
      <c r="D3026" s="227"/>
    </row>
    <row r="3027" spans="4:4">
      <c r="D3027" s="227"/>
    </row>
    <row r="3028" spans="4:4">
      <c r="D3028" s="227"/>
    </row>
    <row r="3029" spans="4:4">
      <c r="D3029" s="227"/>
    </row>
    <row r="3030" spans="4:4">
      <c r="D3030" s="227"/>
    </row>
    <row r="3031" spans="4:4">
      <c r="D3031" s="227"/>
    </row>
    <row r="3032" spans="4:4">
      <c r="D3032" s="227"/>
    </row>
    <row r="3033" spans="4:4">
      <c r="D3033" s="227"/>
    </row>
    <row r="3034" spans="4:4">
      <c r="D3034" s="227"/>
    </row>
    <row r="3035" spans="4:4">
      <c r="D3035" s="227"/>
    </row>
    <row r="3036" spans="4:4">
      <c r="D3036" s="227"/>
    </row>
    <row r="3037" spans="4:4">
      <c r="D3037" s="227"/>
    </row>
    <row r="3038" spans="4:4">
      <c r="D3038" s="227"/>
    </row>
    <row r="3039" spans="4:4">
      <c r="D3039" s="227"/>
    </row>
    <row r="3040" spans="4:4">
      <c r="D3040" s="227"/>
    </row>
    <row r="3041" spans="4:4">
      <c r="D3041" s="227"/>
    </row>
    <row r="3042" spans="4:4">
      <c r="D3042" s="227"/>
    </row>
    <row r="3043" spans="4:4">
      <c r="D3043" s="227"/>
    </row>
    <row r="3044" spans="4:4">
      <c r="D3044" s="227"/>
    </row>
    <row r="3045" spans="4:4">
      <c r="D3045" s="227"/>
    </row>
    <row r="3046" spans="4:4">
      <c r="D3046" s="227"/>
    </row>
    <row r="3047" spans="4:4">
      <c r="D3047" s="227"/>
    </row>
    <row r="3048" spans="4:4">
      <c r="D3048" s="227"/>
    </row>
    <row r="3049" spans="4:4">
      <c r="D3049" s="227"/>
    </row>
    <row r="3050" spans="4:4">
      <c r="D3050" s="227"/>
    </row>
    <row r="3051" spans="4:4">
      <c r="D3051" s="227"/>
    </row>
    <row r="3052" spans="4:4">
      <c r="D3052" s="227"/>
    </row>
    <row r="3053" spans="4:4">
      <c r="D3053" s="227"/>
    </row>
    <row r="3054" spans="4:4">
      <c r="D3054" s="227"/>
    </row>
    <row r="3055" spans="4:4">
      <c r="D3055" s="227"/>
    </row>
    <row r="3056" spans="4:4">
      <c r="D3056" s="227"/>
    </row>
    <row r="3057" spans="4:4">
      <c r="D3057" s="227"/>
    </row>
    <row r="3058" spans="4:4">
      <c r="D3058" s="227"/>
    </row>
    <row r="3059" spans="4:4">
      <c r="D3059" s="227"/>
    </row>
    <row r="3060" spans="4:4">
      <c r="D3060" s="227"/>
    </row>
    <row r="3061" spans="4:4">
      <c r="D3061" s="227"/>
    </row>
    <row r="3062" spans="4:4">
      <c r="D3062" s="227"/>
    </row>
    <row r="3063" spans="4:4">
      <c r="D3063" s="227"/>
    </row>
    <row r="3064" spans="4:4">
      <c r="D3064" s="227"/>
    </row>
    <row r="3065" spans="4:4">
      <c r="D3065" s="227"/>
    </row>
    <row r="3066" spans="4:4">
      <c r="D3066" s="227"/>
    </row>
    <row r="3067" spans="4:4">
      <c r="D3067" s="227"/>
    </row>
    <row r="3068" spans="4:4">
      <c r="D3068" s="227"/>
    </row>
    <row r="3069" spans="4:4">
      <c r="D3069" s="227"/>
    </row>
    <row r="3070" spans="4:4">
      <c r="D3070" s="227"/>
    </row>
    <row r="3071" spans="4:4">
      <c r="D3071" s="227"/>
    </row>
    <row r="3072" spans="4:4">
      <c r="D3072" s="227"/>
    </row>
    <row r="3073" spans="4:4">
      <c r="D3073" s="227"/>
    </row>
    <row r="3074" spans="4:4">
      <c r="D3074" s="227"/>
    </row>
    <row r="3075" spans="4:4">
      <c r="D3075" s="227"/>
    </row>
    <row r="3076" spans="4:4">
      <c r="D3076" s="227"/>
    </row>
    <row r="3077" spans="4:4">
      <c r="D3077" s="227"/>
    </row>
    <row r="3078" spans="4:4">
      <c r="D3078" s="227"/>
    </row>
    <row r="3079" spans="4:4">
      <c r="D3079" s="227"/>
    </row>
    <row r="3080" spans="4:4">
      <c r="D3080" s="227"/>
    </row>
    <row r="3081" spans="4:4">
      <c r="D3081" s="227"/>
    </row>
    <row r="3082" spans="4:4">
      <c r="D3082" s="227"/>
    </row>
    <row r="3083" spans="4:4">
      <c r="D3083" s="227"/>
    </row>
    <row r="3084" spans="4:4">
      <c r="D3084" s="227"/>
    </row>
    <row r="3085" spans="4:4">
      <c r="D3085" s="227"/>
    </row>
    <row r="3086" spans="4:4">
      <c r="D3086" s="227"/>
    </row>
    <row r="3087" spans="4:4">
      <c r="D3087" s="227"/>
    </row>
    <row r="3088" spans="4:4">
      <c r="D3088" s="227"/>
    </row>
    <row r="3089" spans="4:4">
      <c r="D3089" s="227"/>
    </row>
    <row r="3090" spans="4:4">
      <c r="D3090" s="227"/>
    </row>
    <row r="3091" spans="4:4">
      <c r="D3091" s="227"/>
    </row>
    <row r="3092" spans="4:4">
      <c r="D3092" s="227"/>
    </row>
    <row r="3093" spans="4:4">
      <c r="D3093" s="227"/>
    </row>
    <row r="3094" spans="4:4">
      <c r="D3094" s="227"/>
    </row>
    <row r="3095" spans="4:4">
      <c r="D3095" s="227"/>
    </row>
    <row r="3096" spans="4:4">
      <c r="D3096" s="227"/>
    </row>
    <row r="3097" spans="4:4">
      <c r="D3097" s="227"/>
    </row>
    <row r="3098" spans="4:4">
      <c r="D3098" s="227"/>
    </row>
    <row r="3099" spans="4:4">
      <c r="D3099" s="227"/>
    </row>
    <row r="3100" spans="4:4">
      <c r="D3100" s="227"/>
    </row>
    <row r="3101" spans="4:4">
      <c r="D3101" s="227"/>
    </row>
    <row r="3102" spans="4:4">
      <c r="D3102" s="227"/>
    </row>
    <row r="3103" spans="4:4">
      <c r="D3103" s="227"/>
    </row>
    <row r="3104" spans="4:4">
      <c r="D3104" s="227"/>
    </row>
    <row r="3105" spans="4:4">
      <c r="D3105" s="227"/>
    </row>
    <row r="3106" spans="4:4">
      <c r="D3106" s="227"/>
    </row>
    <row r="3107" spans="4:4">
      <c r="D3107" s="227"/>
    </row>
    <row r="3108" spans="4:4">
      <c r="D3108" s="227"/>
    </row>
    <row r="3109" spans="4:4">
      <c r="D3109" s="227"/>
    </row>
    <row r="3110" spans="4:4">
      <c r="D3110" s="227"/>
    </row>
    <row r="3111" spans="4:4">
      <c r="D3111" s="227"/>
    </row>
    <row r="3112" spans="4:4">
      <c r="D3112" s="227"/>
    </row>
    <row r="3113" spans="4:4">
      <c r="D3113" s="227"/>
    </row>
    <row r="3114" spans="4:4">
      <c r="D3114" s="227"/>
    </row>
    <row r="3115" spans="4:4">
      <c r="D3115" s="227"/>
    </row>
    <row r="3116" spans="4:4">
      <c r="D3116" s="227"/>
    </row>
    <row r="3117" spans="4:4">
      <c r="D3117" s="227"/>
    </row>
    <row r="3118" spans="4:4">
      <c r="D3118" s="227"/>
    </row>
    <row r="3119" spans="4:4">
      <c r="D3119" s="227"/>
    </row>
    <row r="3120" spans="4:4">
      <c r="D3120" s="227"/>
    </row>
    <row r="3121" spans="4:4">
      <c r="D3121" s="227"/>
    </row>
    <row r="3122" spans="4:4">
      <c r="D3122" s="227"/>
    </row>
    <row r="3123" spans="4:4">
      <c r="D3123" s="227"/>
    </row>
    <row r="3124" spans="4:4">
      <c r="D3124" s="227"/>
    </row>
    <row r="3125" spans="4:4">
      <c r="D3125" s="227"/>
    </row>
    <row r="3126" spans="4:4">
      <c r="D3126" s="227"/>
    </row>
    <row r="3127" spans="4:4">
      <c r="D3127" s="227"/>
    </row>
    <row r="3128" spans="4:4">
      <c r="D3128" s="227"/>
    </row>
    <row r="3129" spans="4:4">
      <c r="D3129" s="227"/>
    </row>
    <row r="3130" spans="4:4">
      <c r="D3130" s="227"/>
    </row>
    <row r="3131" spans="4:4">
      <c r="D3131" s="227"/>
    </row>
    <row r="3132" spans="4:4">
      <c r="D3132" s="227"/>
    </row>
    <row r="3133" spans="4:4">
      <c r="D3133" s="227"/>
    </row>
    <row r="3134" spans="4:4">
      <c r="D3134" s="227"/>
    </row>
    <row r="3135" spans="4:4">
      <c r="D3135" s="227"/>
    </row>
    <row r="3136" spans="4:4">
      <c r="D3136" s="227"/>
    </row>
    <row r="3137" spans="4:4">
      <c r="D3137" s="227"/>
    </row>
    <row r="3138" spans="4:4">
      <c r="D3138" s="227"/>
    </row>
    <row r="3139" spans="4:4">
      <c r="D3139" s="227"/>
    </row>
    <row r="3140" spans="4:4">
      <c r="D3140" s="227"/>
    </row>
    <row r="3141" spans="4:4">
      <c r="D3141" s="227"/>
    </row>
    <row r="3142" spans="4:4">
      <c r="D3142" s="227"/>
    </row>
    <row r="3143" spans="4:4">
      <c r="D3143" s="227"/>
    </row>
    <row r="3144" spans="4:4">
      <c r="D3144" s="227"/>
    </row>
    <row r="3145" spans="4:4">
      <c r="D3145" s="227"/>
    </row>
    <row r="3146" spans="4:4">
      <c r="D3146" s="227"/>
    </row>
    <row r="3147" spans="4:4">
      <c r="D3147" s="227"/>
    </row>
    <row r="3148" spans="4:4">
      <c r="D3148" s="227"/>
    </row>
    <row r="3149" spans="4:4">
      <c r="D3149" s="227"/>
    </row>
    <row r="3150" spans="4:4">
      <c r="D3150" s="227"/>
    </row>
    <row r="3151" spans="4:4">
      <c r="D3151" s="227"/>
    </row>
    <row r="3152" spans="4:4">
      <c r="D3152" s="227"/>
    </row>
    <row r="3153" spans="4:4">
      <c r="D3153" s="227"/>
    </row>
    <row r="3154" spans="4:4">
      <c r="D3154" s="227"/>
    </row>
    <row r="3155" spans="4:4">
      <c r="D3155" s="227"/>
    </row>
    <row r="3156" spans="4:4">
      <c r="D3156" s="227"/>
    </row>
    <row r="3157" spans="4:4">
      <c r="D3157" s="227"/>
    </row>
    <row r="3158" spans="4:4">
      <c r="D3158" s="227"/>
    </row>
    <row r="3159" spans="4:4">
      <c r="D3159" s="227"/>
    </row>
    <row r="3160" spans="4:4">
      <c r="D3160" s="227"/>
    </row>
    <row r="3161" spans="4:4">
      <c r="D3161" s="227"/>
    </row>
    <row r="3162" spans="4:4">
      <c r="D3162" s="227"/>
    </row>
    <row r="3163" spans="4:4">
      <c r="D3163" s="227"/>
    </row>
    <row r="3164" spans="4:4">
      <c r="D3164" s="227"/>
    </row>
    <row r="3165" spans="4:4">
      <c r="D3165" s="227"/>
    </row>
    <row r="3166" spans="4:4">
      <c r="D3166" s="227"/>
    </row>
    <row r="3167" spans="4:4">
      <c r="D3167" s="227"/>
    </row>
    <row r="3168" spans="4:4">
      <c r="D3168" s="227"/>
    </row>
    <row r="3169" spans="4:4">
      <c r="D3169" s="227"/>
    </row>
    <row r="3170" spans="4:4">
      <c r="D3170" s="227"/>
    </row>
    <row r="3171" spans="4:4">
      <c r="D3171" s="227"/>
    </row>
    <row r="3172" spans="4:4">
      <c r="D3172" s="227"/>
    </row>
    <row r="3173" spans="4:4">
      <c r="D3173" s="227"/>
    </row>
    <row r="3174" spans="4:4">
      <c r="D3174" s="227"/>
    </row>
    <row r="3175" spans="4:4">
      <c r="D3175" s="227"/>
    </row>
    <row r="3176" spans="4:4">
      <c r="D3176" s="227"/>
    </row>
    <row r="3177" spans="4:4">
      <c r="D3177" s="227"/>
    </row>
    <row r="3178" spans="4:4">
      <c r="D3178" s="227"/>
    </row>
    <row r="3179" spans="4:4">
      <c r="D3179" s="227"/>
    </row>
    <row r="3180" spans="4:4">
      <c r="D3180" s="227"/>
    </row>
    <row r="3181" spans="4:4">
      <c r="D3181" s="227"/>
    </row>
    <row r="3182" spans="4:4">
      <c r="D3182" s="227"/>
    </row>
    <row r="3183" spans="4:4">
      <c r="D3183" s="227"/>
    </row>
    <row r="3184" spans="4:4">
      <c r="D3184" s="227"/>
    </row>
    <row r="3185" spans="4:4">
      <c r="D3185" s="227"/>
    </row>
    <row r="3186" spans="4:4">
      <c r="D3186" s="227"/>
    </row>
    <row r="3187" spans="4:4">
      <c r="D3187" s="227"/>
    </row>
    <row r="3188" spans="4:4">
      <c r="D3188" s="227"/>
    </row>
    <row r="3189" spans="4:4">
      <c r="D3189" s="227"/>
    </row>
    <row r="3190" spans="4:4">
      <c r="D3190" s="227"/>
    </row>
    <row r="3191" spans="4:4">
      <c r="D3191" s="227"/>
    </row>
    <row r="3192" spans="4:4">
      <c r="D3192" s="227"/>
    </row>
    <row r="3193" spans="4:4">
      <c r="D3193" s="227"/>
    </row>
    <row r="3194" spans="4:4">
      <c r="D3194" s="227"/>
    </row>
    <row r="3195" spans="4:4">
      <c r="D3195" s="227"/>
    </row>
    <row r="3196" spans="4:4">
      <c r="D3196" s="227"/>
    </row>
    <row r="3197" spans="4:4">
      <c r="D3197" s="227"/>
    </row>
    <row r="3198" spans="4:4">
      <c r="D3198" s="227"/>
    </row>
    <row r="3199" spans="4:4">
      <c r="D3199" s="227"/>
    </row>
    <row r="3200" spans="4:4">
      <c r="D3200" s="227"/>
    </row>
    <row r="3201" spans="4:4">
      <c r="D3201" s="227"/>
    </row>
    <row r="3202" spans="4:4">
      <c r="D3202" s="227"/>
    </row>
    <row r="3203" spans="4:4">
      <c r="D3203" s="227"/>
    </row>
    <row r="3204" spans="4:4">
      <c r="D3204" s="227"/>
    </row>
    <row r="3205" spans="4:4">
      <c r="D3205" s="227"/>
    </row>
    <row r="3206" spans="4:4">
      <c r="D3206" s="227"/>
    </row>
    <row r="3207" spans="4:4">
      <c r="D3207" s="227"/>
    </row>
    <row r="3208" spans="4:4">
      <c r="D3208" s="227"/>
    </row>
    <row r="3209" spans="4:4">
      <c r="D3209" s="227"/>
    </row>
    <row r="3210" spans="4:4">
      <c r="D3210" s="227"/>
    </row>
    <row r="3211" spans="4:4">
      <c r="D3211" s="227"/>
    </row>
    <row r="3212" spans="4:4">
      <c r="D3212" s="227"/>
    </row>
    <row r="3213" spans="4:4">
      <c r="D3213" s="227"/>
    </row>
    <row r="3214" spans="4:4">
      <c r="D3214" s="227"/>
    </row>
    <row r="3215" spans="4:4">
      <c r="D3215" s="227"/>
    </row>
    <row r="3216" spans="4:4">
      <c r="D3216" s="227"/>
    </row>
    <row r="3217" spans="4:4">
      <c r="D3217" s="227"/>
    </row>
    <row r="3218" spans="4:4">
      <c r="D3218" s="227"/>
    </row>
    <row r="3219" spans="4:4">
      <c r="D3219" s="227"/>
    </row>
    <row r="3220" spans="4:4">
      <c r="D3220" s="227"/>
    </row>
    <row r="3221" spans="4:4">
      <c r="D3221" s="227"/>
    </row>
    <row r="3222" spans="4:4">
      <c r="D3222" s="227"/>
    </row>
    <row r="3223" spans="4:4">
      <c r="D3223" s="227"/>
    </row>
    <row r="3224" spans="4:4">
      <c r="D3224" s="227"/>
    </row>
    <row r="3225" spans="4:4">
      <c r="D3225" s="227"/>
    </row>
    <row r="3226" spans="4:4">
      <c r="D3226" s="227"/>
    </row>
    <row r="3227" spans="4:4">
      <c r="D3227" s="227"/>
    </row>
    <row r="3228" spans="4:4">
      <c r="D3228" s="227"/>
    </row>
    <row r="3229" spans="4:4">
      <c r="D3229" s="227"/>
    </row>
    <row r="3230" spans="4:4">
      <c r="D3230" s="227"/>
    </row>
    <row r="3231" spans="4:4">
      <c r="D3231" s="227"/>
    </row>
    <row r="3232" spans="4:4">
      <c r="D3232" s="227"/>
    </row>
    <row r="3233" spans="4:4">
      <c r="D3233" s="227"/>
    </row>
    <row r="3234" spans="4:4">
      <c r="D3234" s="227"/>
    </row>
    <row r="3235" spans="4:4">
      <c r="D3235" s="227"/>
    </row>
    <row r="3236" spans="4:4">
      <c r="D3236" s="227"/>
    </row>
    <row r="3237" spans="4:4">
      <c r="D3237" s="227"/>
    </row>
    <row r="3238" spans="4:4">
      <c r="D3238" s="227"/>
    </row>
    <row r="3239" spans="4:4">
      <c r="D3239" s="227"/>
    </row>
    <row r="3240" spans="4:4">
      <c r="D3240" s="227"/>
    </row>
    <row r="3241" spans="4:4">
      <c r="D3241" s="227"/>
    </row>
    <row r="3242" spans="4:4">
      <c r="D3242" s="227"/>
    </row>
    <row r="3243" spans="4:4">
      <c r="D3243" s="227"/>
    </row>
    <row r="3244" spans="4:4">
      <c r="D3244" s="227"/>
    </row>
    <row r="3245" spans="4:4">
      <c r="D3245" s="227"/>
    </row>
    <row r="3246" spans="4:4">
      <c r="D3246" s="227"/>
    </row>
    <row r="3247" spans="4:4">
      <c r="D3247" s="227"/>
    </row>
    <row r="3248" spans="4:4">
      <c r="D3248" s="227"/>
    </row>
    <row r="3249" spans="4:4">
      <c r="D3249" s="227"/>
    </row>
    <row r="3250" spans="4:4">
      <c r="D3250" s="227"/>
    </row>
    <row r="3251" spans="4:4">
      <c r="D3251" s="227"/>
    </row>
    <row r="3252" spans="4:4">
      <c r="D3252" s="227"/>
    </row>
    <row r="3253" spans="4:4">
      <c r="D3253" s="227"/>
    </row>
    <row r="3254" spans="4:4">
      <c r="D3254" s="227"/>
    </row>
    <row r="3255" spans="4:4">
      <c r="D3255" s="227"/>
    </row>
    <row r="3256" spans="4:4">
      <c r="D3256" s="227"/>
    </row>
    <row r="3257" spans="4:4">
      <c r="D3257" s="227"/>
    </row>
    <row r="3258" spans="4:4">
      <c r="D3258" s="227"/>
    </row>
    <row r="3259" spans="4:4">
      <c r="D3259" s="227"/>
    </row>
    <row r="3260" spans="4:4">
      <c r="D3260" s="227"/>
    </row>
    <row r="3261" spans="4:4">
      <c r="D3261" s="227"/>
    </row>
    <row r="3262" spans="4:4">
      <c r="D3262" s="227"/>
    </row>
    <row r="3263" spans="4:4">
      <c r="D3263" s="227"/>
    </row>
    <row r="3264" spans="4:4">
      <c r="D3264" s="227"/>
    </row>
    <row r="3265" spans="4:4">
      <c r="D3265" s="227"/>
    </row>
    <row r="3266" spans="4:4">
      <c r="D3266" s="227"/>
    </row>
    <row r="3267" spans="4:4">
      <c r="D3267" s="227"/>
    </row>
    <row r="3268" spans="4:4">
      <c r="D3268" s="227"/>
    </row>
    <row r="3269" spans="4:4">
      <c r="D3269" s="227"/>
    </row>
    <row r="3270" spans="4:4">
      <c r="D3270" s="227"/>
    </row>
    <row r="3271" spans="4:4">
      <c r="D3271" s="227"/>
    </row>
    <row r="3272" spans="4:4">
      <c r="D3272" s="227"/>
    </row>
    <row r="3273" spans="4:4">
      <c r="D3273" s="227"/>
    </row>
    <row r="3274" spans="4:4">
      <c r="D3274" s="227"/>
    </row>
    <row r="3275" spans="4:4">
      <c r="D3275" s="227"/>
    </row>
    <row r="3276" spans="4:4">
      <c r="D3276" s="227"/>
    </row>
    <row r="3277" spans="4:4">
      <c r="D3277" s="227"/>
    </row>
    <row r="3278" spans="4:4">
      <c r="D3278" s="227"/>
    </row>
    <row r="3279" spans="4:4">
      <c r="D3279" s="227"/>
    </row>
    <row r="3280" spans="4:4">
      <c r="D3280" s="227"/>
    </row>
    <row r="3281" spans="4:4">
      <c r="D3281" s="227"/>
    </row>
    <row r="3282" spans="4:4">
      <c r="D3282" s="227"/>
    </row>
    <row r="3283" spans="4:4">
      <c r="D3283" s="227"/>
    </row>
    <row r="3284" spans="4:4">
      <c r="D3284" s="227"/>
    </row>
    <row r="3285" spans="4:4">
      <c r="D3285" s="227"/>
    </row>
    <row r="3286" spans="4:4">
      <c r="D3286" s="227"/>
    </row>
    <row r="3287" spans="4:4">
      <c r="D3287" s="227"/>
    </row>
    <row r="3288" spans="4:4">
      <c r="D3288" s="227"/>
    </row>
    <row r="3289" spans="4:4">
      <c r="D3289" s="227"/>
    </row>
    <row r="3290" spans="4:4">
      <c r="D3290" s="227"/>
    </row>
    <row r="3291" spans="4:4">
      <c r="D3291" s="227"/>
    </row>
    <row r="3292" spans="4:4">
      <c r="D3292" s="227"/>
    </row>
    <row r="3293" spans="4:4">
      <c r="D3293" s="227"/>
    </row>
    <row r="3294" spans="4:4">
      <c r="D3294" s="227"/>
    </row>
    <row r="3295" spans="4:4">
      <c r="D3295" s="227"/>
    </row>
    <row r="3296" spans="4:4">
      <c r="D3296" s="227"/>
    </row>
    <row r="3297" spans="4:4">
      <c r="D3297" s="227"/>
    </row>
    <row r="3298" spans="4:4">
      <c r="D3298" s="227"/>
    </row>
    <row r="3299" spans="4:4">
      <c r="D3299" s="227"/>
    </row>
    <row r="3300" spans="4:4">
      <c r="D3300" s="227"/>
    </row>
    <row r="3301" spans="4:4">
      <c r="D3301" s="227"/>
    </row>
    <row r="3302" spans="4:4">
      <c r="D3302" s="227"/>
    </row>
    <row r="3303" spans="4:4">
      <c r="D3303" s="227"/>
    </row>
    <row r="3304" spans="4:4">
      <c r="D3304" s="227"/>
    </row>
    <row r="3305" spans="4:4">
      <c r="D3305" s="227"/>
    </row>
    <row r="3306" spans="4:4">
      <c r="D3306" s="227"/>
    </row>
    <row r="3307" spans="4:4">
      <c r="D3307" s="227"/>
    </row>
    <row r="3308" spans="4:4">
      <c r="D3308" s="227"/>
    </row>
    <row r="3309" spans="4:4">
      <c r="D3309" s="227"/>
    </row>
    <row r="3310" spans="4:4">
      <c r="D3310" s="227"/>
    </row>
    <row r="3311" spans="4:4">
      <c r="D3311" s="227"/>
    </row>
    <row r="3312" spans="4:4">
      <c r="D3312" s="227"/>
    </row>
    <row r="3313" spans="4:4">
      <c r="D3313" s="227"/>
    </row>
    <row r="3314" spans="4:4">
      <c r="D3314" s="227"/>
    </row>
    <row r="3315" spans="4:4">
      <c r="D3315" s="227"/>
    </row>
    <row r="3316" spans="4:4">
      <c r="D3316" s="227"/>
    </row>
    <row r="3317" spans="4:4">
      <c r="D3317" s="227"/>
    </row>
    <row r="3318" spans="4:4">
      <c r="D3318" s="227"/>
    </row>
    <row r="3319" spans="4:4">
      <c r="D3319" s="227"/>
    </row>
    <row r="3320" spans="4:4">
      <c r="D3320" s="227"/>
    </row>
    <row r="3321" spans="4:4">
      <c r="D3321" s="227"/>
    </row>
    <row r="3322" spans="4:4">
      <c r="D3322" s="227"/>
    </row>
    <row r="3323" spans="4:4">
      <c r="D3323" s="227"/>
    </row>
    <row r="3324" spans="4:4">
      <c r="D3324" s="227"/>
    </row>
    <row r="3325" spans="4:4">
      <c r="D3325" s="227"/>
    </row>
    <row r="3326" spans="4:4">
      <c r="D3326" s="227"/>
    </row>
    <row r="3327" spans="4:4">
      <c r="D3327" s="227"/>
    </row>
    <row r="3328" spans="4:4">
      <c r="D3328" s="227"/>
    </row>
    <row r="3329" spans="4:4">
      <c r="D3329" s="227"/>
    </row>
    <row r="3330" spans="4:4">
      <c r="D3330" s="227"/>
    </row>
    <row r="3331" spans="4:4">
      <c r="D3331" s="227"/>
    </row>
    <row r="3332" spans="4:4">
      <c r="D3332" s="227"/>
    </row>
    <row r="3333" spans="4:4">
      <c r="D3333" s="227"/>
    </row>
    <row r="3334" spans="4:4">
      <c r="D3334" s="227"/>
    </row>
    <row r="3335" spans="4:4">
      <c r="D3335" s="227"/>
    </row>
    <row r="3336" spans="4:4">
      <c r="D3336" s="227"/>
    </row>
    <row r="3337" spans="4:4">
      <c r="D3337" s="227"/>
    </row>
    <row r="3338" spans="4:4">
      <c r="D3338" s="227"/>
    </row>
    <row r="3339" spans="4:4">
      <c r="D3339" s="227"/>
    </row>
    <row r="3340" spans="4:4">
      <c r="D3340" s="227"/>
    </row>
    <row r="3341" spans="4:4">
      <c r="D3341" s="227"/>
    </row>
    <row r="3342" spans="4:4">
      <c r="D3342" s="227"/>
    </row>
    <row r="3343" spans="4:4">
      <c r="D3343" s="227"/>
    </row>
    <row r="3344" spans="4:4">
      <c r="D3344" s="227"/>
    </row>
    <row r="3345" spans="4:4">
      <c r="D3345" s="227"/>
    </row>
    <row r="3346" spans="4:4">
      <c r="D3346" s="227"/>
    </row>
    <row r="3347" spans="4:4">
      <c r="D3347" s="227"/>
    </row>
    <row r="3348" spans="4:4">
      <c r="D3348" s="227"/>
    </row>
    <row r="3349" spans="4:4">
      <c r="D3349" s="227"/>
    </row>
    <row r="3350" spans="4:4">
      <c r="D3350" s="227"/>
    </row>
    <row r="3351" spans="4:4">
      <c r="D3351" s="227"/>
    </row>
    <row r="3352" spans="4:4">
      <c r="D3352" s="227"/>
    </row>
    <row r="3353" spans="4:4">
      <c r="D3353" s="227"/>
    </row>
    <row r="3354" spans="4:4">
      <c r="D3354" s="227"/>
    </row>
    <row r="3355" spans="4:4">
      <c r="D3355" s="227"/>
    </row>
    <row r="3356" spans="4:4">
      <c r="D3356" s="227"/>
    </row>
    <row r="3357" spans="4:4">
      <c r="D3357" s="227"/>
    </row>
    <row r="3358" spans="4:4">
      <c r="D3358" s="227"/>
    </row>
    <row r="3359" spans="4:4">
      <c r="D3359" s="227"/>
    </row>
    <row r="3360" spans="4:4">
      <c r="D3360" s="227"/>
    </row>
    <row r="3361" spans="4:4">
      <c r="D3361" s="227"/>
    </row>
    <row r="3362" spans="4:4">
      <c r="D3362" s="227"/>
    </row>
    <row r="3363" spans="4:4">
      <c r="D3363" s="227"/>
    </row>
    <row r="3364" spans="4:4">
      <c r="D3364" s="227"/>
    </row>
    <row r="3365" spans="4:4">
      <c r="D3365" s="227"/>
    </row>
    <row r="3366" spans="4:4">
      <c r="D3366" s="227"/>
    </row>
    <row r="3367" spans="4:4">
      <c r="D3367" s="227"/>
    </row>
    <row r="3368" spans="4:4">
      <c r="D3368" s="227"/>
    </row>
    <row r="3369" spans="4:4">
      <c r="D3369" s="227"/>
    </row>
    <row r="3370" spans="4:4">
      <c r="D3370" s="227"/>
    </row>
    <row r="3371" spans="4:4">
      <c r="D3371" s="227"/>
    </row>
    <row r="3372" spans="4:4">
      <c r="D3372" s="227"/>
    </row>
    <row r="3373" spans="4:4">
      <c r="D3373" s="227"/>
    </row>
    <row r="3374" spans="4:4">
      <c r="D3374" s="227"/>
    </row>
    <row r="3375" spans="4:4">
      <c r="D3375" s="227"/>
    </row>
    <row r="3376" spans="4:4">
      <c r="D3376" s="227"/>
    </row>
    <row r="3377" spans="4:4">
      <c r="D3377" s="227"/>
    </row>
    <row r="3378" spans="4:4">
      <c r="D3378" s="227"/>
    </row>
    <row r="3379" spans="4:4">
      <c r="D3379" s="227"/>
    </row>
    <row r="3380" spans="4:4">
      <c r="D3380" s="227"/>
    </row>
    <row r="3381" spans="4:4">
      <c r="D3381" s="227"/>
    </row>
    <row r="3382" spans="4:4">
      <c r="D3382" s="227"/>
    </row>
    <row r="3383" spans="4:4">
      <c r="D3383" s="227"/>
    </row>
    <row r="3384" spans="4:4">
      <c r="D3384" s="227"/>
    </row>
    <row r="3385" spans="4:4">
      <c r="D3385" s="227"/>
    </row>
    <row r="3386" spans="4:4">
      <c r="D3386" s="227"/>
    </row>
    <row r="3387" spans="4:4">
      <c r="D3387" s="227"/>
    </row>
    <row r="3388" spans="4:4">
      <c r="D3388" s="227"/>
    </row>
    <row r="3389" spans="4:4">
      <c r="D3389" s="227"/>
    </row>
    <row r="3390" spans="4:4">
      <c r="D3390" s="227"/>
    </row>
    <row r="3391" spans="4:4">
      <c r="D3391" s="227"/>
    </row>
    <row r="3392" spans="4:4">
      <c r="D3392" s="227"/>
    </row>
    <row r="3393" spans="4:4">
      <c r="D3393" s="227"/>
    </row>
    <row r="3394" spans="4:4">
      <c r="D3394" s="227"/>
    </row>
    <row r="3395" spans="4:4">
      <c r="D3395" s="227"/>
    </row>
    <row r="3396" spans="4:4">
      <c r="D3396" s="227"/>
    </row>
    <row r="3397" spans="4:4">
      <c r="D3397" s="227"/>
    </row>
    <row r="3398" spans="4:4">
      <c r="D3398" s="227"/>
    </row>
    <row r="3399" spans="4:4">
      <c r="D3399" s="227"/>
    </row>
    <row r="3400" spans="4:4">
      <c r="D3400" s="227"/>
    </row>
    <row r="3401" spans="4:4">
      <c r="D3401" s="227"/>
    </row>
    <row r="3402" spans="4:4">
      <c r="D3402" s="227"/>
    </row>
    <row r="3403" spans="4:4">
      <c r="D3403" s="227"/>
    </row>
    <row r="3404" spans="4:4">
      <c r="D3404" s="227"/>
    </row>
    <row r="3405" spans="4:4">
      <c r="D3405" s="227"/>
    </row>
    <row r="3406" spans="4:4">
      <c r="D3406" s="227"/>
    </row>
    <row r="3407" spans="4:4">
      <c r="D3407" s="227"/>
    </row>
    <row r="3408" spans="4:4">
      <c r="D3408" s="227"/>
    </row>
    <row r="3409" spans="4:4">
      <c r="D3409" s="227"/>
    </row>
    <row r="3410" spans="4:4">
      <c r="D3410" s="227"/>
    </row>
    <row r="3411" spans="4:4">
      <c r="D3411" s="227"/>
    </row>
    <row r="3412" spans="4:4">
      <c r="D3412" s="227"/>
    </row>
    <row r="3413" spans="4:4">
      <c r="D3413" s="227"/>
    </row>
    <row r="3414" spans="4:4">
      <c r="D3414" s="227"/>
    </row>
    <row r="3415" spans="4:4">
      <c r="D3415" s="227"/>
    </row>
    <row r="3416" spans="4:4">
      <c r="D3416" s="227"/>
    </row>
    <row r="3417" spans="4:4">
      <c r="D3417" s="227"/>
    </row>
    <row r="3418" spans="4:4">
      <c r="D3418" s="227"/>
    </row>
    <row r="3419" spans="4:4">
      <c r="D3419" s="227"/>
    </row>
    <row r="3420" spans="4:4">
      <c r="D3420" s="227"/>
    </row>
    <row r="3421" spans="4:4">
      <c r="D3421" s="227"/>
    </row>
    <row r="3422" spans="4:4">
      <c r="D3422" s="227"/>
    </row>
    <row r="3423" spans="4:4">
      <c r="D3423" s="227"/>
    </row>
    <row r="3424" spans="4:4">
      <c r="D3424" s="227"/>
    </row>
    <row r="3425" spans="4:4">
      <c r="D3425" s="227"/>
    </row>
    <row r="3426" spans="4:4">
      <c r="D3426" s="227"/>
    </row>
    <row r="3427" spans="4:4">
      <c r="D3427" s="227"/>
    </row>
    <row r="3428" spans="4:4">
      <c r="D3428" s="227"/>
    </row>
    <row r="3429" spans="4:4">
      <c r="D3429" s="227"/>
    </row>
    <row r="3430" spans="4:4">
      <c r="D3430" s="227"/>
    </row>
    <row r="3431" spans="4:4">
      <c r="D3431" s="227"/>
    </row>
    <row r="3432" spans="4:4">
      <c r="D3432" s="227"/>
    </row>
    <row r="3433" spans="4:4">
      <c r="D3433" s="227"/>
    </row>
    <row r="3434" spans="4:4">
      <c r="D3434" s="227"/>
    </row>
    <row r="3435" spans="4:4">
      <c r="D3435" s="227"/>
    </row>
    <row r="3436" spans="4:4">
      <c r="D3436" s="227"/>
    </row>
    <row r="3437" spans="4:4">
      <c r="D3437" s="227"/>
    </row>
    <row r="3438" spans="4:4">
      <c r="D3438" s="227"/>
    </row>
    <row r="3439" spans="4:4">
      <c r="D3439" s="227"/>
    </row>
    <row r="3440" spans="4:4">
      <c r="D3440" s="227"/>
    </row>
    <row r="3441" spans="4:4">
      <c r="D3441" s="227"/>
    </row>
    <row r="3442" spans="4:4">
      <c r="D3442" s="227"/>
    </row>
    <row r="3443" spans="4:4">
      <c r="D3443" s="227"/>
    </row>
    <row r="3444" spans="4:4">
      <c r="D3444" s="227"/>
    </row>
    <row r="3445" spans="4:4">
      <c r="D3445" s="227"/>
    </row>
    <row r="3446" spans="4:4">
      <c r="D3446" s="227"/>
    </row>
    <row r="3447" spans="4:4">
      <c r="D3447" s="227"/>
    </row>
    <row r="3448" spans="4:4">
      <c r="D3448" s="227"/>
    </row>
    <row r="3449" spans="4:4">
      <c r="D3449" s="227"/>
    </row>
    <row r="3450" spans="4:4">
      <c r="D3450" s="227"/>
    </row>
    <row r="3451" spans="4:4">
      <c r="D3451" s="227"/>
    </row>
    <row r="3452" spans="4:4">
      <c r="D3452" s="227"/>
    </row>
    <row r="3453" spans="4:4">
      <c r="D3453" s="227"/>
    </row>
    <row r="3454" spans="4:4">
      <c r="D3454" s="227"/>
    </row>
    <row r="3455" spans="4:4">
      <c r="D3455" s="227"/>
    </row>
    <row r="3456" spans="4:4">
      <c r="D3456" s="227"/>
    </row>
    <row r="3457" spans="4:4">
      <c r="D3457" s="227"/>
    </row>
    <row r="3458" spans="4:4">
      <c r="D3458" s="227"/>
    </row>
    <row r="3459" spans="4:4">
      <c r="D3459" s="227"/>
    </row>
    <row r="3460" spans="4:4">
      <c r="D3460" s="227"/>
    </row>
    <row r="3461" spans="4:4">
      <c r="D3461" s="227"/>
    </row>
    <row r="3462" spans="4:4">
      <c r="D3462" s="227"/>
    </row>
    <row r="3463" spans="4:4">
      <c r="D3463" s="227"/>
    </row>
    <row r="3464" spans="4:4">
      <c r="D3464" s="227"/>
    </row>
    <row r="3465" spans="4:4">
      <c r="D3465" s="227"/>
    </row>
    <row r="3466" spans="4:4">
      <c r="D3466" s="227"/>
    </row>
    <row r="3467" spans="4:4">
      <c r="D3467" s="227"/>
    </row>
    <row r="3468" spans="4:4">
      <c r="D3468" s="227"/>
    </row>
    <row r="3469" spans="4:4">
      <c r="D3469" s="227"/>
    </row>
    <row r="3470" spans="4:4">
      <c r="D3470" s="227"/>
    </row>
    <row r="3471" spans="4:4">
      <c r="D3471" s="227"/>
    </row>
    <row r="3472" spans="4:4">
      <c r="D3472" s="227"/>
    </row>
    <row r="3473" spans="4:4">
      <c r="D3473" s="227"/>
    </row>
    <row r="3474" spans="4:4">
      <c r="D3474" s="227"/>
    </row>
    <row r="3475" spans="4:4">
      <c r="D3475" s="227"/>
    </row>
    <row r="3476" spans="4:4">
      <c r="D3476" s="227"/>
    </row>
    <row r="3477" spans="4:4">
      <c r="D3477" s="227"/>
    </row>
    <row r="3478" spans="4:4">
      <c r="D3478" s="227"/>
    </row>
    <row r="3479" spans="4:4">
      <c r="D3479" s="227"/>
    </row>
    <row r="3480" spans="4:4">
      <c r="D3480" s="227"/>
    </row>
    <row r="3481" spans="4:4">
      <c r="D3481" s="227"/>
    </row>
    <row r="3482" spans="4:4">
      <c r="D3482" s="227"/>
    </row>
    <row r="3483" spans="4:4">
      <c r="D3483" s="227"/>
    </row>
    <row r="3484" spans="4:4">
      <c r="D3484" s="227"/>
    </row>
    <row r="3485" spans="4:4">
      <c r="D3485" s="227"/>
    </row>
    <row r="3486" spans="4:4">
      <c r="D3486" s="227"/>
    </row>
    <row r="3487" spans="4:4">
      <c r="D3487" s="227"/>
    </row>
    <row r="3488" spans="4:4">
      <c r="D3488" s="227"/>
    </row>
    <row r="3489" spans="4:4">
      <c r="D3489" s="227"/>
    </row>
    <row r="3490" spans="4:4">
      <c r="D3490" s="227"/>
    </row>
    <row r="3491" spans="4:4">
      <c r="D3491" s="227"/>
    </row>
    <row r="3492" spans="4:4">
      <c r="D3492" s="227"/>
    </row>
    <row r="3493" spans="4:4">
      <c r="D3493" s="227"/>
    </row>
    <row r="3494" spans="4:4">
      <c r="D3494" s="227"/>
    </row>
    <row r="3495" spans="4:4">
      <c r="D3495" s="227"/>
    </row>
    <row r="3496" spans="4:4">
      <c r="D3496" s="227"/>
    </row>
    <row r="3497" spans="4:4">
      <c r="D3497" s="227"/>
    </row>
    <row r="3498" spans="4:4">
      <c r="D3498" s="227"/>
    </row>
    <row r="3499" spans="4:4">
      <c r="D3499" s="227"/>
    </row>
    <row r="3500" spans="4:4">
      <c r="D3500" s="227"/>
    </row>
    <row r="3501" spans="4:4">
      <c r="D3501" s="227"/>
    </row>
    <row r="3502" spans="4:4">
      <c r="D3502" s="227"/>
    </row>
    <row r="3503" spans="4:4">
      <c r="D3503" s="227"/>
    </row>
    <row r="3504" spans="4:4">
      <c r="D3504" s="227"/>
    </row>
    <row r="3505" spans="4:4">
      <c r="D3505" s="227"/>
    </row>
    <row r="3506" spans="4:4">
      <c r="D3506" s="227"/>
    </row>
    <row r="3507" spans="4:4">
      <c r="D3507" s="227"/>
    </row>
    <row r="3508" spans="4:4">
      <c r="D3508" s="227"/>
    </row>
    <row r="3509" spans="4:4">
      <c r="D3509" s="227"/>
    </row>
    <row r="3510" spans="4:4">
      <c r="D3510" s="227"/>
    </row>
    <row r="3511" spans="4:4">
      <c r="D3511" s="227"/>
    </row>
    <row r="3512" spans="4:4">
      <c r="D3512" s="227"/>
    </row>
    <row r="3513" spans="4:4">
      <c r="D3513" s="227"/>
    </row>
    <row r="3514" spans="4:4">
      <c r="D3514" s="227"/>
    </row>
    <row r="3515" spans="4:4">
      <c r="D3515" s="227"/>
    </row>
    <row r="3516" spans="4:4">
      <c r="D3516" s="227"/>
    </row>
    <row r="3517" spans="4:4">
      <c r="D3517" s="227"/>
    </row>
    <row r="3518" spans="4:4">
      <c r="D3518" s="227"/>
    </row>
    <row r="3519" spans="4:4">
      <c r="D3519" s="227"/>
    </row>
    <row r="3520" spans="4:4">
      <c r="D3520" s="227"/>
    </row>
    <row r="3521" spans="4:4">
      <c r="D3521" s="227"/>
    </row>
    <row r="3522" spans="4:4">
      <c r="D3522" s="227"/>
    </row>
    <row r="3523" spans="4:4">
      <c r="D3523" s="227"/>
    </row>
    <row r="3524" spans="4:4">
      <c r="D3524" s="227"/>
    </row>
    <row r="3525" spans="4:4">
      <c r="D3525" s="227"/>
    </row>
    <row r="3526" spans="4:4">
      <c r="D3526" s="227"/>
    </row>
    <row r="3527" spans="4:4">
      <c r="D3527" s="227"/>
    </row>
    <row r="3528" spans="4:4">
      <c r="D3528" s="227"/>
    </row>
    <row r="3529" spans="4:4">
      <c r="D3529" s="227"/>
    </row>
    <row r="3530" spans="4:4">
      <c r="D3530" s="227"/>
    </row>
    <row r="3531" spans="4:4">
      <c r="D3531" s="227"/>
    </row>
    <row r="3532" spans="4:4">
      <c r="D3532" s="227"/>
    </row>
    <row r="3533" spans="4:4">
      <c r="D3533" s="227"/>
    </row>
    <row r="3534" spans="4:4">
      <c r="D3534" s="227"/>
    </row>
    <row r="3535" spans="4:4">
      <c r="D3535" s="227"/>
    </row>
    <row r="3536" spans="4:4">
      <c r="D3536" s="227"/>
    </row>
    <row r="3537" spans="4:4">
      <c r="D3537" s="227"/>
    </row>
    <row r="3538" spans="4:4">
      <c r="D3538" s="227"/>
    </row>
    <row r="3539" spans="4:4">
      <c r="D3539" s="227"/>
    </row>
    <row r="3540" spans="4:4">
      <c r="D3540" s="227"/>
    </row>
    <row r="3541" spans="4:4">
      <c r="D3541" s="227"/>
    </row>
    <row r="3542" spans="4:4">
      <c r="D3542" s="227"/>
    </row>
    <row r="3543" spans="4:4">
      <c r="D3543" s="227"/>
    </row>
    <row r="3544" spans="4:4">
      <c r="D3544" s="227"/>
    </row>
    <row r="3545" spans="4:4">
      <c r="D3545" s="227"/>
    </row>
    <row r="3546" spans="4:4">
      <c r="D3546" s="227"/>
    </row>
    <row r="3547" spans="4:4">
      <c r="D3547" s="227"/>
    </row>
    <row r="3548" spans="4:4">
      <c r="D3548" s="227"/>
    </row>
    <row r="3549" spans="4:4">
      <c r="D3549" s="227"/>
    </row>
    <row r="3550" spans="4:4">
      <c r="D3550" s="227"/>
    </row>
    <row r="3551" spans="4:4">
      <c r="D3551" s="227"/>
    </row>
    <row r="3552" spans="4:4">
      <c r="D3552" s="227"/>
    </row>
    <row r="3553" spans="4:4">
      <c r="D3553" s="227"/>
    </row>
    <row r="3554" spans="4:4">
      <c r="D3554" s="227"/>
    </row>
    <row r="3555" spans="4:4">
      <c r="D3555" s="227"/>
    </row>
    <row r="3556" spans="4:4">
      <c r="D3556" s="227"/>
    </row>
    <row r="3557" spans="4:4">
      <c r="D3557" s="227"/>
    </row>
    <row r="3558" spans="4:4">
      <c r="D3558" s="227"/>
    </row>
    <row r="3559" spans="4:4">
      <c r="D3559" s="227"/>
    </row>
    <row r="3560" spans="4:4">
      <c r="D3560" s="227"/>
    </row>
    <row r="3561" spans="4:4">
      <c r="D3561" s="227"/>
    </row>
    <row r="3562" spans="4:4">
      <c r="D3562" s="227"/>
    </row>
    <row r="3563" spans="4:4">
      <c r="D3563" s="227"/>
    </row>
    <row r="3564" spans="4:4">
      <c r="D3564" s="227"/>
    </row>
    <row r="3565" spans="4:4">
      <c r="D3565" s="227"/>
    </row>
    <row r="3566" spans="4:4">
      <c r="D3566" s="227"/>
    </row>
    <row r="3567" spans="4:4">
      <c r="D3567" s="227"/>
    </row>
    <row r="3568" spans="4:4">
      <c r="D3568" s="227"/>
    </row>
    <row r="3569" spans="4:4">
      <c r="D3569" s="227"/>
    </row>
    <row r="3570" spans="4:4">
      <c r="D3570" s="227"/>
    </row>
    <row r="3571" spans="4:4">
      <c r="D3571" s="227"/>
    </row>
    <row r="3572" spans="4:4">
      <c r="D3572" s="227"/>
    </row>
    <row r="3573" spans="4:4">
      <c r="D3573" s="227"/>
    </row>
    <row r="3574" spans="4:4">
      <c r="D3574" s="227"/>
    </row>
    <row r="3575" spans="4:4">
      <c r="D3575" s="227"/>
    </row>
    <row r="3576" spans="4:4">
      <c r="D3576" s="227"/>
    </row>
    <row r="3577" spans="4:4">
      <c r="D3577" s="227"/>
    </row>
    <row r="3578" spans="4:4">
      <c r="D3578" s="227"/>
    </row>
    <row r="3579" spans="4:4">
      <c r="D3579" s="227"/>
    </row>
    <row r="3580" spans="4:4">
      <c r="D3580" s="227"/>
    </row>
    <row r="3581" spans="4:4">
      <c r="D3581" s="227"/>
    </row>
    <row r="3582" spans="4:4">
      <c r="D3582" s="227"/>
    </row>
    <row r="3583" spans="4:4">
      <c r="D3583" s="227"/>
    </row>
    <row r="3584" spans="4:4">
      <c r="D3584" s="227"/>
    </row>
    <row r="3585" spans="4:4">
      <c r="D3585" s="227"/>
    </row>
    <row r="3586" spans="4:4">
      <c r="D3586" s="227"/>
    </row>
    <row r="3587" spans="4:4">
      <c r="D3587" s="227"/>
    </row>
    <row r="3588" spans="4:4">
      <c r="D3588" s="227"/>
    </row>
    <row r="3589" spans="4:4">
      <c r="D3589" s="227"/>
    </row>
    <row r="3590" spans="4:4">
      <c r="D3590" s="227"/>
    </row>
    <row r="3591" spans="4:4">
      <c r="D3591" s="227"/>
    </row>
    <row r="3592" spans="4:4">
      <c r="D3592" s="227"/>
    </row>
    <row r="3593" spans="4:4">
      <c r="D3593" s="227"/>
    </row>
    <row r="3594" spans="4:4">
      <c r="D3594" s="227"/>
    </row>
    <row r="3595" spans="4:4">
      <c r="D3595" s="227"/>
    </row>
    <row r="3596" spans="4:4">
      <c r="D3596" s="227"/>
    </row>
    <row r="3597" spans="4:4">
      <c r="D3597" s="227"/>
    </row>
    <row r="3598" spans="4:4">
      <c r="D3598" s="227"/>
    </row>
    <row r="3599" spans="4:4">
      <c r="D3599" s="227"/>
    </row>
    <row r="3600" spans="4:4">
      <c r="D3600" s="227"/>
    </row>
    <row r="3601" spans="4:4">
      <c r="D3601" s="227"/>
    </row>
    <row r="3602" spans="4:4">
      <c r="D3602" s="227"/>
    </row>
    <row r="3603" spans="4:4">
      <c r="D3603" s="227"/>
    </row>
    <row r="3604" spans="4:4">
      <c r="D3604" s="227"/>
    </row>
    <row r="3605" spans="4:4">
      <c r="D3605" s="227"/>
    </row>
    <row r="3606" spans="4:4">
      <c r="D3606" s="227"/>
    </row>
    <row r="3607" spans="4:4">
      <c r="D3607" s="227"/>
    </row>
    <row r="3608" spans="4:4">
      <c r="D3608" s="227"/>
    </row>
    <row r="3609" spans="4:4">
      <c r="D3609" s="227"/>
    </row>
    <row r="3610" spans="4:4">
      <c r="D3610" s="227"/>
    </row>
    <row r="3611" spans="4:4">
      <c r="D3611" s="227"/>
    </row>
    <row r="3612" spans="4:4">
      <c r="D3612" s="227"/>
    </row>
    <row r="3613" spans="4:4">
      <c r="D3613" s="227"/>
    </row>
    <row r="3614" spans="4:4">
      <c r="D3614" s="227"/>
    </row>
    <row r="3615" spans="4:4">
      <c r="D3615" s="227"/>
    </row>
    <row r="3616" spans="4:4">
      <c r="D3616" s="227"/>
    </row>
    <row r="3617" spans="4:4">
      <c r="D3617" s="227"/>
    </row>
    <row r="3618" spans="4:4">
      <c r="D3618" s="227"/>
    </row>
    <row r="3619" spans="4:4">
      <c r="D3619" s="227"/>
    </row>
    <row r="3620" spans="4:4">
      <c r="D3620" s="227"/>
    </row>
    <row r="3621" spans="4:4">
      <c r="D3621" s="227"/>
    </row>
    <row r="3622" spans="4:4">
      <c r="D3622" s="227"/>
    </row>
    <row r="3623" spans="4:4">
      <c r="D3623" s="227"/>
    </row>
    <row r="3624" spans="4:4">
      <c r="D3624" s="227"/>
    </row>
    <row r="3625" spans="4:4">
      <c r="D3625" s="227"/>
    </row>
    <row r="3626" spans="4:4">
      <c r="D3626" s="227"/>
    </row>
    <row r="3627" spans="4:4">
      <c r="D3627" s="227"/>
    </row>
    <row r="3628" spans="4:4">
      <c r="D3628" s="227"/>
    </row>
    <row r="3629" spans="4:4">
      <c r="D3629" s="227"/>
    </row>
    <row r="3630" spans="4:4">
      <c r="D3630" s="227"/>
    </row>
    <row r="3631" spans="4:4">
      <c r="D3631" s="227"/>
    </row>
    <row r="3632" spans="4:4">
      <c r="D3632" s="227"/>
    </row>
    <row r="3633" spans="4:4">
      <c r="D3633" s="227"/>
    </row>
    <row r="3634" spans="4:4">
      <c r="D3634" s="227"/>
    </row>
    <row r="3635" spans="4:4">
      <c r="D3635" s="227"/>
    </row>
    <row r="3636" spans="4:4">
      <c r="D3636" s="227"/>
    </row>
    <row r="3637" spans="4:4">
      <c r="D3637" s="227"/>
    </row>
    <row r="3638" spans="4:4">
      <c r="D3638" s="227"/>
    </row>
    <row r="3639" spans="4:4">
      <c r="D3639" s="227"/>
    </row>
    <row r="3640" spans="4:4">
      <c r="D3640" s="227"/>
    </row>
    <row r="3641" spans="4:4">
      <c r="D3641" s="227"/>
    </row>
    <row r="3642" spans="4:4">
      <c r="D3642" s="227"/>
    </row>
    <row r="3643" spans="4:4">
      <c r="D3643" s="227"/>
    </row>
    <row r="3644" spans="4:4">
      <c r="D3644" s="227"/>
    </row>
    <row r="3645" spans="4:4">
      <c r="D3645" s="227"/>
    </row>
    <row r="3646" spans="4:4">
      <c r="D3646" s="227"/>
    </row>
    <row r="3647" spans="4:4">
      <c r="D3647" s="227"/>
    </row>
    <row r="3648" spans="4:4">
      <c r="D3648" s="227"/>
    </row>
    <row r="3649" spans="4:4">
      <c r="D3649" s="227"/>
    </row>
    <row r="3650" spans="4:4">
      <c r="D3650" s="227"/>
    </row>
    <row r="3651" spans="4:4">
      <c r="D3651" s="227"/>
    </row>
    <row r="3652" spans="4:4">
      <c r="D3652" s="227"/>
    </row>
    <row r="3653" spans="4:4">
      <c r="D3653" s="227"/>
    </row>
    <row r="3654" spans="4:4">
      <c r="D3654" s="227"/>
    </row>
    <row r="3655" spans="4:4">
      <c r="D3655" s="227"/>
    </row>
    <row r="3656" spans="4:4">
      <c r="D3656" s="227"/>
    </row>
    <row r="3657" spans="4:4">
      <c r="D3657" s="227"/>
    </row>
    <row r="3658" spans="4:4">
      <c r="D3658" s="227"/>
    </row>
    <row r="3659" spans="4:4">
      <c r="D3659" s="227"/>
    </row>
    <row r="3660" spans="4:4">
      <c r="D3660" s="227"/>
    </row>
    <row r="3661" spans="4:4">
      <c r="D3661" s="227"/>
    </row>
    <row r="3662" spans="4:4">
      <c r="D3662" s="227"/>
    </row>
    <row r="3663" spans="4:4">
      <c r="D3663" s="227"/>
    </row>
    <row r="3664" spans="4:4">
      <c r="D3664" s="227"/>
    </row>
    <row r="3665" spans="4:4">
      <c r="D3665" s="227"/>
    </row>
    <row r="3666" spans="4:4">
      <c r="D3666" s="227"/>
    </row>
    <row r="3667" spans="4:4">
      <c r="D3667" s="227"/>
    </row>
    <row r="3668" spans="4:4">
      <c r="D3668" s="227"/>
    </row>
    <row r="3669" spans="4:4">
      <c r="D3669" s="227"/>
    </row>
    <row r="3670" spans="4:4">
      <c r="D3670" s="227"/>
    </row>
    <row r="3671" spans="4:4">
      <c r="D3671" s="227"/>
    </row>
    <row r="3672" spans="4:4">
      <c r="D3672" s="227"/>
    </row>
    <row r="3673" spans="4:4">
      <c r="D3673" s="227"/>
    </row>
    <row r="3674" spans="4:4">
      <c r="D3674" s="227"/>
    </row>
    <row r="3675" spans="4:4">
      <c r="D3675" s="227"/>
    </row>
    <row r="3676" spans="4:4">
      <c r="D3676" s="227"/>
    </row>
    <row r="3677" spans="4:4">
      <c r="D3677" s="227"/>
    </row>
    <row r="3678" spans="4:4">
      <c r="D3678" s="227"/>
    </row>
    <row r="3679" spans="4:4">
      <c r="D3679" s="227"/>
    </row>
    <row r="3680" spans="4:4">
      <c r="D3680" s="227"/>
    </row>
    <row r="3681" spans="4:4">
      <c r="D3681" s="227"/>
    </row>
    <row r="3682" spans="4:4">
      <c r="D3682" s="227"/>
    </row>
    <row r="3683" spans="4:4">
      <c r="D3683" s="227"/>
    </row>
    <row r="3684" spans="4:4">
      <c r="D3684" s="227"/>
    </row>
    <row r="3685" spans="4:4">
      <c r="D3685" s="227"/>
    </row>
    <row r="3686" spans="4:4">
      <c r="D3686" s="227"/>
    </row>
    <row r="3687" spans="4:4">
      <c r="D3687" s="227"/>
    </row>
    <row r="3688" spans="4:4">
      <c r="D3688" s="227"/>
    </row>
    <row r="3689" spans="4:4">
      <c r="D3689" s="227"/>
    </row>
    <row r="3690" spans="4:4">
      <c r="D3690" s="227"/>
    </row>
    <row r="3691" spans="4:4">
      <c r="D3691" s="227"/>
    </row>
    <row r="3692" spans="4:4">
      <c r="D3692" s="227"/>
    </row>
    <row r="3693" spans="4:4">
      <c r="D3693" s="227"/>
    </row>
    <row r="3694" spans="4:4">
      <c r="D3694" s="227"/>
    </row>
    <row r="3695" spans="4:4">
      <c r="D3695" s="227"/>
    </row>
    <row r="3696" spans="4:4">
      <c r="D3696" s="227"/>
    </row>
    <row r="3697" spans="4:4">
      <c r="D3697" s="227"/>
    </row>
    <row r="3698" spans="4:4">
      <c r="D3698" s="227"/>
    </row>
    <row r="3699" spans="4:4">
      <c r="D3699" s="227"/>
    </row>
    <row r="3700" spans="4:4">
      <c r="D3700" s="227"/>
    </row>
    <row r="3701" spans="4:4">
      <c r="D3701" s="227"/>
    </row>
    <row r="3702" spans="4:4">
      <c r="D3702" s="227"/>
    </row>
    <row r="3703" spans="4:4">
      <c r="D3703" s="227"/>
    </row>
    <row r="3704" spans="4:4">
      <c r="D3704" s="227"/>
    </row>
    <row r="3705" spans="4:4">
      <c r="D3705" s="227"/>
    </row>
    <row r="3706" spans="4:4">
      <c r="D3706" s="227"/>
    </row>
    <row r="3707" spans="4:4">
      <c r="D3707" s="227"/>
    </row>
    <row r="3708" spans="4:4">
      <c r="D3708" s="227"/>
    </row>
    <row r="3709" spans="4:4">
      <c r="D3709" s="227"/>
    </row>
    <row r="3710" spans="4:4">
      <c r="D3710" s="227"/>
    </row>
    <row r="3711" spans="4:4">
      <c r="D3711" s="227"/>
    </row>
    <row r="3712" spans="4:4">
      <c r="D3712" s="227"/>
    </row>
    <row r="3713" spans="4:4">
      <c r="D3713" s="227"/>
    </row>
    <row r="3714" spans="4:4">
      <c r="D3714" s="227"/>
    </row>
    <row r="3715" spans="4:4">
      <c r="D3715" s="227"/>
    </row>
    <row r="3716" spans="4:4">
      <c r="D3716" s="227"/>
    </row>
    <row r="3717" spans="4:4">
      <c r="D3717" s="227"/>
    </row>
    <row r="3718" spans="4:4">
      <c r="D3718" s="227"/>
    </row>
    <row r="3719" spans="4:4">
      <c r="D3719" s="227"/>
    </row>
    <row r="3720" spans="4:4">
      <c r="D3720" s="227"/>
    </row>
    <row r="3721" spans="4:4">
      <c r="D3721" s="227"/>
    </row>
    <row r="3722" spans="4:4">
      <c r="D3722" s="227"/>
    </row>
    <row r="3723" spans="4:4">
      <c r="D3723" s="227"/>
    </row>
    <row r="3724" spans="4:4">
      <c r="D3724" s="227"/>
    </row>
    <row r="3725" spans="4:4">
      <c r="D3725" s="227"/>
    </row>
    <row r="3726" spans="4:4">
      <c r="D3726" s="227"/>
    </row>
    <row r="3727" spans="4:4">
      <c r="D3727" s="227"/>
    </row>
    <row r="3728" spans="4:4">
      <c r="D3728" s="227"/>
    </row>
    <row r="3729" spans="4:4">
      <c r="D3729" s="227"/>
    </row>
    <row r="3730" spans="4:4">
      <c r="D3730" s="227"/>
    </row>
    <row r="3731" spans="4:4">
      <c r="D3731" s="227"/>
    </row>
    <row r="3732" spans="4:4">
      <c r="D3732" s="227"/>
    </row>
    <row r="3733" spans="4:4">
      <c r="D3733" s="227"/>
    </row>
    <row r="3734" spans="4:4">
      <c r="D3734" s="227"/>
    </row>
    <row r="3735" spans="4:4">
      <c r="D3735" s="227"/>
    </row>
    <row r="3736" spans="4:4">
      <c r="D3736" s="227"/>
    </row>
    <row r="3737" spans="4:4">
      <c r="D3737" s="227"/>
    </row>
    <row r="3738" spans="4:4">
      <c r="D3738" s="227"/>
    </row>
    <row r="3739" spans="4:4">
      <c r="D3739" s="227"/>
    </row>
    <row r="3740" spans="4:4">
      <c r="D3740" s="227"/>
    </row>
    <row r="3741" spans="4:4">
      <c r="D3741" s="227"/>
    </row>
    <row r="3742" spans="4:4">
      <c r="D3742" s="227"/>
    </row>
    <row r="3743" spans="4:4">
      <c r="D3743" s="227"/>
    </row>
    <row r="3744" spans="4:4">
      <c r="D3744" s="227"/>
    </row>
    <row r="3745" spans="4:4">
      <c r="D3745" s="227"/>
    </row>
    <row r="3746" spans="4:4">
      <c r="D3746" s="227"/>
    </row>
    <row r="3747" spans="4:4">
      <c r="D3747" s="227"/>
    </row>
    <row r="3748" spans="4:4">
      <c r="D3748" s="227"/>
    </row>
    <row r="3749" spans="4:4">
      <c r="D3749" s="227"/>
    </row>
    <row r="3750" spans="4:4">
      <c r="D3750" s="227"/>
    </row>
    <row r="3751" spans="4:4">
      <c r="D3751" s="227"/>
    </row>
    <row r="3752" spans="4:4">
      <c r="D3752" s="227"/>
    </row>
    <row r="3753" spans="4:4">
      <c r="D3753" s="227"/>
    </row>
    <row r="3754" spans="4:4">
      <c r="D3754" s="227"/>
    </row>
    <row r="3755" spans="4:4">
      <c r="D3755" s="227"/>
    </row>
    <row r="3756" spans="4:4">
      <c r="D3756" s="227"/>
    </row>
    <row r="3757" spans="4:4">
      <c r="D3757" s="227"/>
    </row>
    <row r="3758" spans="4:4">
      <c r="D3758" s="227"/>
    </row>
    <row r="3759" spans="4:4">
      <c r="D3759" s="227"/>
    </row>
    <row r="3760" spans="4:4">
      <c r="D3760" s="227"/>
    </row>
    <row r="3761" spans="4:4">
      <c r="D3761" s="227"/>
    </row>
    <row r="3762" spans="4:4">
      <c r="D3762" s="227"/>
    </row>
    <row r="3763" spans="4:4">
      <c r="D3763" s="227"/>
    </row>
    <row r="3764" spans="4:4">
      <c r="D3764" s="227"/>
    </row>
    <row r="3765" spans="4:4">
      <c r="D3765" s="227"/>
    </row>
    <row r="3766" spans="4:4">
      <c r="D3766" s="227"/>
    </row>
    <row r="3767" spans="4:4">
      <c r="D3767" s="227"/>
    </row>
    <row r="3768" spans="4:4">
      <c r="D3768" s="227"/>
    </row>
    <row r="3769" spans="4:4">
      <c r="D3769" s="227"/>
    </row>
    <row r="3770" spans="4:4">
      <c r="D3770" s="227"/>
    </row>
    <row r="3771" spans="4:4">
      <c r="D3771" s="227"/>
    </row>
    <row r="3772" spans="4:4">
      <c r="D3772" s="227"/>
    </row>
    <row r="3773" spans="4:4">
      <c r="D3773" s="227"/>
    </row>
    <row r="3774" spans="4:4">
      <c r="D3774" s="227"/>
    </row>
    <row r="3775" spans="4:4">
      <c r="D3775" s="227"/>
    </row>
    <row r="3776" spans="4:4">
      <c r="D3776" s="227"/>
    </row>
    <row r="3777" spans="4:4">
      <c r="D3777" s="227"/>
    </row>
    <row r="3778" spans="4:4">
      <c r="D3778" s="227"/>
    </row>
    <row r="3779" spans="4:4">
      <c r="D3779" s="227"/>
    </row>
    <row r="3780" spans="4:4">
      <c r="D3780" s="227"/>
    </row>
    <row r="3781" spans="4:4">
      <c r="D3781" s="227"/>
    </row>
    <row r="3782" spans="4:4">
      <c r="D3782" s="227"/>
    </row>
    <row r="3783" spans="4:4">
      <c r="D3783" s="227"/>
    </row>
    <row r="3784" spans="4:4">
      <c r="D3784" s="227"/>
    </row>
    <row r="3785" spans="4:4">
      <c r="D3785" s="227"/>
    </row>
    <row r="3786" spans="4:4">
      <c r="D3786" s="227"/>
    </row>
    <row r="3787" spans="4:4">
      <c r="D3787" s="227"/>
    </row>
    <row r="3788" spans="4:4">
      <c r="D3788" s="227"/>
    </row>
    <row r="3789" spans="4:4">
      <c r="D3789" s="227"/>
    </row>
    <row r="3790" spans="4:4">
      <c r="D3790" s="227"/>
    </row>
    <row r="3791" spans="4:4">
      <c r="D3791" s="227"/>
    </row>
    <row r="3792" spans="4:4">
      <c r="D3792" s="227"/>
    </row>
    <row r="3793" spans="4:4">
      <c r="D3793" s="227"/>
    </row>
    <row r="3794" spans="4:4">
      <c r="D3794" s="227"/>
    </row>
    <row r="3795" spans="4:4">
      <c r="D3795" s="227"/>
    </row>
    <row r="3796" spans="4:4">
      <c r="D3796" s="227"/>
    </row>
    <row r="3797" spans="4:4">
      <c r="D3797" s="227"/>
    </row>
    <row r="3798" spans="4:4">
      <c r="D3798" s="227"/>
    </row>
    <row r="3799" spans="4:4">
      <c r="D3799" s="227"/>
    </row>
    <row r="3800" spans="4:4">
      <c r="D3800" s="227"/>
    </row>
    <row r="3801" spans="4:4">
      <c r="D3801" s="227"/>
    </row>
    <row r="3802" spans="4:4">
      <c r="D3802" s="227"/>
    </row>
    <row r="3803" spans="4:4">
      <c r="D3803" s="227"/>
    </row>
    <row r="3804" spans="4:4">
      <c r="D3804" s="227"/>
    </row>
    <row r="3805" spans="4:4">
      <c r="D3805" s="227"/>
    </row>
    <row r="3806" spans="4:4">
      <c r="D3806" s="227"/>
    </row>
    <row r="3807" spans="4:4">
      <c r="D3807" s="227"/>
    </row>
    <row r="3808" spans="4:4">
      <c r="D3808" s="227"/>
    </row>
    <row r="3809" spans="4:4">
      <c r="D3809" s="227"/>
    </row>
    <row r="3810" spans="4:4">
      <c r="D3810" s="227"/>
    </row>
    <row r="3811" spans="4:4">
      <c r="D3811" s="227"/>
    </row>
    <row r="3812" spans="4:4">
      <c r="D3812" s="227"/>
    </row>
    <row r="3813" spans="4:4">
      <c r="D3813" s="227"/>
    </row>
    <row r="3814" spans="4:4">
      <c r="D3814" s="227"/>
    </row>
    <row r="3815" spans="4:4">
      <c r="D3815" s="227"/>
    </row>
    <row r="3816" spans="4:4">
      <c r="D3816" s="227"/>
    </row>
    <row r="3817" spans="4:4">
      <c r="D3817" s="227"/>
    </row>
    <row r="3818" spans="4:4">
      <c r="D3818" s="227"/>
    </row>
    <row r="3819" spans="4:4">
      <c r="D3819" s="227"/>
    </row>
    <row r="3820" spans="4:4">
      <c r="D3820" s="227"/>
    </row>
    <row r="3821" spans="4:4">
      <c r="D3821" s="227"/>
    </row>
    <row r="3822" spans="4:4">
      <c r="D3822" s="227"/>
    </row>
    <row r="3823" spans="4:4">
      <c r="D3823" s="227"/>
    </row>
    <row r="3824" spans="4:4">
      <c r="D3824" s="227"/>
    </row>
    <row r="3825" spans="4:4">
      <c r="D3825" s="227"/>
    </row>
    <row r="3826" spans="4:4">
      <c r="D3826" s="227"/>
    </row>
    <row r="3827" spans="4:4">
      <c r="D3827" s="227"/>
    </row>
    <row r="3828" spans="4:4">
      <c r="D3828" s="227"/>
    </row>
    <row r="3829" spans="4:4">
      <c r="D3829" s="227"/>
    </row>
    <row r="3830" spans="4:4">
      <c r="D3830" s="227"/>
    </row>
    <row r="3831" spans="4:4">
      <c r="D3831" s="227"/>
    </row>
    <row r="3832" spans="4:4">
      <c r="D3832" s="227"/>
    </row>
    <row r="3833" spans="4:4">
      <c r="D3833" s="227"/>
    </row>
    <row r="3834" spans="4:4">
      <c r="D3834" s="227"/>
    </row>
    <row r="3835" spans="4:4">
      <c r="D3835" s="227"/>
    </row>
    <row r="3836" spans="4:4">
      <c r="D3836" s="227"/>
    </row>
    <row r="3837" spans="4:4">
      <c r="D3837" s="227"/>
    </row>
    <row r="3838" spans="4:4">
      <c r="D3838" s="227"/>
    </row>
    <row r="3839" spans="4:4">
      <c r="D3839" s="227"/>
    </row>
    <row r="3840" spans="4:4">
      <c r="D3840" s="227"/>
    </row>
    <row r="3841" spans="4:4">
      <c r="D3841" s="227"/>
    </row>
    <row r="3842" spans="4:4">
      <c r="D3842" s="227"/>
    </row>
    <row r="3843" spans="4:4">
      <c r="D3843" s="227"/>
    </row>
    <row r="3844" spans="4:4">
      <c r="D3844" s="227"/>
    </row>
    <row r="3845" spans="4:4">
      <c r="D3845" s="227"/>
    </row>
    <row r="3846" spans="4:4">
      <c r="D3846" s="227"/>
    </row>
    <row r="3847" spans="4:4">
      <c r="D3847" s="227"/>
    </row>
    <row r="3848" spans="4:4">
      <c r="D3848" s="227"/>
    </row>
    <row r="3849" spans="4:4">
      <c r="D3849" s="227"/>
    </row>
    <row r="3850" spans="4:4">
      <c r="D3850" s="227"/>
    </row>
    <row r="3851" spans="4:4">
      <c r="D3851" s="227"/>
    </row>
    <row r="3852" spans="4:4">
      <c r="D3852" s="227"/>
    </row>
    <row r="3853" spans="4:4">
      <c r="D3853" s="227"/>
    </row>
    <row r="3854" spans="4:4">
      <c r="D3854" s="227"/>
    </row>
    <row r="3855" spans="4:4">
      <c r="D3855" s="227"/>
    </row>
    <row r="3856" spans="4:4">
      <c r="D3856" s="227"/>
    </row>
    <row r="3857" spans="4:4">
      <c r="D3857" s="227"/>
    </row>
    <row r="3858" spans="4:4">
      <c r="D3858" s="227"/>
    </row>
    <row r="3859" spans="4:4">
      <c r="D3859" s="227"/>
    </row>
    <row r="3860" spans="4:4">
      <c r="D3860" s="227"/>
    </row>
    <row r="3861" spans="4:4">
      <c r="D3861" s="227"/>
    </row>
    <row r="3862" spans="4:4">
      <c r="D3862" s="227"/>
    </row>
    <row r="3863" spans="4:4">
      <c r="D3863" s="227"/>
    </row>
    <row r="3864" spans="4:4">
      <c r="D3864" s="227"/>
    </row>
    <row r="3865" spans="4:4">
      <c r="D3865" s="227"/>
    </row>
    <row r="3866" spans="4:4">
      <c r="D3866" s="227"/>
    </row>
    <row r="3867" spans="4:4">
      <c r="D3867" s="227"/>
    </row>
    <row r="3868" spans="4:4">
      <c r="D3868" s="227"/>
    </row>
    <row r="3869" spans="4:4">
      <c r="D3869" s="227"/>
    </row>
    <row r="3870" spans="4:4">
      <c r="D3870" s="227"/>
    </row>
    <row r="3871" spans="4:4">
      <c r="D3871" s="227"/>
    </row>
    <row r="3872" spans="4:4">
      <c r="D3872" s="227"/>
    </row>
    <row r="3873" spans="4:4">
      <c r="D3873" s="227"/>
    </row>
    <row r="3874" spans="4:4">
      <c r="D3874" s="227"/>
    </row>
    <row r="3875" spans="4:4">
      <c r="D3875" s="227"/>
    </row>
    <row r="3876" spans="4:4">
      <c r="D3876" s="227"/>
    </row>
    <row r="3877" spans="4:4">
      <c r="D3877" s="227"/>
    </row>
    <row r="3878" spans="4:4">
      <c r="D3878" s="227"/>
    </row>
    <row r="3879" spans="4:4">
      <c r="D3879" s="227"/>
    </row>
    <row r="3880" spans="4:4">
      <c r="D3880" s="227"/>
    </row>
    <row r="3881" spans="4:4">
      <c r="D3881" s="227"/>
    </row>
    <row r="3882" spans="4:4">
      <c r="D3882" s="227"/>
    </row>
    <row r="3883" spans="4:4">
      <c r="D3883" s="227"/>
    </row>
    <row r="3884" spans="4:4">
      <c r="D3884" s="227"/>
    </row>
    <row r="3885" spans="4:4">
      <c r="D3885" s="227"/>
    </row>
    <row r="3886" spans="4:4">
      <c r="D3886" s="227"/>
    </row>
    <row r="3887" spans="4:4">
      <c r="D3887" s="227"/>
    </row>
    <row r="3888" spans="4:4">
      <c r="D3888" s="227"/>
    </row>
    <row r="3889" spans="4:4">
      <c r="D3889" s="227"/>
    </row>
    <row r="3890" spans="4:4">
      <c r="D3890" s="227"/>
    </row>
    <row r="3891" spans="4:4">
      <c r="D3891" s="227"/>
    </row>
    <row r="3892" spans="4:4">
      <c r="D3892" s="227"/>
    </row>
    <row r="3893" spans="4:4">
      <c r="D3893" s="227"/>
    </row>
    <row r="3894" spans="4:4">
      <c r="D3894" s="227"/>
    </row>
    <row r="3895" spans="4:4">
      <c r="D3895" s="227"/>
    </row>
    <row r="3896" spans="4:4">
      <c r="D3896" s="227"/>
    </row>
    <row r="3897" spans="4:4">
      <c r="D3897" s="227"/>
    </row>
    <row r="3898" spans="4:4">
      <c r="D3898" s="227"/>
    </row>
    <row r="3899" spans="4:4">
      <c r="D3899" s="227"/>
    </row>
    <row r="3900" spans="4:4">
      <c r="D3900" s="227"/>
    </row>
    <row r="3901" spans="4:4">
      <c r="D3901" s="227"/>
    </row>
    <row r="3902" spans="4:4">
      <c r="D3902" s="227"/>
    </row>
    <row r="3903" spans="4:4">
      <c r="D3903" s="227"/>
    </row>
    <row r="3904" spans="4:4">
      <c r="D3904" s="227"/>
    </row>
    <row r="3905" spans="4:4">
      <c r="D3905" s="227"/>
    </row>
    <row r="3906" spans="4:4">
      <c r="D3906" s="227"/>
    </row>
    <row r="3907" spans="4:4">
      <c r="D3907" s="227"/>
    </row>
    <row r="3908" spans="4:4">
      <c r="D3908" s="227"/>
    </row>
    <row r="3909" spans="4:4">
      <c r="D3909" s="227"/>
    </row>
    <row r="3910" spans="4:4">
      <c r="D3910" s="227"/>
    </row>
    <row r="3911" spans="4:4">
      <c r="D3911" s="227"/>
    </row>
    <row r="3912" spans="4:4">
      <c r="D3912" s="227"/>
    </row>
    <row r="3913" spans="4:4">
      <c r="D3913" s="227"/>
    </row>
    <row r="3914" spans="4:4">
      <c r="D3914" s="227"/>
    </row>
    <row r="3915" spans="4:4">
      <c r="D3915" s="227"/>
    </row>
    <row r="3916" spans="4:4">
      <c r="D3916" s="227"/>
    </row>
    <row r="3917" spans="4:4">
      <c r="D3917" s="227"/>
    </row>
    <row r="3918" spans="4:4">
      <c r="D3918" s="227"/>
    </row>
    <row r="3919" spans="4:4">
      <c r="D3919" s="227"/>
    </row>
    <row r="3920" spans="4:4">
      <c r="D3920" s="227"/>
    </row>
    <row r="3921" spans="4:4">
      <c r="D3921" s="227"/>
    </row>
    <row r="3922" spans="4:4">
      <c r="D3922" s="227"/>
    </row>
    <row r="3923" spans="4:4">
      <c r="D3923" s="227"/>
    </row>
    <row r="3924" spans="4:4">
      <c r="D3924" s="227"/>
    </row>
    <row r="3925" spans="4:4">
      <c r="D3925" s="227"/>
    </row>
    <row r="3926" spans="4:4">
      <c r="D3926" s="227"/>
    </row>
    <row r="3927" spans="4:4">
      <c r="D3927" s="227"/>
    </row>
    <row r="3928" spans="4:4">
      <c r="D3928" s="227"/>
    </row>
    <row r="3929" spans="4:4">
      <c r="D3929" s="227"/>
    </row>
    <row r="3930" spans="4:4">
      <c r="D3930" s="227"/>
    </row>
    <row r="3931" spans="4:4">
      <c r="D3931" s="227"/>
    </row>
    <row r="3932" spans="4:4">
      <c r="D3932" s="227"/>
    </row>
    <row r="3933" spans="4:4">
      <c r="D3933" s="227"/>
    </row>
    <row r="3934" spans="4:4">
      <c r="D3934" s="227"/>
    </row>
    <row r="3935" spans="4:4">
      <c r="D3935" s="227"/>
    </row>
    <row r="3936" spans="4:4">
      <c r="D3936" s="227"/>
    </row>
    <row r="3937" spans="4:4">
      <c r="D3937" s="227"/>
    </row>
    <row r="3938" spans="4:4">
      <c r="D3938" s="227"/>
    </row>
    <row r="3939" spans="4:4">
      <c r="D3939" s="227"/>
    </row>
    <row r="3940" spans="4:4">
      <c r="D3940" s="227"/>
    </row>
    <row r="3941" spans="4:4">
      <c r="D3941" s="227"/>
    </row>
    <row r="3942" spans="4:4">
      <c r="D3942" s="227"/>
    </row>
    <row r="3943" spans="4:4">
      <c r="D3943" s="227"/>
    </row>
    <row r="3944" spans="4:4">
      <c r="D3944" s="227"/>
    </row>
    <row r="3945" spans="4:4">
      <c r="D3945" s="227"/>
    </row>
    <row r="3946" spans="4:4">
      <c r="D3946" s="227"/>
    </row>
    <row r="3947" spans="4:4">
      <c r="D3947" s="227"/>
    </row>
    <row r="3948" spans="4:4">
      <c r="D3948" s="227"/>
    </row>
    <row r="3949" spans="4:4">
      <c r="D3949" s="227"/>
    </row>
    <row r="3950" spans="4:4">
      <c r="D3950" s="227"/>
    </row>
    <row r="3951" spans="4:4">
      <c r="D3951" s="227"/>
    </row>
    <row r="3952" spans="4:4">
      <c r="D3952" s="227"/>
    </row>
    <row r="3953" spans="4:4">
      <c r="D3953" s="227"/>
    </row>
    <row r="3954" spans="4:4">
      <c r="D3954" s="227"/>
    </row>
    <row r="3955" spans="4:4">
      <c r="D3955" s="227"/>
    </row>
    <row r="3956" spans="4:4">
      <c r="D3956" s="227"/>
    </row>
    <row r="3957" spans="4:4">
      <c r="D3957" s="227"/>
    </row>
    <row r="3958" spans="4:4">
      <c r="D3958" s="227"/>
    </row>
    <row r="3959" spans="4:4">
      <c r="D3959" s="227"/>
    </row>
    <row r="3960" spans="4:4">
      <c r="D3960" s="227"/>
    </row>
    <row r="3961" spans="4:4">
      <c r="D3961" s="227"/>
    </row>
    <row r="3962" spans="4:4">
      <c r="D3962" s="227"/>
    </row>
    <row r="3963" spans="4:4">
      <c r="D3963" s="227"/>
    </row>
    <row r="3964" spans="4:4">
      <c r="D3964" s="227"/>
    </row>
    <row r="3965" spans="4:4">
      <c r="D3965" s="227"/>
    </row>
    <row r="3966" spans="4:4">
      <c r="D3966" s="227"/>
    </row>
    <row r="3967" spans="4:4">
      <c r="D3967" s="227"/>
    </row>
    <row r="3968" spans="4:4">
      <c r="D3968" s="227"/>
    </row>
    <row r="3969" spans="4:4">
      <c r="D3969" s="227"/>
    </row>
    <row r="3970" spans="4:4">
      <c r="D3970" s="227"/>
    </row>
    <row r="3971" spans="4:4">
      <c r="D3971" s="227"/>
    </row>
    <row r="3972" spans="4:4">
      <c r="D3972" s="227"/>
    </row>
    <row r="3973" spans="4:4">
      <c r="D3973" s="227"/>
    </row>
    <row r="3974" spans="4:4">
      <c r="D3974" s="227"/>
    </row>
    <row r="3975" spans="4:4">
      <c r="D3975" s="227"/>
    </row>
    <row r="3976" spans="4:4">
      <c r="D3976" s="227"/>
    </row>
    <row r="3977" spans="4:4">
      <c r="D3977" s="227"/>
    </row>
    <row r="3978" spans="4:4">
      <c r="D3978" s="227"/>
    </row>
    <row r="3979" spans="4:4">
      <c r="D3979" s="227"/>
    </row>
    <row r="3980" spans="4:4">
      <c r="D3980" s="227"/>
    </row>
    <row r="3981" spans="4:4">
      <c r="D3981" s="227"/>
    </row>
    <row r="3982" spans="4:4">
      <c r="D3982" s="227"/>
    </row>
    <row r="3983" spans="4:4">
      <c r="D3983" s="227"/>
    </row>
    <row r="3984" spans="4:4">
      <c r="D3984" s="227"/>
    </row>
    <row r="3985" spans="4:4">
      <c r="D3985" s="227"/>
    </row>
    <row r="3986" spans="4:4">
      <c r="D3986" s="227"/>
    </row>
    <row r="3987" spans="4:4">
      <c r="D3987" s="227"/>
    </row>
    <row r="3988" spans="4:4">
      <c r="D3988" s="227"/>
    </row>
    <row r="3989" spans="4:4">
      <c r="D3989" s="227"/>
    </row>
    <row r="3990" spans="4:4">
      <c r="D3990" s="227"/>
    </row>
    <row r="3991" spans="4:4">
      <c r="D3991" s="227"/>
    </row>
    <row r="3992" spans="4:4">
      <c r="D3992" s="227"/>
    </row>
    <row r="3993" spans="4:4">
      <c r="D3993" s="227"/>
    </row>
    <row r="3994" spans="4:4">
      <c r="D3994" s="227"/>
    </row>
    <row r="3995" spans="4:4">
      <c r="D3995" s="227"/>
    </row>
    <row r="3996" spans="4:4">
      <c r="D3996" s="227"/>
    </row>
    <row r="3997" spans="4:4">
      <c r="D3997" s="227"/>
    </row>
    <row r="3998" spans="4:4">
      <c r="D3998" s="227"/>
    </row>
    <row r="3999" spans="4:4">
      <c r="D3999" s="227"/>
    </row>
    <row r="4000" spans="4:4">
      <c r="D4000" s="227"/>
    </row>
    <row r="4001" spans="4:4">
      <c r="D4001" s="227"/>
    </row>
    <row r="4002" spans="4:4">
      <c r="D4002" s="227"/>
    </row>
    <row r="4003" spans="4:4">
      <c r="D4003" s="227"/>
    </row>
    <row r="4004" spans="4:4">
      <c r="D4004" s="227"/>
    </row>
    <row r="4005" spans="4:4">
      <c r="D4005" s="227"/>
    </row>
    <row r="4006" spans="4:4">
      <c r="D4006" s="227"/>
    </row>
    <row r="4007" spans="4:4">
      <c r="D4007" s="227"/>
    </row>
    <row r="4008" spans="4:4">
      <c r="D4008" s="227"/>
    </row>
    <row r="4009" spans="4:4">
      <c r="D4009" s="227"/>
    </row>
    <row r="4010" spans="4:4">
      <c r="D4010" s="227"/>
    </row>
    <row r="4011" spans="4:4">
      <c r="D4011" s="227"/>
    </row>
    <row r="4012" spans="4:4">
      <c r="D4012" s="227"/>
    </row>
    <row r="4013" spans="4:4">
      <c r="D4013" s="227"/>
    </row>
    <row r="4014" spans="4:4">
      <c r="D4014" s="227"/>
    </row>
    <row r="4015" spans="4:4">
      <c r="D4015" s="227"/>
    </row>
    <row r="4016" spans="4:4">
      <c r="D4016" s="227"/>
    </row>
    <row r="4017" spans="4:4">
      <c r="D4017" s="227"/>
    </row>
    <row r="4018" spans="4:4">
      <c r="D4018" s="227"/>
    </row>
    <row r="4019" spans="4:4">
      <c r="D4019" s="227"/>
    </row>
    <row r="4020" spans="4:4">
      <c r="D4020" s="227"/>
    </row>
    <row r="4021" spans="4:4">
      <c r="D4021" s="227"/>
    </row>
    <row r="4022" spans="4:4">
      <c r="D4022" s="227"/>
    </row>
    <row r="4023" spans="4:4">
      <c r="D4023" s="227"/>
    </row>
    <row r="4024" spans="4:4">
      <c r="D4024" s="227"/>
    </row>
    <row r="4025" spans="4:4">
      <c r="D4025" s="227"/>
    </row>
    <row r="4026" spans="4:4">
      <c r="D4026" s="227"/>
    </row>
    <row r="4027" spans="4:4">
      <c r="D4027" s="227"/>
    </row>
    <row r="4028" spans="4:4">
      <c r="D4028" s="227"/>
    </row>
    <row r="4029" spans="4:4">
      <c r="D4029" s="227"/>
    </row>
    <row r="4030" spans="4:4">
      <c r="D4030" s="227"/>
    </row>
    <row r="4031" spans="4:4">
      <c r="D4031" s="227"/>
    </row>
    <row r="4032" spans="4:4">
      <c r="D4032" s="227"/>
    </row>
    <row r="4033" spans="4:4">
      <c r="D4033" s="227"/>
    </row>
    <row r="4034" spans="4:4">
      <c r="D4034" s="227"/>
    </row>
    <row r="4035" spans="4:4">
      <c r="D4035" s="227"/>
    </row>
    <row r="4036" spans="4:4">
      <c r="D4036" s="227"/>
    </row>
    <row r="4037" spans="4:4">
      <c r="D4037" s="227"/>
    </row>
    <row r="4038" spans="4:4">
      <c r="D4038" s="227"/>
    </row>
    <row r="4039" spans="4:4">
      <c r="D4039" s="227"/>
    </row>
    <row r="4040" spans="4:4">
      <c r="D4040" s="227"/>
    </row>
    <row r="4041" spans="4:4">
      <c r="D4041" s="227"/>
    </row>
    <row r="4042" spans="4:4">
      <c r="D4042" s="227"/>
    </row>
    <row r="4043" spans="4:4">
      <c r="D4043" s="227"/>
    </row>
    <row r="4044" spans="4:4">
      <c r="D4044" s="227"/>
    </row>
    <row r="4045" spans="4:4">
      <c r="D4045" s="227"/>
    </row>
    <row r="4046" spans="4:4">
      <c r="D4046" s="227"/>
    </row>
    <row r="4047" spans="4:4">
      <c r="D4047" s="227"/>
    </row>
    <row r="4048" spans="4:4">
      <c r="D4048" s="227"/>
    </row>
    <row r="4049" spans="4:4">
      <c r="D4049" s="227"/>
    </row>
    <row r="4050" spans="4:4">
      <c r="D4050" s="227"/>
    </row>
    <row r="4051" spans="4:4">
      <c r="D4051" s="227"/>
    </row>
    <row r="4052" spans="4:4">
      <c r="D4052" s="227"/>
    </row>
    <row r="4053" spans="4:4">
      <c r="D4053" s="227"/>
    </row>
    <row r="4054" spans="4:4">
      <c r="D4054" s="227"/>
    </row>
    <row r="4055" spans="4:4">
      <c r="D4055" s="227"/>
    </row>
    <row r="4056" spans="4:4">
      <c r="D4056" s="227"/>
    </row>
    <row r="4057" spans="4:4">
      <c r="D4057" s="227"/>
    </row>
    <row r="4058" spans="4:4">
      <c r="D4058" s="227"/>
    </row>
    <row r="4059" spans="4:4">
      <c r="D4059" s="227"/>
    </row>
    <row r="4060" spans="4:4">
      <c r="D4060" s="227"/>
    </row>
    <row r="4061" spans="4:4">
      <c r="D4061" s="227"/>
    </row>
    <row r="4062" spans="4:4">
      <c r="D4062" s="227"/>
    </row>
    <row r="4063" spans="4:4">
      <c r="D4063" s="227"/>
    </row>
    <row r="4064" spans="4:4">
      <c r="D4064" s="227"/>
    </row>
    <row r="4065" spans="4:4">
      <c r="D4065" s="227"/>
    </row>
    <row r="4066" spans="4:4">
      <c r="D4066" s="227"/>
    </row>
    <row r="4067" spans="4:4">
      <c r="D4067" s="227"/>
    </row>
    <row r="4068" spans="4:4">
      <c r="D4068" s="227"/>
    </row>
    <row r="4069" spans="4:4">
      <c r="D4069" s="227"/>
    </row>
    <row r="4070" spans="4:4">
      <c r="D4070" s="227"/>
    </row>
    <row r="4071" spans="4:4">
      <c r="D4071" s="227"/>
    </row>
    <row r="4072" spans="4:4">
      <c r="D4072" s="227"/>
    </row>
    <row r="4073" spans="4:4">
      <c r="D4073" s="227"/>
    </row>
    <row r="4074" spans="4:4">
      <c r="D4074" s="227"/>
    </row>
    <row r="4075" spans="4:4">
      <c r="D4075" s="227"/>
    </row>
    <row r="4076" spans="4:4">
      <c r="D4076" s="227"/>
    </row>
    <row r="4077" spans="4:4">
      <c r="D4077" s="227"/>
    </row>
    <row r="4078" spans="4:4">
      <c r="D4078" s="227"/>
    </row>
    <row r="4079" spans="4:4">
      <c r="D4079" s="227"/>
    </row>
    <row r="4080" spans="4:4">
      <c r="D4080" s="227"/>
    </row>
    <row r="4081" spans="4:4">
      <c r="D4081" s="227"/>
    </row>
    <row r="4082" spans="4:4">
      <c r="D4082" s="227"/>
    </row>
    <row r="4083" spans="4:4">
      <c r="D4083" s="227"/>
    </row>
    <row r="4084" spans="4:4">
      <c r="D4084" s="227"/>
    </row>
    <row r="4085" spans="4:4">
      <c r="D4085" s="227"/>
    </row>
    <row r="4086" spans="4:4">
      <c r="D4086" s="227"/>
    </row>
    <row r="4087" spans="4:4">
      <c r="D4087" s="227"/>
    </row>
    <row r="4088" spans="4:4">
      <c r="D4088" s="227"/>
    </row>
    <row r="4089" spans="4:4">
      <c r="D4089" s="227"/>
    </row>
    <row r="4090" spans="4:4">
      <c r="D4090" s="227"/>
    </row>
    <row r="4091" spans="4:4">
      <c r="D4091" s="227"/>
    </row>
    <row r="4092" spans="4:4">
      <c r="D4092" s="227"/>
    </row>
    <row r="4093" spans="4:4">
      <c r="D4093" s="227"/>
    </row>
    <row r="4094" spans="4:4">
      <c r="D4094" s="227"/>
    </row>
    <row r="4095" spans="4:4">
      <c r="D4095" s="227"/>
    </row>
    <row r="4096" spans="4:4">
      <c r="D4096" s="227"/>
    </row>
    <row r="4097" spans="4:4">
      <c r="D4097" s="227"/>
    </row>
    <row r="4098" spans="4:4">
      <c r="D4098" s="227"/>
    </row>
    <row r="4099" spans="4:4">
      <c r="D4099" s="227"/>
    </row>
    <row r="4100" spans="4:4">
      <c r="D4100" s="227"/>
    </row>
    <row r="4101" spans="4:4">
      <c r="D4101" s="227"/>
    </row>
    <row r="4102" spans="4:4">
      <c r="D4102" s="227"/>
    </row>
    <row r="4103" spans="4:4">
      <c r="D4103" s="227"/>
    </row>
    <row r="4104" spans="4:4">
      <c r="D4104" s="227"/>
    </row>
    <row r="4105" spans="4:4">
      <c r="D4105" s="227"/>
    </row>
    <row r="4106" spans="4:4">
      <c r="D4106" s="227"/>
    </row>
    <row r="4107" spans="4:4">
      <c r="D4107" s="227"/>
    </row>
    <row r="4108" spans="4:4">
      <c r="D4108" s="227"/>
    </row>
    <row r="4109" spans="4:4">
      <c r="D4109" s="227"/>
    </row>
    <row r="4110" spans="4:4">
      <c r="D4110" s="227"/>
    </row>
    <row r="4111" spans="4:4">
      <c r="D4111" s="227"/>
    </row>
    <row r="4112" spans="4:4">
      <c r="D4112" s="227"/>
    </row>
    <row r="4113" spans="4:4">
      <c r="D4113" s="227"/>
    </row>
    <row r="4114" spans="4:4">
      <c r="D4114" s="227"/>
    </row>
    <row r="4115" spans="4:4">
      <c r="D4115" s="227"/>
    </row>
    <row r="4116" spans="4:4">
      <c r="D4116" s="227"/>
    </row>
    <row r="4117" spans="4:4">
      <c r="D4117" s="227"/>
    </row>
    <row r="4118" spans="4:4">
      <c r="D4118" s="227"/>
    </row>
    <row r="4119" spans="4:4">
      <c r="D4119" s="227"/>
    </row>
    <row r="4120" spans="4:4">
      <c r="D4120" s="227"/>
    </row>
    <row r="4121" spans="4:4">
      <c r="D4121" s="227"/>
    </row>
    <row r="4122" spans="4:4">
      <c r="D4122" s="227"/>
    </row>
    <row r="4123" spans="4:4">
      <c r="D4123" s="227"/>
    </row>
    <row r="4124" spans="4:4">
      <c r="D4124" s="227"/>
    </row>
    <row r="4125" spans="4:4">
      <c r="D4125" s="227"/>
    </row>
    <row r="4126" spans="4:4">
      <c r="D4126" s="227"/>
    </row>
    <row r="4127" spans="4:4">
      <c r="D4127" s="227"/>
    </row>
    <row r="4128" spans="4:4">
      <c r="D4128" s="227"/>
    </row>
    <row r="4129" spans="4:4">
      <c r="D4129" s="227"/>
    </row>
    <row r="4130" spans="4:4">
      <c r="D4130" s="227"/>
    </row>
    <row r="4131" spans="4:4">
      <c r="D4131" s="227"/>
    </row>
    <row r="4132" spans="4:4">
      <c r="D4132" s="227"/>
    </row>
    <row r="4133" spans="4:4">
      <c r="D4133" s="227"/>
    </row>
    <row r="4134" spans="4:4">
      <c r="D4134" s="227"/>
    </row>
    <row r="4135" spans="4:4">
      <c r="D4135" s="227"/>
    </row>
    <row r="4136" spans="4:4">
      <c r="D4136" s="227"/>
    </row>
    <row r="4137" spans="4:4">
      <c r="D4137" s="227"/>
    </row>
    <row r="4138" spans="4:4">
      <c r="D4138" s="227"/>
    </row>
    <row r="4139" spans="4:4">
      <c r="D4139" s="227"/>
    </row>
    <row r="4140" spans="4:4">
      <c r="D4140" s="227"/>
    </row>
    <row r="4141" spans="4:4">
      <c r="D4141" s="227"/>
    </row>
    <row r="4142" spans="4:4">
      <c r="D4142" s="227"/>
    </row>
    <row r="4143" spans="4:4">
      <c r="D4143" s="227"/>
    </row>
    <row r="4144" spans="4:4">
      <c r="D4144" s="227"/>
    </row>
    <row r="4145" spans="4:4">
      <c r="D4145" s="227"/>
    </row>
    <row r="4146" spans="4:4">
      <c r="D4146" s="227"/>
    </row>
    <row r="4147" spans="4:4">
      <c r="D4147" s="227"/>
    </row>
    <row r="4148" spans="4:4">
      <c r="D4148" s="227"/>
    </row>
    <row r="4149" spans="4:4">
      <c r="D4149" s="227"/>
    </row>
    <row r="4150" spans="4:4">
      <c r="D4150" s="227"/>
    </row>
    <row r="4151" spans="4:4">
      <c r="D4151" s="227"/>
    </row>
    <row r="4152" spans="4:4">
      <c r="D4152" s="227"/>
    </row>
    <row r="4153" spans="4:4">
      <c r="D4153" s="227"/>
    </row>
    <row r="4154" spans="4:4">
      <c r="D4154" s="227"/>
    </row>
    <row r="4155" spans="4:4">
      <c r="D4155" s="227"/>
    </row>
    <row r="4156" spans="4:4">
      <c r="D4156" s="227"/>
    </row>
    <row r="4157" spans="4:4">
      <c r="D4157" s="227"/>
    </row>
    <row r="4158" spans="4:4">
      <c r="D4158" s="227"/>
    </row>
    <row r="4159" spans="4:4">
      <c r="D4159" s="227"/>
    </row>
    <row r="4160" spans="4:4">
      <c r="D4160" s="227"/>
    </row>
    <row r="4161" spans="4:4">
      <c r="D4161" s="227"/>
    </row>
    <row r="4162" spans="4:4">
      <c r="D4162" s="227"/>
    </row>
    <row r="4163" spans="4:4">
      <c r="D4163" s="227"/>
    </row>
    <row r="4164" spans="4:4">
      <c r="D4164" s="227"/>
    </row>
    <row r="4165" spans="4:4">
      <c r="D4165" s="227"/>
    </row>
    <row r="4166" spans="4:4">
      <c r="D4166" s="227"/>
    </row>
    <row r="4167" spans="4:4">
      <c r="D4167" s="227"/>
    </row>
    <row r="4168" spans="4:4">
      <c r="D4168" s="227"/>
    </row>
    <row r="4169" spans="4:4">
      <c r="D4169" s="227"/>
    </row>
    <row r="4170" spans="4:4">
      <c r="D4170" s="227"/>
    </row>
    <row r="4171" spans="4:4">
      <c r="D4171" s="227"/>
    </row>
    <row r="4172" spans="4:4">
      <c r="D4172" s="227"/>
    </row>
    <row r="4173" spans="4:4">
      <c r="D4173" s="227"/>
    </row>
    <row r="4174" spans="4:4">
      <c r="D4174" s="227"/>
    </row>
    <row r="4175" spans="4:4">
      <c r="D4175" s="227"/>
    </row>
    <row r="4176" spans="4:4">
      <c r="D4176" s="227"/>
    </row>
    <row r="4177" spans="4:4">
      <c r="D4177" s="227"/>
    </row>
    <row r="4178" spans="4:4">
      <c r="D4178" s="227"/>
    </row>
    <row r="4179" spans="4:4">
      <c r="D4179" s="227"/>
    </row>
    <row r="4180" spans="4:4">
      <c r="D4180" s="227"/>
    </row>
    <row r="4181" spans="4:4">
      <c r="D4181" s="227"/>
    </row>
    <row r="4182" spans="4:4">
      <c r="D4182" s="227"/>
    </row>
    <row r="4183" spans="4:4">
      <c r="D4183" s="227"/>
    </row>
    <row r="4184" spans="4:4">
      <c r="D4184" s="227"/>
    </row>
    <row r="4185" spans="4:4">
      <c r="D4185" s="227"/>
    </row>
    <row r="4186" spans="4:4">
      <c r="D4186" s="227"/>
    </row>
    <row r="4187" spans="4:4">
      <c r="D4187" s="227"/>
    </row>
    <row r="4188" spans="4:4">
      <c r="D4188" s="227"/>
    </row>
    <row r="4189" spans="4:4">
      <c r="D4189" s="227"/>
    </row>
    <row r="4190" spans="4:4">
      <c r="D4190" s="227"/>
    </row>
    <row r="4191" spans="4:4">
      <c r="D4191" s="227"/>
    </row>
    <row r="4192" spans="4:4">
      <c r="D4192" s="227"/>
    </row>
    <row r="4193" spans="4:4">
      <c r="D4193" s="227"/>
    </row>
    <row r="4194" spans="4:4">
      <c r="D4194" s="227"/>
    </row>
    <row r="4195" spans="4:4">
      <c r="D4195" s="227"/>
    </row>
    <row r="4196" spans="4:4">
      <c r="D4196" s="227"/>
    </row>
    <row r="4197" spans="4:4">
      <c r="D4197" s="227"/>
    </row>
    <row r="4198" spans="4:4">
      <c r="D4198" s="227"/>
    </row>
    <row r="4199" spans="4:4">
      <c r="D4199" s="227"/>
    </row>
    <row r="4200" spans="4:4">
      <c r="D4200" s="227"/>
    </row>
    <row r="4201" spans="4:4">
      <c r="D4201" s="227"/>
    </row>
    <row r="4202" spans="4:4">
      <c r="D4202" s="227"/>
    </row>
    <row r="4203" spans="4:4">
      <c r="D4203" s="227"/>
    </row>
    <row r="4204" spans="4:4">
      <c r="D4204" s="227"/>
    </row>
    <row r="4205" spans="4:4">
      <c r="D4205" s="227"/>
    </row>
    <row r="4206" spans="4:4">
      <c r="D4206" s="227"/>
    </row>
    <row r="4207" spans="4:4">
      <c r="D4207" s="227"/>
    </row>
    <row r="4208" spans="4:4">
      <c r="D4208" s="227"/>
    </row>
    <row r="4209" spans="4:4">
      <c r="D4209" s="227"/>
    </row>
    <row r="4210" spans="4:4">
      <c r="D4210" s="227"/>
    </row>
    <row r="4211" spans="4:4">
      <c r="D4211" s="227"/>
    </row>
    <row r="4212" spans="4:4">
      <c r="D4212" s="227"/>
    </row>
    <row r="4213" spans="4:4">
      <c r="D4213" s="227"/>
    </row>
    <row r="4214" spans="4:4">
      <c r="D4214" s="227"/>
    </row>
    <row r="4215" spans="4:4">
      <c r="D4215" s="227"/>
    </row>
    <row r="4216" spans="4:4">
      <c r="D4216" s="227"/>
    </row>
    <row r="4217" spans="4:4">
      <c r="D4217" s="227"/>
    </row>
    <row r="4218" spans="4:4">
      <c r="D4218" s="227"/>
    </row>
    <row r="4219" spans="4:4">
      <c r="D4219" s="227"/>
    </row>
    <row r="4220" spans="4:4">
      <c r="D4220" s="227"/>
    </row>
    <row r="4221" spans="4:4">
      <c r="D4221" s="227"/>
    </row>
    <row r="4222" spans="4:4">
      <c r="D4222" s="227"/>
    </row>
    <row r="4223" spans="4:4">
      <c r="D4223" s="227"/>
    </row>
    <row r="4224" spans="4:4">
      <c r="D4224" s="227"/>
    </row>
    <row r="4225" spans="4:4">
      <c r="D4225" s="227"/>
    </row>
    <row r="4226" spans="4:4">
      <c r="D4226" s="227"/>
    </row>
    <row r="4227" spans="4:4">
      <c r="D4227" s="227"/>
    </row>
    <row r="4228" spans="4:4">
      <c r="D4228" s="227"/>
    </row>
    <row r="4229" spans="4:4">
      <c r="D4229" s="227"/>
    </row>
    <row r="4230" spans="4:4">
      <c r="D4230" s="227"/>
    </row>
    <row r="4231" spans="4:4">
      <c r="D4231" s="227"/>
    </row>
    <row r="4232" spans="4:4">
      <c r="D4232" s="227"/>
    </row>
    <row r="4233" spans="4:4">
      <c r="D4233" s="227"/>
    </row>
    <row r="4234" spans="4:4">
      <c r="D4234" s="227"/>
    </row>
    <row r="4235" spans="4:4">
      <c r="D4235" s="227"/>
    </row>
    <row r="4236" spans="4:4">
      <c r="D4236" s="227"/>
    </row>
    <row r="4237" spans="4:4">
      <c r="D4237" s="227"/>
    </row>
    <row r="4238" spans="4:4">
      <c r="D4238" s="227"/>
    </row>
    <row r="4239" spans="4:4">
      <c r="D4239" s="227"/>
    </row>
    <row r="4240" spans="4:4">
      <c r="D4240" s="227"/>
    </row>
    <row r="4241" spans="4:4">
      <c r="D4241" s="227"/>
    </row>
    <row r="4242" spans="4:4">
      <c r="D4242" s="227"/>
    </row>
    <row r="4243" spans="4:4">
      <c r="D4243" s="227"/>
    </row>
    <row r="4244" spans="4:4">
      <c r="D4244" s="227"/>
    </row>
    <row r="4245" spans="4:4">
      <c r="D4245" s="227"/>
    </row>
    <row r="4246" spans="4:4">
      <c r="D4246" s="227"/>
    </row>
    <row r="4247" spans="4:4">
      <c r="D4247" s="227"/>
    </row>
    <row r="4248" spans="4:4">
      <c r="D4248" s="227"/>
    </row>
    <row r="4249" spans="4:4">
      <c r="D4249" s="227"/>
    </row>
    <row r="4250" spans="4:4">
      <c r="D4250" s="227"/>
    </row>
    <row r="4251" spans="4:4">
      <c r="D4251" s="227"/>
    </row>
    <row r="4252" spans="4:4">
      <c r="D4252" s="227"/>
    </row>
    <row r="4253" spans="4:4">
      <c r="D4253" s="227"/>
    </row>
    <row r="4254" spans="4:4">
      <c r="D4254" s="227"/>
    </row>
    <row r="4255" spans="4:4">
      <c r="D4255" s="227"/>
    </row>
    <row r="4256" spans="4:4">
      <c r="D4256" s="227"/>
    </row>
    <row r="4257" spans="4:4">
      <c r="D4257" s="227"/>
    </row>
    <row r="4258" spans="4:4">
      <c r="D4258" s="227"/>
    </row>
    <row r="4259" spans="4:4">
      <c r="D4259" s="227"/>
    </row>
    <row r="4260" spans="4:4">
      <c r="D4260" s="227"/>
    </row>
    <row r="4261" spans="4:4">
      <c r="D4261" s="227"/>
    </row>
    <row r="4262" spans="4:4">
      <c r="D4262" s="227"/>
    </row>
    <row r="4263" spans="4:4">
      <c r="D4263" s="227"/>
    </row>
    <row r="4264" spans="4:4">
      <c r="D4264" s="227"/>
    </row>
    <row r="4265" spans="4:4">
      <c r="D4265" s="227"/>
    </row>
    <row r="4266" spans="4:4">
      <c r="D4266" s="227"/>
    </row>
    <row r="4267" spans="4:4">
      <c r="D4267" s="227"/>
    </row>
    <row r="4268" spans="4:4">
      <c r="D4268" s="227"/>
    </row>
    <row r="4269" spans="4:4">
      <c r="D4269" s="227"/>
    </row>
    <row r="4270" spans="4:4">
      <c r="D4270" s="227"/>
    </row>
    <row r="4271" spans="4:4">
      <c r="D4271" s="227"/>
    </row>
    <row r="4272" spans="4:4">
      <c r="D4272" s="227"/>
    </row>
    <row r="4273" spans="4:4">
      <c r="D4273" s="227"/>
    </row>
    <row r="4274" spans="4:4">
      <c r="D4274" s="227"/>
    </row>
    <row r="4275" spans="4:4">
      <c r="D4275" s="227"/>
    </row>
    <row r="4276" spans="4:4">
      <c r="D4276" s="227"/>
    </row>
    <row r="4277" spans="4:4">
      <c r="D4277" s="227"/>
    </row>
    <row r="4278" spans="4:4">
      <c r="D4278" s="227"/>
    </row>
    <row r="4279" spans="4:4">
      <c r="D4279" s="227"/>
    </row>
    <row r="4280" spans="4:4">
      <c r="D4280" s="227"/>
    </row>
    <row r="4281" spans="4:4">
      <c r="D4281" s="227"/>
    </row>
    <row r="4282" spans="4:4">
      <c r="D4282" s="227"/>
    </row>
    <row r="4283" spans="4:4">
      <c r="D4283" s="227"/>
    </row>
    <row r="4284" spans="4:4">
      <c r="D4284" s="227"/>
    </row>
    <row r="4285" spans="4:4">
      <c r="D4285" s="227"/>
    </row>
    <row r="4286" spans="4:4">
      <c r="D4286" s="227"/>
    </row>
    <row r="4287" spans="4:4">
      <c r="D4287" s="227"/>
    </row>
    <row r="4288" spans="4:4">
      <c r="D4288" s="227"/>
    </row>
    <row r="4289" spans="4:4">
      <c r="D4289" s="227"/>
    </row>
    <row r="4290" spans="4:4">
      <c r="D4290" s="227"/>
    </row>
    <row r="4291" spans="4:4">
      <c r="D4291" s="227"/>
    </row>
    <row r="4292" spans="4:4">
      <c r="D4292" s="227"/>
    </row>
    <row r="4293" spans="4:4">
      <c r="D4293" s="227"/>
    </row>
    <row r="4294" spans="4:4">
      <c r="D4294" s="227"/>
    </row>
    <row r="4295" spans="4:4">
      <c r="D4295" s="227"/>
    </row>
    <row r="4296" spans="4:4">
      <c r="D4296" s="227"/>
    </row>
    <row r="4297" spans="4:4">
      <c r="D4297" s="227"/>
    </row>
    <row r="4298" spans="4:4">
      <c r="D4298" s="227"/>
    </row>
    <row r="4299" spans="4:4">
      <c r="D4299" s="227"/>
    </row>
    <row r="4300" spans="4:4">
      <c r="D4300" s="227"/>
    </row>
    <row r="4301" spans="4:4">
      <c r="D4301" s="227"/>
    </row>
    <row r="4302" spans="4:4">
      <c r="D4302" s="227"/>
    </row>
    <row r="4303" spans="4:4">
      <c r="D4303" s="227"/>
    </row>
    <row r="4304" spans="4:4">
      <c r="D4304" s="227"/>
    </row>
    <row r="4305" spans="4:4">
      <c r="D4305" s="227"/>
    </row>
    <row r="4306" spans="4:4">
      <c r="D4306" s="227"/>
    </row>
    <row r="4307" spans="4:4">
      <c r="D4307" s="227"/>
    </row>
    <row r="4308" spans="4:4">
      <c r="D4308" s="227"/>
    </row>
    <row r="4309" spans="4:4">
      <c r="D4309" s="227"/>
    </row>
    <row r="4310" spans="4:4">
      <c r="D4310" s="227"/>
    </row>
    <row r="4311" spans="4:4">
      <c r="D4311" s="227"/>
    </row>
    <row r="4312" spans="4:4">
      <c r="D4312" s="227"/>
    </row>
    <row r="4313" spans="4:4">
      <c r="D4313" s="227"/>
    </row>
    <row r="4314" spans="4:4">
      <c r="D4314" s="227"/>
    </row>
    <row r="4315" spans="4:4">
      <c r="D4315" s="227"/>
    </row>
    <row r="4316" spans="4:4">
      <c r="D4316" s="227"/>
    </row>
    <row r="4317" spans="4:4">
      <c r="D4317" s="227"/>
    </row>
    <row r="4318" spans="4:4">
      <c r="D4318" s="227"/>
    </row>
    <row r="4319" spans="4:4">
      <c r="D4319" s="227"/>
    </row>
    <row r="4320" spans="4:4">
      <c r="D4320" s="227"/>
    </row>
    <row r="4321" spans="4:4">
      <c r="D4321" s="227"/>
    </row>
    <row r="4322" spans="4:4">
      <c r="D4322" s="227"/>
    </row>
    <row r="4323" spans="4:4">
      <c r="D4323" s="227"/>
    </row>
    <row r="4324" spans="4:4">
      <c r="D4324" s="227"/>
    </row>
    <row r="4325" spans="4:4">
      <c r="D4325" s="227"/>
    </row>
    <row r="4326" spans="4:4">
      <c r="D4326" s="227"/>
    </row>
    <row r="4327" spans="4:4">
      <c r="D4327" s="227"/>
    </row>
    <row r="4328" spans="4:4">
      <c r="D4328" s="227"/>
    </row>
    <row r="4329" spans="4:4">
      <c r="D4329" s="227"/>
    </row>
    <row r="4330" spans="4:4">
      <c r="D4330" s="227"/>
    </row>
    <row r="4331" spans="4:4">
      <c r="D4331" s="227"/>
    </row>
    <row r="4332" spans="4:4">
      <c r="D4332" s="227"/>
    </row>
    <row r="4333" spans="4:4">
      <c r="D4333" s="227"/>
    </row>
    <row r="4334" spans="4:4">
      <c r="D4334" s="227"/>
    </row>
    <row r="4335" spans="4:4">
      <c r="D4335" s="227"/>
    </row>
    <row r="4336" spans="4:4">
      <c r="D4336" s="227"/>
    </row>
    <row r="4337" spans="4:4">
      <c r="D4337" s="227"/>
    </row>
    <row r="4338" spans="4:4">
      <c r="D4338" s="227"/>
    </row>
    <row r="4339" spans="4:4">
      <c r="D4339" s="227"/>
    </row>
    <row r="4340" spans="4:4">
      <c r="D4340" s="227"/>
    </row>
    <row r="4341" spans="4:4">
      <c r="D4341" s="227"/>
    </row>
    <row r="4342" spans="4:4">
      <c r="D4342" s="227"/>
    </row>
    <row r="4343" spans="4:4">
      <c r="D4343" s="227"/>
    </row>
    <row r="4344" spans="4:4">
      <c r="D4344" s="227"/>
    </row>
    <row r="4345" spans="4:4">
      <c r="D4345" s="227"/>
    </row>
    <row r="4346" spans="4:4">
      <c r="D4346" s="227"/>
    </row>
    <row r="4347" spans="4:4">
      <c r="D4347" s="227"/>
    </row>
    <row r="4348" spans="4:4">
      <c r="D4348" s="227"/>
    </row>
    <row r="4349" spans="4:4">
      <c r="D4349" s="227"/>
    </row>
    <row r="4350" spans="4:4">
      <c r="D4350" s="227"/>
    </row>
    <row r="4351" spans="4:4">
      <c r="D4351" s="227"/>
    </row>
    <row r="4352" spans="4:4">
      <c r="D4352" s="227"/>
    </row>
    <row r="4353" spans="4:4">
      <c r="D4353" s="227"/>
    </row>
    <row r="4354" spans="4:4">
      <c r="D4354" s="227"/>
    </row>
    <row r="4355" spans="4:4">
      <c r="D4355" s="227"/>
    </row>
    <row r="4356" spans="4:4">
      <c r="D4356" s="227"/>
    </row>
    <row r="4357" spans="4:4">
      <c r="D4357" s="227"/>
    </row>
    <row r="4358" spans="4:4">
      <c r="D4358" s="227"/>
    </row>
    <row r="4359" spans="4:4">
      <c r="D4359" s="227"/>
    </row>
    <row r="4360" spans="4:4">
      <c r="D4360" s="227"/>
    </row>
    <row r="4361" spans="4:4">
      <c r="D4361" s="227"/>
    </row>
    <row r="4362" spans="4:4">
      <c r="D4362" s="227"/>
    </row>
    <row r="4363" spans="4:4">
      <c r="D4363" s="227"/>
    </row>
    <row r="4364" spans="4:4">
      <c r="D4364" s="227"/>
    </row>
    <row r="4365" spans="4:4">
      <c r="D4365" s="227"/>
    </row>
    <row r="4366" spans="4:4">
      <c r="D4366" s="227"/>
    </row>
    <row r="4367" spans="4:4">
      <c r="D4367" s="227"/>
    </row>
    <row r="4368" spans="4:4">
      <c r="D4368" s="227"/>
    </row>
    <row r="4369" spans="4:4">
      <c r="D4369" s="227"/>
    </row>
    <row r="4370" spans="4:4">
      <c r="D4370" s="227"/>
    </row>
    <row r="4371" spans="4:4">
      <c r="D4371" s="227"/>
    </row>
    <row r="4372" spans="4:4">
      <c r="D4372" s="227"/>
    </row>
    <row r="4373" spans="4:4">
      <c r="D4373" s="227"/>
    </row>
    <row r="4374" spans="4:4">
      <c r="D4374" s="227"/>
    </row>
    <row r="4375" spans="4:4">
      <c r="D4375" s="227"/>
    </row>
    <row r="4376" spans="4:4">
      <c r="D4376" s="227"/>
    </row>
    <row r="4377" spans="4:4">
      <c r="D4377" s="227"/>
    </row>
    <row r="4378" spans="4:4">
      <c r="D4378" s="227"/>
    </row>
    <row r="4379" spans="4:4">
      <c r="D4379" s="227"/>
    </row>
    <row r="4380" spans="4:4">
      <c r="D4380" s="227"/>
    </row>
    <row r="4381" spans="4:4">
      <c r="D4381" s="227"/>
    </row>
    <row r="4382" spans="4:4">
      <c r="D4382" s="227"/>
    </row>
    <row r="4383" spans="4:4">
      <c r="D4383" s="227"/>
    </row>
    <row r="4384" spans="4:4">
      <c r="D4384" s="227"/>
    </row>
    <row r="4385" spans="4:4">
      <c r="D4385" s="227"/>
    </row>
    <row r="4386" spans="4:4">
      <c r="D4386" s="227"/>
    </row>
    <row r="4387" spans="4:4">
      <c r="D4387" s="227"/>
    </row>
    <row r="4388" spans="4:4">
      <c r="D4388" s="227"/>
    </row>
    <row r="4389" spans="4:4">
      <c r="D4389" s="227"/>
    </row>
    <row r="4390" spans="4:4">
      <c r="D4390" s="227"/>
    </row>
    <row r="4391" spans="4:4">
      <c r="D4391" s="227"/>
    </row>
    <row r="4392" spans="4:4">
      <c r="D4392" s="227"/>
    </row>
    <row r="4393" spans="4:4">
      <c r="D4393" s="227"/>
    </row>
    <row r="4394" spans="4:4">
      <c r="D4394" s="227"/>
    </row>
    <row r="4395" spans="4:4">
      <c r="D4395" s="227"/>
    </row>
    <row r="4396" spans="4:4">
      <c r="D4396" s="227"/>
    </row>
    <row r="4397" spans="4:4">
      <c r="D4397" s="227"/>
    </row>
    <row r="4398" spans="4:4">
      <c r="D4398" s="227"/>
    </row>
    <row r="4399" spans="4:4">
      <c r="D4399" s="227"/>
    </row>
    <row r="4400" spans="4:4">
      <c r="D4400" s="227"/>
    </row>
    <row r="4401" spans="4:4">
      <c r="D4401" s="227"/>
    </row>
    <row r="4402" spans="4:4">
      <c r="D4402" s="227"/>
    </row>
    <row r="4403" spans="4:4">
      <c r="D4403" s="227"/>
    </row>
    <row r="4404" spans="4:4">
      <c r="D4404" s="227"/>
    </row>
    <row r="4405" spans="4:4">
      <c r="D4405" s="227"/>
    </row>
    <row r="4406" spans="4:4">
      <c r="D4406" s="227"/>
    </row>
    <row r="4407" spans="4:4">
      <c r="D4407" s="227"/>
    </row>
    <row r="4408" spans="4:4">
      <c r="D4408" s="227"/>
    </row>
    <row r="4409" spans="4:4">
      <c r="D4409" s="227"/>
    </row>
    <row r="4410" spans="4:4">
      <c r="D4410" s="227"/>
    </row>
    <row r="4411" spans="4:4">
      <c r="D4411" s="227"/>
    </row>
    <row r="4412" spans="4:4">
      <c r="D4412" s="227"/>
    </row>
    <row r="4413" spans="4:4">
      <c r="D4413" s="227"/>
    </row>
    <row r="4414" spans="4:4">
      <c r="D4414" s="227"/>
    </row>
    <row r="4415" spans="4:4">
      <c r="D4415" s="227"/>
    </row>
    <row r="4416" spans="4:4">
      <c r="D4416" s="227"/>
    </row>
    <row r="4417" spans="4:4">
      <c r="D4417" s="227"/>
    </row>
    <row r="4418" spans="4:4">
      <c r="D4418" s="227"/>
    </row>
    <row r="4419" spans="4:4">
      <c r="D4419" s="227"/>
    </row>
    <row r="4420" spans="4:4">
      <c r="D4420" s="227"/>
    </row>
    <row r="4421" spans="4:4">
      <c r="D4421" s="227"/>
    </row>
    <row r="4422" spans="4:4">
      <c r="D4422" s="227"/>
    </row>
    <row r="4423" spans="4:4">
      <c r="D4423" s="227"/>
    </row>
    <row r="4424" spans="4:4">
      <c r="D4424" s="227"/>
    </row>
    <row r="4425" spans="4:4">
      <c r="D4425" s="227"/>
    </row>
    <row r="4426" spans="4:4">
      <c r="D4426" s="227"/>
    </row>
    <row r="4427" spans="4:4">
      <c r="D4427" s="227"/>
    </row>
    <row r="4428" spans="4:4">
      <c r="D4428" s="227"/>
    </row>
    <row r="4429" spans="4:4">
      <c r="D4429" s="227"/>
    </row>
    <row r="4430" spans="4:4">
      <c r="D4430" s="227"/>
    </row>
    <row r="4431" spans="4:4">
      <c r="D4431" s="227"/>
    </row>
    <row r="4432" spans="4:4">
      <c r="D4432" s="227"/>
    </row>
    <row r="4433" spans="4:4">
      <c r="D4433" s="227"/>
    </row>
    <row r="4434" spans="4:4">
      <c r="D4434" s="227"/>
    </row>
    <row r="4435" spans="4:4">
      <c r="D4435" s="227"/>
    </row>
    <row r="4436" spans="4:4">
      <c r="D4436" s="227"/>
    </row>
    <row r="4437" spans="4:4">
      <c r="D4437" s="227"/>
    </row>
    <row r="4438" spans="4:4">
      <c r="D4438" s="227"/>
    </row>
    <row r="4439" spans="4:4">
      <c r="D4439" s="227"/>
    </row>
    <row r="4440" spans="4:4">
      <c r="D4440" s="227"/>
    </row>
    <row r="4441" spans="4:4">
      <c r="D4441" s="227"/>
    </row>
    <row r="4442" spans="4:4">
      <c r="D4442" s="227"/>
    </row>
    <row r="4443" spans="4:4">
      <c r="D4443" s="227"/>
    </row>
    <row r="4444" spans="4:4">
      <c r="D4444" s="227"/>
    </row>
    <row r="4445" spans="4:4">
      <c r="D4445" s="227"/>
    </row>
    <row r="4446" spans="4:4">
      <c r="D4446" s="227"/>
    </row>
    <row r="4447" spans="4:4">
      <c r="D4447" s="227"/>
    </row>
    <row r="4448" spans="4:4">
      <c r="D4448" s="227"/>
    </row>
    <row r="4449" spans="4:4">
      <c r="D4449" s="227"/>
    </row>
    <row r="4450" spans="4:4">
      <c r="D4450" s="227"/>
    </row>
    <row r="4451" spans="4:4">
      <c r="D4451" s="227"/>
    </row>
    <row r="4452" spans="4:4">
      <c r="D4452" s="227"/>
    </row>
    <row r="4453" spans="4:4">
      <c r="D4453" s="227"/>
    </row>
    <row r="4454" spans="4:4">
      <c r="D4454" s="227"/>
    </row>
    <row r="4455" spans="4:4">
      <c r="D4455" s="227"/>
    </row>
    <row r="4456" spans="4:4">
      <c r="D4456" s="227"/>
    </row>
    <row r="4457" spans="4:4">
      <c r="D4457" s="227"/>
    </row>
    <row r="4458" spans="4:4">
      <c r="D4458" s="227"/>
    </row>
    <row r="4459" spans="4:4">
      <c r="D4459" s="227"/>
    </row>
    <row r="4460" spans="4:4">
      <c r="D4460" s="227"/>
    </row>
    <row r="4461" spans="4:4">
      <c r="D4461" s="227"/>
    </row>
    <row r="4462" spans="4:4">
      <c r="D4462" s="227"/>
    </row>
    <row r="4463" spans="4:4">
      <c r="D4463" s="227"/>
    </row>
    <row r="4464" spans="4:4">
      <c r="D4464" s="227"/>
    </row>
    <row r="4465" spans="4:4">
      <c r="D4465" s="227"/>
    </row>
    <row r="4466" spans="4:4">
      <c r="D4466" s="227"/>
    </row>
    <row r="4467" spans="4:4">
      <c r="D4467" s="227"/>
    </row>
    <row r="4468" spans="4:4">
      <c r="D4468" s="227"/>
    </row>
    <row r="4469" spans="4:4">
      <c r="D4469" s="227"/>
    </row>
    <row r="4470" spans="4:4">
      <c r="D4470" s="227"/>
    </row>
    <row r="4471" spans="4:4">
      <c r="D4471" s="227"/>
    </row>
    <row r="4472" spans="4:4">
      <c r="D4472" s="227"/>
    </row>
    <row r="4473" spans="4:4">
      <c r="D4473" s="227"/>
    </row>
    <row r="4474" spans="4:4">
      <c r="D4474" s="227"/>
    </row>
    <row r="4475" spans="4:4">
      <c r="D4475" s="227"/>
    </row>
    <row r="4476" spans="4:4">
      <c r="D4476" s="227"/>
    </row>
    <row r="4477" spans="4:4">
      <c r="D4477" s="227"/>
    </row>
    <row r="4478" spans="4:4">
      <c r="D4478" s="227"/>
    </row>
    <row r="4479" spans="4:4">
      <c r="D4479" s="227"/>
    </row>
    <row r="4480" spans="4:4">
      <c r="D4480" s="227"/>
    </row>
    <row r="4481" spans="4:4">
      <c r="D4481" s="227"/>
    </row>
    <row r="4482" spans="4:4">
      <c r="D4482" s="227"/>
    </row>
    <row r="4483" spans="4:4">
      <c r="D4483" s="227"/>
    </row>
    <row r="4484" spans="4:4">
      <c r="D4484" s="227"/>
    </row>
    <row r="4485" spans="4:4">
      <c r="D4485" s="227"/>
    </row>
    <row r="4486" spans="4:4">
      <c r="D4486" s="227"/>
    </row>
    <row r="4487" spans="4:4">
      <c r="D4487" s="227"/>
    </row>
    <row r="4488" spans="4:4">
      <c r="D4488" s="227"/>
    </row>
    <row r="4489" spans="4:4">
      <c r="D4489" s="227"/>
    </row>
    <row r="4490" spans="4:4">
      <c r="D4490" s="227"/>
    </row>
    <row r="4491" spans="4:4">
      <c r="D4491" s="227"/>
    </row>
    <row r="4492" spans="4:4">
      <c r="D4492" s="227"/>
    </row>
    <row r="4493" spans="4:4">
      <c r="D4493" s="227"/>
    </row>
    <row r="4494" spans="4:4">
      <c r="D4494" s="227"/>
    </row>
    <row r="4495" spans="4:4">
      <c r="D4495" s="227"/>
    </row>
    <row r="4496" spans="4:4">
      <c r="D4496" s="227"/>
    </row>
    <row r="4497" spans="4:4">
      <c r="D4497" s="227"/>
    </row>
    <row r="4498" spans="4:4">
      <c r="D4498" s="227"/>
    </row>
    <row r="4499" spans="4:4">
      <c r="D4499" s="227"/>
    </row>
    <row r="4500" spans="4:4">
      <c r="D4500" s="227"/>
    </row>
    <row r="4501" spans="4:4">
      <c r="D4501" s="227"/>
    </row>
    <row r="4502" spans="4:4">
      <c r="D4502" s="227"/>
    </row>
    <row r="4503" spans="4:4">
      <c r="D4503" s="227"/>
    </row>
    <row r="4504" spans="4:4">
      <c r="D4504" s="227"/>
    </row>
    <row r="4505" spans="4:4">
      <c r="D4505" s="227"/>
    </row>
    <row r="4506" spans="4:4">
      <c r="D4506" s="227"/>
    </row>
    <row r="4507" spans="4:4">
      <c r="D4507" s="227"/>
    </row>
    <row r="4508" spans="4:4">
      <c r="D4508" s="227"/>
    </row>
    <row r="4509" spans="4:4">
      <c r="D4509" s="227"/>
    </row>
    <row r="4510" spans="4:4">
      <c r="D4510" s="227"/>
    </row>
    <row r="4511" spans="4:4">
      <c r="D4511" s="227"/>
    </row>
    <row r="4512" spans="4:4">
      <c r="D4512" s="227"/>
    </row>
    <row r="4513" spans="4:4">
      <c r="D4513" s="227"/>
    </row>
    <row r="4514" spans="4:4">
      <c r="D4514" s="227"/>
    </row>
    <row r="4515" spans="4:4">
      <c r="D4515" s="227"/>
    </row>
    <row r="4516" spans="4:4">
      <c r="D4516" s="227"/>
    </row>
    <row r="4517" spans="4:4">
      <c r="D4517" s="227"/>
    </row>
    <row r="4518" spans="4:4">
      <c r="D4518" s="227"/>
    </row>
    <row r="4519" spans="4:4">
      <c r="D4519" s="227"/>
    </row>
    <row r="4520" spans="4:4">
      <c r="D4520" s="227"/>
    </row>
    <row r="4521" spans="4:4">
      <c r="D4521" s="227"/>
    </row>
    <row r="4522" spans="4:4">
      <c r="D4522" s="227"/>
    </row>
    <row r="4523" spans="4:4">
      <c r="D4523" s="227"/>
    </row>
    <row r="4524" spans="4:4">
      <c r="D4524" s="227"/>
    </row>
    <row r="4525" spans="4:4">
      <c r="D4525" s="227"/>
    </row>
    <row r="4526" spans="4:4">
      <c r="D4526" s="227"/>
    </row>
    <row r="4527" spans="4:4">
      <c r="D4527" s="227"/>
    </row>
    <row r="4528" spans="4:4">
      <c r="D4528" s="227"/>
    </row>
    <row r="4529" spans="4:4">
      <c r="D4529" s="227"/>
    </row>
    <row r="4530" spans="4:4">
      <c r="D4530" s="227"/>
    </row>
    <row r="4531" spans="4:4">
      <c r="D4531" s="227"/>
    </row>
    <row r="4532" spans="4:4">
      <c r="D4532" s="227"/>
    </row>
    <row r="4533" spans="4:4">
      <c r="D4533" s="227"/>
    </row>
    <row r="4534" spans="4:4">
      <c r="D4534" s="227"/>
    </row>
    <row r="4535" spans="4:4">
      <c r="D4535" s="227"/>
    </row>
    <row r="4536" spans="4:4">
      <c r="D4536" s="227"/>
    </row>
    <row r="4537" spans="4:4">
      <c r="D4537" s="227"/>
    </row>
    <row r="4538" spans="4:4">
      <c r="D4538" s="227"/>
    </row>
    <row r="4539" spans="4:4">
      <c r="D4539" s="227"/>
    </row>
    <row r="4540" spans="4:4">
      <c r="D4540" s="227"/>
    </row>
    <row r="4541" spans="4:4">
      <c r="D4541" s="227"/>
    </row>
    <row r="4542" spans="4:4">
      <c r="D4542" s="227"/>
    </row>
    <row r="4543" spans="4:4">
      <c r="D4543" s="227"/>
    </row>
    <row r="4544" spans="4:4">
      <c r="D4544" s="227"/>
    </row>
    <row r="4545" spans="4:4">
      <c r="D4545" s="227"/>
    </row>
    <row r="4546" spans="4:4">
      <c r="D4546" s="227"/>
    </row>
    <row r="4547" spans="4:4">
      <c r="D4547" s="227"/>
    </row>
    <row r="4548" spans="4:4">
      <c r="D4548" s="227"/>
    </row>
    <row r="4549" spans="4:4">
      <c r="D4549" s="227"/>
    </row>
    <row r="4550" spans="4:4">
      <c r="D4550" s="227"/>
    </row>
    <row r="4551" spans="4:4">
      <c r="D4551" s="227"/>
    </row>
    <row r="4552" spans="4:4">
      <c r="D4552" s="227"/>
    </row>
    <row r="4553" spans="4:4">
      <c r="D4553" s="227"/>
    </row>
    <row r="4554" spans="4:4">
      <c r="D4554" s="227"/>
    </row>
    <row r="4555" spans="4:4">
      <c r="D4555" s="227"/>
    </row>
    <row r="4556" spans="4:4">
      <c r="D4556" s="227"/>
    </row>
    <row r="4557" spans="4:4">
      <c r="D4557" s="227"/>
    </row>
    <row r="4558" spans="4:4">
      <c r="D4558" s="227"/>
    </row>
    <row r="4559" spans="4:4">
      <c r="D4559" s="227"/>
    </row>
    <row r="4560" spans="4:4">
      <c r="D4560" s="227"/>
    </row>
    <row r="4561" spans="4:4">
      <c r="D4561" s="227"/>
    </row>
    <row r="4562" spans="4:4">
      <c r="D4562" s="227"/>
    </row>
    <row r="4563" spans="4:4">
      <c r="D4563" s="227"/>
    </row>
    <row r="4564" spans="4:4">
      <c r="D4564" s="227"/>
    </row>
    <row r="4565" spans="4:4">
      <c r="D4565" s="227"/>
    </row>
    <row r="4566" spans="4:4">
      <c r="D4566" s="227"/>
    </row>
    <row r="4567" spans="4:4">
      <c r="D4567" s="227"/>
    </row>
    <row r="4568" spans="4:4">
      <c r="D4568" s="227"/>
    </row>
    <row r="4569" spans="4:4">
      <c r="D4569" s="227"/>
    </row>
    <row r="4570" spans="4:4">
      <c r="D4570" s="227"/>
    </row>
    <row r="4571" spans="4:4">
      <c r="D4571" s="227"/>
    </row>
    <row r="4572" spans="4:4">
      <c r="D4572" s="227"/>
    </row>
    <row r="4573" spans="4:4">
      <c r="D4573" s="227"/>
    </row>
    <row r="4574" spans="4:4">
      <c r="D4574" s="227"/>
    </row>
    <row r="4575" spans="4:4">
      <c r="D4575" s="227"/>
    </row>
    <row r="4576" spans="4:4">
      <c r="D4576" s="227"/>
    </row>
    <row r="4577" spans="4:4">
      <c r="D4577" s="227"/>
    </row>
    <row r="4578" spans="4:4">
      <c r="D4578" s="227"/>
    </row>
    <row r="4579" spans="4:4">
      <c r="D4579" s="227"/>
    </row>
    <row r="4580" spans="4:4">
      <c r="D4580" s="227"/>
    </row>
    <row r="4581" spans="4:4">
      <c r="D4581" s="227"/>
    </row>
    <row r="4582" spans="4:4">
      <c r="D4582" s="227"/>
    </row>
    <row r="4583" spans="4:4">
      <c r="D4583" s="227"/>
    </row>
    <row r="4584" spans="4:4">
      <c r="D4584" s="227"/>
    </row>
    <row r="4585" spans="4:4">
      <c r="D4585" s="227"/>
    </row>
    <row r="4586" spans="4:4">
      <c r="D4586" s="227"/>
    </row>
    <row r="4587" spans="4:4">
      <c r="D4587" s="227"/>
    </row>
    <row r="4588" spans="4:4">
      <c r="D4588" s="227"/>
    </row>
    <row r="4589" spans="4:4">
      <c r="D4589" s="227"/>
    </row>
    <row r="4590" spans="4:4">
      <c r="D4590" s="227"/>
    </row>
    <row r="4591" spans="4:4">
      <c r="D4591" s="227"/>
    </row>
    <row r="4592" spans="4:4">
      <c r="D4592" s="227"/>
    </row>
    <row r="4593" spans="4:4">
      <c r="D4593" s="227"/>
    </row>
    <row r="4594" spans="4:4">
      <c r="D4594" s="227"/>
    </row>
    <row r="4595" spans="4:4">
      <c r="D4595" s="227"/>
    </row>
    <row r="4596" spans="4:4">
      <c r="D4596" s="227"/>
    </row>
    <row r="4597" spans="4:4">
      <c r="D4597" s="227"/>
    </row>
    <row r="4598" spans="4:4">
      <c r="D4598" s="227"/>
    </row>
    <row r="4599" spans="4:4">
      <c r="D4599" s="227"/>
    </row>
    <row r="4600" spans="4:4">
      <c r="D4600" s="227"/>
    </row>
    <row r="4601" spans="4:4">
      <c r="D4601" s="227"/>
    </row>
    <row r="4602" spans="4:4">
      <c r="D4602" s="227"/>
    </row>
    <row r="4603" spans="4:4">
      <c r="D4603" s="227"/>
    </row>
    <row r="4604" spans="4:4">
      <c r="D4604" s="227"/>
    </row>
    <row r="4605" spans="4:4">
      <c r="D4605" s="227"/>
    </row>
    <row r="4606" spans="4:4">
      <c r="D4606" s="227"/>
    </row>
    <row r="4607" spans="4:4">
      <c r="D4607" s="227"/>
    </row>
    <row r="4608" spans="4:4">
      <c r="D4608" s="227"/>
    </row>
    <row r="4609" spans="4:4">
      <c r="D4609" s="227"/>
    </row>
    <row r="4610" spans="4:4">
      <c r="D4610" s="227"/>
    </row>
    <row r="4611" spans="4:4">
      <c r="D4611" s="227"/>
    </row>
    <row r="4612" spans="4:4">
      <c r="D4612" s="227"/>
    </row>
    <row r="4613" spans="4:4">
      <c r="D4613" s="227"/>
    </row>
    <row r="4614" spans="4:4">
      <c r="D4614" s="227"/>
    </row>
    <row r="4615" spans="4:4">
      <c r="D4615" s="227"/>
    </row>
    <row r="4616" spans="4:4">
      <c r="D4616" s="227"/>
    </row>
    <row r="4617" spans="4:4">
      <c r="D4617" s="227"/>
    </row>
    <row r="4618" spans="4:4">
      <c r="D4618" s="227"/>
    </row>
    <row r="4619" spans="4:4">
      <c r="D4619" s="227"/>
    </row>
    <row r="4620" spans="4:4">
      <c r="D4620" s="227"/>
    </row>
    <row r="4621" spans="4:4">
      <c r="D4621" s="227"/>
    </row>
    <row r="4622" spans="4:4">
      <c r="D4622" s="227"/>
    </row>
    <row r="4623" spans="4:4">
      <c r="D4623" s="227"/>
    </row>
    <row r="4624" spans="4:4">
      <c r="D4624" s="227"/>
    </row>
    <row r="4625" spans="4:4">
      <c r="D4625" s="227"/>
    </row>
    <row r="4626" spans="4:4">
      <c r="D4626" s="227"/>
    </row>
    <row r="4627" spans="4:4">
      <c r="D4627" s="227"/>
    </row>
    <row r="4628" spans="4:4">
      <c r="D4628" s="227"/>
    </row>
    <row r="4629" spans="4:4">
      <c r="D4629" s="227"/>
    </row>
    <row r="4630" spans="4:4">
      <c r="D4630" s="227"/>
    </row>
    <row r="4631" spans="4:4">
      <c r="D4631" s="227"/>
    </row>
    <row r="4632" spans="4:4">
      <c r="D4632" s="227"/>
    </row>
    <row r="4633" spans="4:4">
      <c r="D4633" s="227"/>
    </row>
    <row r="4634" spans="4:4">
      <c r="D4634" s="227"/>
    </row>
    <row r="4635" spans="4:4">
      <c r="D4635" s="227"/>
    </row>
    <row r="4636" spans="4:4">
      <c r="D4636" s="227"/>
    </row>
    <row r="4637" spans="4:4">
      <c r="D4637" s="227"/>
    </row>
    <row r="4638" spans="4:4">
      <c r="D4638" s="227"/>
    </row>
    <row r="4639" spans="4:4">
      <c r="D4639" s="227"/>
    </row>
    <row r="4640" spans="4:4">
      <c r="D4640" s="227"/>
    </row>
    <row r="4641" spans="4:4">
      <c r="D4641" s="227"/>
    </row>
    <row r="4642" spans="4:4">
      <c r="D4642" s="227"/>
    </row>
    <row r="4643" spans="4:4">
      <c r="D4643" s="227"/>
    </row>
    <row r="4644" spans="4:4">
      <c r="D4644" s="227"/>
    </row>
    <row r="4645" spans="4:4">
      <c r="D4645" s="227"/>
    </row>
    <row r="4646" spans="4:4">
      <c r="D4646" s="227"/>
    </row>
    <row r="4647" spans="4:4">
      <c r="D4647" s="227"/>
    </row>
    <row r="4648" spans="4:4">
      <c r="D4648" s="227"/>
    </row>
    <row r="4649" spans="4:4">
      <c r="D4649" s="227"/>
    </row>
    <row r="4650" spans="4:4">
      <c r="D4650" s="227"/>
    </row>
    <row r="4651" spans="4:4">
      <c r="D4651" s="227"/>
    </row>
    <row r="4652" spans="4:4">
      <c r="D4652" s="227"/>
    </row>
    <row r="4653" spans="4:4">
      <c r="D4653" s="227"/>
    </row>
    <row r="4654" spans="4:4">
      <c r="D4654" s="227"/>
    </row>
    <row r="4655" spans="4:4">
      <c r="D4655" s="227"/>
    </row>
    <row r="4656" spans="4:4">
      <c r="D4656" s="227"/>
    </row>
    <row r="4657" spans="4:4">
      <c r="D4657" s="227"/>
    </row>
    <row r="4658" spans="4:4">
      <c r="D4658" s="227"/>
    </row>
    <row r="4659" spans="4:4">
      <c r="D4659" s="227"/>
    </row>
    <row r="4660" spans="4:4">
      <c r="D4660" s="227"/>
    </row>
    <row r="4661" spans="4:4">
      <c r="D4661" s="227"/>
    </row>
    <row r="4662" spans="4:4">
      <c r="D4662" s="227"/>
    </row>
    <row r="4663" spans="4:4">
      <c r="D4663" s="227"/>
    </row>
    <row r="4664" spans="4:4">
      <c r="D4664" s="227"/>
    </row>
    <row r="4665" spans="4:4">
      <c r="D4665" s="227"/>
    </row>
    <row r="4666" spans="4:4">
      <c r="D4666" s="227"/>
    </row>
    <row r="4667" spans="4:4">
      <c r="D4667" s="227"/>
    </row>
    <row r="4668" spans="4:4">
      <c r="D4668" s="227"/>
    </row>
    <row r="4669" spans="4:4">
      <c r="D4669" s="227"/>
    </row>
    <row r="4670" spans="4:4">
      <c r="D4670" s="227"/>
    </row>
    <row r="4671" spans="4:4">
      <c r="D4671" s="227"/>
    </row>
    <row r="4672" spans="4:4">
      <c r="D4672" s="227"/>
    </row>
    <row r="4673" spans="4:4">
      <c r="D4673" s="227"/>
    </row>
    <row r="4674" spans="4:4">
      <c r="D4674" s="227"/>
    </row>
    <row r="4675" spans="4:4">
      <c r="D4675" s="227"/>
    </row>
    <row r="4676" spans="4:4">
      <c r="D4676" s="227"/>
    </row>
    <row r="4677" spans="4:4">
      <c r="D4677" s="227"/>
    </row>
    <row r="4678" spans="4:4">
      <c r="D4678" s="227"/>
    </row>
    <row r="4679" spans="4:4">
      <c r="D4679" s="227"/>
    </row>
    <row r="4680" spans="4:4">
      <c r="D4680" s="227"/>
    </row>
    <row r="4681" spans="4:4">
      <c r="D4681" s="227"/>
    </row>
    <row r="4682" spans="4:4">
      <c r="D4682" s="227"/>
    </row>
    <row r="4683" spans="4:4">
      <c r="D4683" s="227"/>
    </row>
    <row r="4684" spans="4:4">
      <c r="D4684" s="227"/>
    </row>
    <row r="4685" spans="4:4">
      <c r="D4685" s="227"/>
    </row>
    <row r="4686" spans="4:4">
      <c r="D4686" s="227"/>
    </row>
    <row r="4687" spans="4:4">
      <c r="D4687" s="227"/>
    </row>
    <row r="4688" spans="4:4">
      <c r="D4688" s="227"/>
    </row>
    <row r="4689" spans="4:4">
      <c r="D4689" s="227"/>
    </row>
    <row r="4690" spans="4:4">
      <c r="D4690" s="227"/>
    </row>
    <row r="4691" spans="4:4">
      <c r="D4691" s="227"/>
    </row>
    <row r="4692" spans="4:4">
      <c r="D4692" s="227"/>
    </row>
    <row r="4693" spans="4:4">
      <c r="D4693" s="227"/>
    </row>
    <row r="4694" spans="4:4">
      <c r="D4694" s="227"/>
    </row>
    <row r="4695" spans="4:4">
      <c r="D4695" s="227"/>
    </row>
    <row r="4696" spans="4:4">
      <c r="D4696" s="227"/>
    </row>
    <row r="4697" spans="4:4">
      <c r="D4697" s="227"/>
    </row>
    <row r="4698" spans="4:4">
      <c r="D4698" s="227"/>
    </row>
    <row r="4699" spans="4:4">
      <c r="D4699" s="227"/>
    </row>
    <row r="4700" spans="4:4">
      <c r="D4700" s="227"/>
    </row>
    <row r="4701" spans="4:4">
      <c r="D4701" s="227"/>
    </row>
    <row r="4702" spans="4:4">
      <c r="D4702" s="227"/>
    </row>
    <row r="4703" spans="4:4">
      <c r="D4703" s="227"/>
    </row>
    <row r="4704" spans="4:4">
      <c r="D4704" s="227"/>
    </row>
    <row r="4705" spans="4:4">
      <c r="D4705" s="227"/>
    </row>
    <row r="4706" spans="4:4">
      <c r="D4706" s="227"/>
    </row>
    <row r="4707" spans="4:4">
      <c r="D4707" s="227"/>
    </row>
    <row r="4708" spans="4:4">
      <c r="D4708" s="227"/>
    </row>
    <row r="4709" spans="4:4">
      <c r="D4709" s="227"/>
    </row>
    <row r="4710" spans="4:4">
      <c r="D4710" s="227"/>
    </row>
    <row r="4711" spans="4:4">
      <c r="D4711" s="227"/>
    </row>
    <row r="4712" spans="4:4">
      <c r="D4712" s="227"/>
    </row>
    <row r="4713" spans="4:4">
      <c r="D4713" s="227"/>
    </row>
    <row r="4714" spans="4:4">
      <c r="D4714" s="227"/>
    </row>
    <row r="4715" spans="4:4">
      <c r="D4715" s="227"/>
    </row>
    <row r="4716" spans="4:4">
      <c r="D4716" s="227"/>
    </row>
    <row r="4717" spans="4:4">
      <c r="D4717" s="227"/>
    </row>
    <row r="4718" spans="4:4">
      <c r="D4718" s="227"/>
    </row>
    <row r="4719" spans="4:4">
      <c r="D4719" s="227"/>
    </row>
    <row r="4720" spans="4:4">
      <c r="D4720" s="227"/>
    </row>
    <row r="4721" spans="4:4">
      <c r="D4721" s="227"/>
    </row>
    <row r="4722" spans="4:4">
      <c r="D4722" s="227"/>
    </row>
    <row r="4723" spans="4:4">
      <c r="D4723" s="227"/>
    </row>
    <row r="4724" spans="4:4">
      <c r="D4724" s="227"/>
    </row>
    <row r="4725" spans="4:4">
      <c r="D4725" s="227"/>
    </row>
    <row r="4726" spans="4:4">
      <c r="D4726" s="227"/>
    </row>
    <row r="4727" spans="4:4">
      <c r="D4727" s="227"/>
    </row>
    <row r="4728" spans="4:4">
      <c r="D4728" s="227"/>
    </row>
    <row r="4729" spans="4:4">
      <c r="D4729" s="227"/>
    </row>
    <row r="4730" spans="4:4">
      <c r="D4730" s="227"/>
    </row>
    <row r="4731" spans="4:4">
      <c r="D4731" s="227"/>
    </row>
    <row r="4732" spans="4:4">
      <c r="D4732" s="227"/>
    </row>
    <row r="4733" spans="4:4">
      <c r="D4733" s="227"/>
    </row>
    <row r="4734" spans="4:4">
      <c r="D4734" s="227"/>
    </row>
    <row r="4735" spans="4:4">
      <c r="D4735" s="227"/>
    </row>
    <row r="4736" spans="4:4">
      <c r="D4736" s="227"/>
    </row>
    <row r="4737" spans="4:4">
      <c r="D4737" s="227"/>
    </row>
    <row r="4738" spans="4:4">
      <c r="D4738" s="227"/>
    </row>
    <row r="4739" spans="4:4">
      <c r="D4739" s="227"/>
    </row>
    <row r="4740" spans="4:4">
      <c r="D4740" s="227"/>
    </row>
    <row r="4741" spans="4:4">
      <c r="D4741" s="227"/>
    </row>
    <row r="4742" spans="4:4">
      <c r="D4742" s="227"/>
    </row>
    <row r="4743" spans="4:4">
      <c r="D4743" s="227"/>
    </row>
    <row r="4744" spans="4:4">
      <c r="D4744" s="227"/>
    </row>
    <row r="4745" spans="4:4">
      <c r="D4745" s="227"/>
    </row>
    <row r="4746" spans="4:4">
      <c r="D4746" s="227"/>
    </row>
    <row r="4747" spans="4:4">
      <c r="D4747" s="227"/>
    </row>
    <row r="4748" spans="4:4">
      <c r="D4748" s="227"/>
    </row>
    <row r="4749" spans="4:4">
      <c r="D4749" s="227"/>
    </row>
    <row r="4750" spans="4:4">
      <c r="D4750" s="227"/>
    </row>
    <row r="4751" spans="4:4">
      <c r="D4751" s="227"/>
    </row>
    <row r="4752" spans="4:4">
      <c r="D4752" s="227"/>
    </row>
    <row r="4753" spans="4:4">
      <c r="D4753" s="227"/>
    </row>
    <row r="4754" spans="4:4">
      <c r="D4754" s="227"/>
    </row>
    <row r="4755" spans="4:4">
      <c r="D4755" s="227"/>
    </row>
    <row r="4756" spans="4:4">
      <c r="D4756" s="227"/>
    </row>
    <row r="4757" spans="4:4">
      <c r="D4757" s="227"/>
    </row>
    <row r="4758" spans="4:4">
      <c r="D4758" s="227"/>
    </row>
    <row r="4759" spans="4:4">
      <c r="D4759" s="227"/>
    </row>
    <row r="4760" spans="4:4">
      <c r="D4760" s="227"/>
    </row>
    <row r="4761" spans="4:4">
      <c r="D4761" s="227"/>
    </row>
    <row r="4762" spans="4:4">
      <c r="D4762" s="227"/>
    </row>
    <row r="4763" spans="4:4">
      <c r="D4763" s="227"/>
    </row>
    <row r="4764" spans="4:4">
      <c r="D4764" s="227"/>
    </row>
    <row r="4765" spans="4:4">
      <c r="D4765" s="227"/>
    </row>
    <row r="4766" spans="4:4">
      <c r="D4766" s="227"/>
    </row>
    <row r="4767" spans="4:4">
      <c r="D4767" s="227"/>
    </row>
    <row r="4768" spans="4:4">
      <c r="D4768" s="227"/>
    </row>
    <row r="4769" spans="4:4">
      <c r="D4769" s="227"/>
    </row>
    <row r="4770" spans="4:4">
      <c r="D4770" s="227"/>
    </row>
    <row r="4771" spans="4:4">
      <c r="D4771" s="227"/>
    </row>
    <row r="4772" spans="4:4">
      <c r="D4772" s="227"/>
    </row>
    <row r="4773" spans="4:4">
      <c r="D4773" s="227"/>
    </row>
    <row r="4774" spans="4:4">
      <c r="D4774" s="227"/>
    </row>
    <row r="4775" spans="4:4">
      <c r="D4775" s="227"/>
    </row>
    <row r="4776" spans="4:4">
      <c r="D4776" s="227"/>
    </row>
    <row r="4777" spans="4:4">
      <c r="D4777" s="227"/>
    </row>
    <row r="4778" spans="4:4">
      <c r="D4778" s="227"/>
    </row>
    <row r="4779" spans="4:4">
      <c r="D4779" s="227"/>
    </row>
    <row r="4780" spans="4:4">
      <c r="D4780" s="227"/>
    </row>
    <row r="4781" spans="4:4">
      <c r="D4781" s="227"/>
    </row>
    <row r="4782" spans="4:4">
      <c r="D4782" s="227"/>
    </row>
    <row r="4783" spans="4:4">
      <c r="D4783" s="227"/>
    </row>
    <row r="4784" spans="4:4">
      <c r="D4784" s="227"/>
    </row>
    <row r="4785" spans="4:4">
      <c r="D4785" s="227"/>
    </row>
    <row r="4786" spans="4:4">
      <c r="D4786" s="227"/>
    </row>
    <row r="4787" spans="4:4">
      <c r="D4787" s="227"/>
    </row>
    <row r="4788" spans="4:4">
      <c r="D4788" s="227"/>
    </row>
    <row r="4789" spans="4:4">
      <c r="D4789" s="227"/>
    </row>
    <row r="4790" spans="4:4">
      <c r="D4790" s="227"/>
    </row>
    <row r="4791" spans="4:4">
      <c r="D4791" s="227"/>
    </row>
    <row r="4792" spans="4:4">
      <c r="D4792" s="227"/>
    </row>
    <row r="4793" spans="4:4">
      <c r="D4793" s="227"/>
    </row>
    <row r="4794" spans="4:4">
      <c r="D4794" s="227"/>
    </row>
    <row r="4795" spans="4:4">
      <c r="D4795" s="227"/>
    </row>
    <row r="4796" spans="4:4">
      <c r="D4796" s="227"/>
    </row>
    <row r="4797" spans="4:4">
      <c r="D4797" s="227"/>
    </row>
    <row r="4798" spans="4:4">
      <c r="D4798" s="227"/>
    </row>
    <row r="4799" spans="4:4">
      <c r="D4799" s="227"/>
    </row>
    <row r="4800" spans="4:4">
      <c r="D4800" s="227"/>
    </row>
    <row r="4801" spans="4:4">
      <c r="D4801" s="227"/>
    </row>
    <row r="4802" spans="4:4">
      <c r="D4802" s="227"/>
    </row>
    <row r="4803" spans="4:4">
      <c r="D4803" s="227"/>
    </row>
    <row r="4804" spans="4:4">
      <c r="D4804" s="227"/>
    </row>
    <row r="4805" spans="4:4">
      <c r="D4805" s="227"/>
    </row>
    <row r="4806" spans="4:4">
      <c r="D4806" s="227"/>
    </row>
    <row r="4807" spans="4:4">
      <c r="D4807" s="227"/>
    </row>
    <row r="4808" spans="4:4">
      <c r="D4808" s="227"/>
    </row>
    <row r="4809" spans="4:4">
      <c r="D4809" s="227"/>
    </row>
    <row r="4810" spans="4:4">
      <c r="D4810" s="227"/>
    </row>
    <row r="4811" spans="4:4">
      <c r="D4811" s="227"/>
    </row>
    <row r="4812" spans="4:4">
      <c r="D4812" s="227"/>
    </row>
    <row r="4813" spans="4:4">
      <c r="D4813" s="227"/>
    </row>
    <row r="4814" spans="4:4">
      <c r="D4814" s="227"/>
    </row>
    <row r="4815" spans="4:4">
      <c r="D4815" s="227"/>
    </row>
    <row r="4816" spans="4:4">
      <c r="D4816" s="227"/>
    </row>
    <row r="4817" spans="4:4">
      <c r="D4817" s="227"/>
    </row>
    <row r="4818" spans="4:4">
      <c r="D4818" s="227"/>
    </row>
    <row r="4819" spans="4:4">
      <c r="D4819" s="227"/>
    </row>
    <row r="4820" spans="4:4">
      <c r="D4820" s="227"/>
    </row>
    <row r="4821" spans="4:4">
      <c r="D4821" s="227"/>
    </row>
    <row r="4822" spans="4:4">
      <c r="D4822" s="227"/>
    </row>
    <row r="4823" spans="4:4">
      <c r="D4823" s="227"/>
    </row>
    <row r="4824" spans="4:4">
      <c r="D4824" s="227"/>
    </row>
    <row r="4825" spans="4:4">
      <c r="D4825" s="227"/>
    </row>
    <row r="4826" spans="4:4">
      <c r="D4826" s="227"/>
    </row>
    <row r="4827" spans="4:4">
      <c r="D4827" s="227"/>
    </row>
    <row r="4828" spans="4:4">
      <c r="D4828" s="227"/>
    </row>
    <row r="4829" spans="4:4">
      <c r="D4829" s="227"/>
    </row>
    <row r="4830" spans="4:4">
      <c r="D4830" s="227"/>
    </row>
    <row r="4831" spans="4:4">
      <c r="D4831" s="227"/>
    </row>
    <row r="4832" spans="4:4">
      <c r="D4832" s="227"/>
    </row>
    <row r="4833" spans="4:4">
      <c r="D4833" s="227"/>
    </row>
    <row r="4834" spans="4:4">
      <c r="D4834" s="227"/>
    </row>
    <row r="4835" spans="4:4">
      <c r="D4835" s="227"/>
    </row>
    <row r="4836" spans="4:4">
      <c r="D4836" s="227"/>
    </row>
    <row r="4837" spans="4:4">
      <c r="D4837" s="227"/>
    </row>
    <row r="4838" spans="4:4">
      <c r="D4838" s="227"/>
    </row>
    <row r="4839" spans="4:4">
      <c r="D4839" s="227"/>
    </row>
    <row r="4840" spans="4:4">
      <c r="D4840" s="227"/>
    </row>
    <row r="4841" spans="4:4">
      <c r="D4841" s="227"/>
    </row>
    <row r="4842" spans="4:4">
      <c r="D4842" s="227"/>
    </row>
    <row r="4843" spans="4:4">
      <c r="D4843" s="227"/>
    </row>
    <row r="4844" spans="4:4">
      <c r="D4844" s="227"/>
    </row>
    <row r="4845" spans="4:4">
      <c r="D4845" s="227"/>
    </row>
    <row r="4846" spans="4:4">
      <c r="D4846" s="227"/>
    </row>
    <row r="4847" spans="4:4">
      <c r="D4847" s="227"/>
    </row>
    <row r="4848" spans="4:4">
      <c r="D4848" s="227"/>
    </row>
    <row r="4849" spans="4:4">
      <c r="D4849" s="227"/>
    </row>
    <row r="4850" spans="4:4">
      <c r="D4850" s="227"/>
    </row>
    <row r="4851" spans="4:4">
      <c r="D4851" s="227"/>
    </row>
    <row r="4852" spans="4:4">
      <c r="D4852" s="227"/>
    </row>
    <row r="4853" spans="4:4">
      <c r="D4853" s="227"/>
    </row>
    <row r="4854" spans="4:4">
      <c r="D4854" s="227"/>
    </row>
    <row r="4855" spans="4:4">
      <c r="D4855" s="227"/>
    </row>
    <row r="4856" spans="4:4">
      <c r="D4856" s="227"/>
    </row>
    <row r="4857" spans="4:4">
      <c r="D4857" s="227"/>
    </row>
    <row r="4858" spans="4:4">
      <c r="D4858" s="227"/>
    </row>
    <row r="4859" spans="4:4">
      <c r="D4859" s="227"/>
    </row>
    <row r="4860" spans="4:4">
      <c r="D4860" s="227"/>
    </row>
    <row r="4861" spans="4:4">
      <c r="D4861" s="227"/>
    </row>
    <row r="4862" spans="4:4">
      <c r="D4862" s="227"/>
    </row>
    <row r="4863" spans="4:4">
      <c r="D4863" s="227"/>
    </row>
    <row r="4864" spans="4:4">
      <c r="D4864" s="227"/>
    </row>
    <row r="4865" spans="4:4">
      <c r="D4865" s="227"/>
    </row>
    <row r="4866" spans="4:4">
      <c r="D4866" s="227"/>
    </row>
    <row r="4867" spans="4:4">
      <c r="D4867" s="227"/>
    </row>
    <row r="4868" spans="4:4">
      <c r="D4868" s="227"/>
    </row>
    <row r="4869" spans="4:4">
      <c r="D4869" s="227"/>
    </row>
    <row r="4870" spans="4:4">
      <c r="D4870" s="227"/>
    </row>
    <row r="4871" spans="4:4">
      <c r="D4871" s="227"/>
    </row>
    <row r="4872" spans="4:4">
      <c r="D4872" s="227"/>
    </row>
    <row r="4873" spans="4:4">
      <c r="D4873" s="227"/>
    </row>
    <row r="4874" spans="4:4">
      <c r="D4874" s="227"/>
    </row>
    <row r="4875" spans="4:4">
      <c r="D4875" s="227"/>
    </row>
    <row r="4876" spans="4:4">
      <c r="D4876" s="227"/>
    </row>
    <row r="4877" spans="4:4">
      <c r="D4877" s="227"/>
    </row>
    <row r="4878" spans="4:4">
      <c r="D4878" s="227"/>
    </row>
    <row r="4879" spans="4:4">
      <c r="D4879" s="227"/>
    </row>
    <row r="4880" spans="4:4">
      <c r="D4880" s="227"/>
    </row>
    <row r="4881" spans="4:4">
      <c r="D4881" s="227"/>
    </row>
    <row r="4882" spans="4:4">
      <c r="D4882" s="227"/>
    </row>
    <row r="4883" spans="4:4">
      <c r="D4883" s="227"/>
    </row>
    <row r="4884" spans="4:4">
      <c r="D4884" s="227"/>
    </row>
    <row r="4885" spans="4:4">
      <c r="D4885" s="227"/>
    </row>
    <row r="4886" spans="4:4">
      <c r="D4886" s="227"/>
    </row>
    <row r="4887" spans="4:4">
      <c r="D4887" s="227"/>
    </row>
    <row r="4888" spans="4:4">
      <c r="D4888" s="227"/>
    </row>
    <row r="4889" spans="4:4">
      <c r="D4889" s="227"/>
    </row>
    <row r="4890" spans="4:4">
      <c r="D4890" s="227"/>
    </row>
    <row r="4891" spans="4:4">
      <c r="D4891" s="227"/>
    </row>
    <row r="4892" spans="4:4">
      <c r="D4892" s="227"/>
    </row>
    <row r="4893" spans="4:4">
      <c r="D4893" s="227"/>
    </row>
    <row r="4894" spans="4:4">
      <c r="D4894" s="227"/>
    </row>
    <row r="4895" spans="4:4">
      <c r="D4895" s="227"/>
    </row>
    <row r="4896" spans="4:4">
      <c r="D4896" s="227"/>
    </row>
    <row r="4897" spans="4:4">
      <c r="D4897" s="227"/>
    </row>
    <row r="4898" spans="4:4">
      <c r="D4898" s="227"/>
    </row>
    <row r="4899" spans="4:4">
      <c r="D4899" s="227"/>
    </row>
    <row r="4900" spans="4:4">
      <c r="D4900" s="227"/>
    </row>
    <row r="4901" spans="4:4">
      <c r="D4901" s="227"/>
    </row>
    <row r="4902" spans="4:4">
      <c r="D4902" s="227"/>
    </row>
    <row r="4903" spans="4:4">
      <c r="D4903" s="227"/>
    </row>
    <row r="4904" spans="4:4">
      <c r="D4904" s="227"/>
    </row>
    <row r="4905" spans="4:4">
      <c r="D4905" s="227"/>
    </row>
    <row r="4906" spans="4:4">
      <c r="D4906" s="227"/>
    </row>
    <row r="4907" spans="4:4">
      <c r="D4907" s="227"/>
    </row>
    <row r="4908" spans="4:4">
      <c r="D4908" s="227"/>
    </row>
    <row r="4909" spans="4:4">
      <c r="D4909" s="227"/>
    </row>
    <row r="4910" spans="4:4">
      <c r="D4910" s="227"/>
    </row>
    <row r="4911" spans="4:4">
      <c r="D4911" s="227"/>
    </row>
    <row r="4912" spans="4:4">
      <c r="D4912" s="227"/>
    </row>
    <row r="4913" spans="4:4">
      <c r="D4913" s="227"/>
    </row>
    <row r="4914" spans="4:4">
      <c r="D4914" s="227"/>
    </row>
    <row r="4915" spans="4:4">
      <c r="D4915" s="227"/>
    </row>
    <row r="4916" spans="4:4">
      <c r="D4916" s="227"/>
    </row>
    <row r="4917" spans="4:4">
      <c r="D4917" s="227"/>
    </row>
    <row r="4918" spans="4:4">
      <c r="D4918" s="227"/>
    </row>
    <row r="4919" spans="4:4">
      <c r="D4919" s="227"/>
    </row>
    <row r="4920" spans="4:4">
      <c r="D4920" s="227"/>
    </row>
    <row r="4921" spans="4:4">
      <c r="D4921" s="227"/>
    </row>
    <row r="4922" spans="4:4">
      <c r="D4922" s="227"/>
    </row>
    <row r="4923" spans="4:4">
      <c r="D4923" s="227"/>
    </row>
    <row r="4924" spans="4:4">
      <c r="D4924" s="227"/>
    </row>
    <row r="4925" spans="4:4">
      <c r="D4925" s="227"/>
    </row>
    <row r="4926" spans="4:4">
      <c r="D4926" s="227"/>
    </row>
    <row r="4927" spans="4:4">
      <c r="D4927" s="227"/>
    </row>
    <row r="4928" spans="4:4">
      <c r="D4928" s="227"/>
    </row>
    <row r="4929" spans="4:4">
      <c r="D4929" s="227"/>
    </row>
    <row r="4930" spans="4:4">
      <c r="D4930" s="227"/>
    </row>
    <row r="4931" spans="4:4">
      <c r="D4931" s="227"/>
    </row>
    <row r="4932" spans="4:4">
      <c r="D4932" s="227"/>
    </row>
    <row r="4933" spans="4:4">
      <c r="D4933" s="227"/>
    </row>
    <row r="4934" spans="4:4">
      <c r="D4934" s="227"/>
    </row>
    <row r="4935" spans="4:4">
      <c r="D4935" s="227"/>
    </row>
    <row r="4936" spans="4:4">
      <c r="D4936" s="227"/>
    </row>
    <row r="4937" spans="4:4">
      <c r="D4937" s="227"/>
    </row>
    <row r="4938" spans="4:4">
      <c r="D4938" s="227"/>
    </row>
    <row r="4939" spans="4:4">
      <c r="D4939" s="227"/>
    </row>
    <row r="4940" spans="4:4">
      <c r="D4940" s="227"/>
    </row>
    <row r="4941" spans="4:4">
      <c r="D4941" s="227"/>
    </row>
    <row r="4942" spans="4:4">
      <c r="D4942" s="227"/>
    </row>
    <row r="4943" spans="4:4">
      <c r="D4943" s="227"/>
    </row>
    <row r="4944" spans="4:4">
      <c r="D4944" s="227"/>
    </row>
    <row r="4945" spans="4:4">
      <c r="D4945" s="227"/>
    </row>
    <row r="4946" spans="4:4">
      <c r="D4946" s="227"/>
    </row>
    <row r="4947" spans="4:4">
      <c r="D4947" s="227"/>
    </row>
    <row r="4948" spans="4:4">
      <c r="D4948" s="227"/>
    </row>
    <row r="4949" spans="4:4">
      <c r="D4949" s="227"/>
    </row>
    <row r="4950" spans="4:4">
      <c r="D4950" s="227"/>
    </row>
    <row r="4951" spans="4:4">
      <c r="D4951" s="227"/>
    </row>
    <row r="4952" spans="4:4">
      <c r="D4952" s="227"/>
    </row>
    <row r="4953" spans="4:4">
      <c r="D4953" s="227"/>
    </row>
    <row r="4954" spans="4:4">
      <c r="D4954" s="227"/>
    </row>
    <row r="4955" spans="4:4">
      <c r="D4955" s="227"/>
    </row>
    <row r="4956" spans="4:4">
      <c r="D4956" s="227"/>
    </row>
    <row r="4957" spans="4:4">
      <c r="D4957" s="227"/>
    </row>
    <row r="4958" spans="4:4">
      <c r="D4958" s="227"/>
    </row>
    <row r="4959" spans="4:4">
      <c r="D4959" s="227"/>
    </row>
    <row r="4960" spans="4:4">
      <c r="D4960" s="227"/>
    </row>
    <row r="4961" spans="4:4">
      <c r="D4961" s="227"/>
    </row>
    <row r="4962" spans="4:4">
      <c r="D4962" s="227"/>
    </row>
    <row r="4963" spans="4:4">
      <c r="D4963" s="227"/>
    </row>
    <row r="4964" spans="4:4">
      <c r="D4964" s="227"/>
    </row>
    <row r="4965" spans="4:4">
      <c r="D4965" s="227"/>
    </row>
    <row r="4966" spans="4:4">
      <c r="D4966" s="227"/>
    </row>
    <row r="4967" spans="4:4">
      <c r="D4967" s="227"/>
    </row>
    <row r="4968" spans="4:4">
      <c r="D4968" s="227"/>
    </row>
    <row r="4969" spans="4:4">
      <c r="D4969" s="227"/>
    </row>
    <row r="4970" spans="4:4">
      <c r="D4970" s="227"/>
    </row>
    <row r="4971" spans="4:4">
      <c r="D4971" s="227"/>
    </row>
    <row r="4972" spans="4:4">
      <c r="D4972" s="227"/>
    </row>
    <row r="4973" spans="4:4">
      <c r="D4973" s="227"/>
    </row>
    <row r="4974" spans="4:4">
      <c r="D4974" s="227"/>
    </row>
    <row r="4975" spans="4:4">
      <c r="D4975" s="227"/>
    </row>
    <row r="4976" spans="4:4">
      <c r="D4976" s="227"/>
    </row>
    <row r="4977" spans="4:4">
      <c r="D4977" s="227"/>
    </row>
    <row r="4978" spans="4:4">
      <c r="D4978" s="227"/>
    </row>
    <row r="4979" spans="4:4">
      <c r="D4979" s="227"/>
    </row>
    <row r="4980" spans="4:4">
      <c r="D4980" s="227"/>
    </row>
    <row r="4981" spans="4:4">
      <c r="D4981" s="227"/>
    </row>
    <row r="4982" spans="4:4">
      <c r="D4982" s="227"/>
    </row>
    <row r="4983" spans="4:4">
      <c r="D4983" s="227"/>
    </row>
    <row r="4984" spans="4:4">
      <c r="D4984" s="227"/>
    </row>
    <row r="4985" spans="4:4">
      <c r="D4985" s="227"/>
    </row>
    <row r="4986" spans="4:4">
      <c r="D4986" s="227"/>
    </row>
    <row r="4987" spans="4:4">
      <c r="D4987" s="227"/>
    </row>
    <row r="4988" spans="4:4">
      <c r="D4988" s="227"/>
    </row>
    <row r="4989" spans="4:4">
      <c r="D4989" s="227"/>
    </row>
    <row r="4990" spans="4:4">
      <c r="D4990" s="227"/>
    </row>
    <row r="4991" spans="4:4">
      <c r="D4991" s="227"/>
    </row>
    <row r="4992" spans="4:4">
      <c r="D4992" s="227"/>
    </row>
    <row r="4993" spans="4:4">
      <c r="D4993" s="227"/>
    </row>
    <row r="4994" spans="4:4">
      <c r="D4994" s="227"/>
    </row>
    <row r="4995" spans="4:4">
      <c r="D4995" s="227"/>
    </row>
    <row r="4996" spans="4:4">
      <c r="D4996" s="227"/>
    </row>
    <row r="4997" spans="4:4">
      <c r="D4997" s="227"/>
    </row>
  </sheetData>
  <sheetProtection algorithmName="SHA-512" hashValue="5IC1z6etIe9Iu3Q3VEDk1/q/LyIMBrYqGugIdPans/VuFUK69sJGzo5nXVcl63ZKoQ2sVtmlWwSdSyLsNXnlMA==" saltValue="Eq5uknggc8PHbQ4D8StnNA==" spinCount="100000" sheet="1" objects="1" scenarios="1"/>
  <mergeCells count="1">
    <mergeCell ref="A1:G1"/>
  </mergeCells>
  <conditionalFormatting sqref="F6">
    <cfRule type="expression" dxfId="2107" priority="2104" stopIfTrue="1">
      <formula>$D6=0</formula>
    </cfRule>
    <cfRule type="expression" dxfId="2106" priority="2105" stopIfTrue="1">
      <formula>$A$1=-1</formula>
    </cfRule>
    <cfRule type="cellIs" dxfId="2105" priority="2106" stopIfTrue="1" operator="lessThan">
      <formula>0</formula>
    </cfRule>
    <cfRule type="cellIs" dxfId="2104" priority="2107" stopIfTrue="1" operator="greaterThan">
      <formula>0</formula>
    </cfRule>
    <cfRule type="expression" dxfId="2103" priority="2108" stopIfTrue="1">
      <formula>$D6&lt;&gt;0</formula>
    </cfRule>
  </conditionalFormatting>
  <conditionalFormatting sqref="F6">
    <cfRule type="cellIs" dxfId="2102" priority="2099" stopIfTrue="1" operator="lessThan">
      <formula>0</formula>
    </cfRule>
    <cfRule type="cellIs" dxfId="2101" priority="2100" stopIfTrue="1" operator="greaterThan">
      <formula>0</formula>
    </cfRule>
    <cfRule type="expression" dxfId="2100" priority="2101" stopIfTrue="1">
      <formula>$D6=0</formula>
    </cfRule>
    <cfRule type="expression" dxfId="2099" priority="2102" stopIfTrue="1">
      <formula>$A$1=-1</formula>
    </cfRule>
    <cfRule type="expression" dxfId="2098" priority="2103" stopIfTrue="1">
      <formula>$D6&lt;&gt;0</formula>
    </cfRule>
  </conditionalFormatting>
  <conditionalFormatting sqref="E6">
    <cfRule type="expression" dxfId="2097" priority="2098" stopIfTrue="1">
      <formula>$E6=0</formula>
    </cfRule>
  </conditionalFormatting>
  <conditionalFormatting sqref="E6">
    <cfRule type="expression" dxfId="2096" priority="2097" stopIfTrue="1">
      <formula>$D6=0</formula>
    </cfRule>
  </conditionalFormatting>
  <conditionalFormatting sqref="E6">
    <cfRule type="expression" dxfId="2095" priority="2096" stopIfTrue="1">
      <formula>$E6=0</formula>
    </cfRule>
  </conditionalFormatting>
  <conditionalFormatting sqref="E6">
    <cfRule type="expression" dxfId="2094" priority="2095" stopIfTrue="1">
      <formula>$D6=0</formula>
    </cfRule>
  </conditionalFormatting>
  <conditionalFormatting sqref="F6">
    <cfRule type="expression" dxfId="2093" priority="2090" stopIfTrue="1">
      <formula>$D6=0</formula>
    </cfRule>
    <cfRule type="expression" dxfId="2092" priority="2091" stopIfTrue="1">
      <formula>$A$1=-1</formula>
    </cfRule>
    <cfRule type="cellIs" dxfId="2091" priority="2092" stopIfTrue="1" operator="lessThan">
      <formula>0</formula>
    </cfRule>
    <cfRule type="cellIs" dxfId="2090" priority="2093" stopIfTrue="1" operator="greaterThan">
      <formula>0</formula>
    </cfRule>
    <cfRule type="expression" dxfId="2089" priority="2094" stopIfTrue="1">
      <formula>$D6&lt;&gt;0</formula>
    </cfRule>
  </conditionalFormatting>
  <conditionalFormatting sqref="F6">
    <cfRule type="cellIs" dxfId="2088" priority="2085" stopIfTrue="1" operator="lessThan">
      <formula>0</formula>
    </cfRule>
    <cfRule type="cellIs" dxfId="2087" priority="2086" stopIfTrue="1" operator="greaterThan">
      <formula>0</formula>
    </cfRule>
    <cfRule type="expression" dxfId="2086" priority="2087" stopIfTrue="1">
      <formula>$D6=0</formula>
    </cfRule>
    <cfRule type="expression" dxfId="2085" priority="2088" stopIfTrue="1">
      <formula>$A$1=-1</formula>
    </cfRule>
    <cfRule type="expression" dxfId="2084" priority="2089" stopIfTrue="1">
      <formula>$D6&lt;&gt;0</formula>
    </cfRule>
  </conditionalFormatting>
  <conditionalFormatting sqref="F6">
    <cfRule type="cellIs" dxfId="2083" priority="2080" stopIfTrue="1" operator="lessThan">
      <formula>0</formula>
    </cfRule>
    <cfRule type="cellIs" dxfId="2082" priority="2081" stopIfTrue="1" operator="greaterThan">
      <formula>0</formula>
    </cfRule>
    <cfRule type="expression" dxfId="2081" priority="2082" stopIfTrue="1">
      <formula>$D6=0</formula>
    </cfRule>
    <cfRule type="expression" dxfId="2080" priority="2083" stopIfTrue="1">
      <formula>$A$1=-1</formula>
    </cfRule>
    <cfRule type="expression" dxfId="2079" priority="2084" stopIfTrue="1">
      <formula>$D6&lt;&gt;0</formula>
    </cfRule>
  </conditionalFormatting>
  <conditionalFormatting sqref="F6">
    <cfRule type="cellIs" dxfId="2078" priority="2075" stopIfTrue="1" operator="lessThan">
      <formula>0</formula>
    </cfRule>
    <cfRule type="cellIs" dxfId="2077" priority="2076" stopIfTrue="1" operator="greaterThan">
      <formula>0</formula>
    </cfRule>
    <cfRule type="expression" dxfId="2076" priority="2077" stopIfTrue="1">
      <formula>$D6=0</formula>
    </cfRule>
    <cfRule type="expression" dxfId="2075" priority="2078" stopIfTrue="1">
      <formula>$A$1=-1</formula>
    </cfRule>
    <cfRule type="expression" dxfId="2074" priority="2079" stopIfTrue="1">
      <formula>$D6&lt;&gt;0</formula>
    </cfRule>
  </conditionalFormatting>
  <conditionalFormatting sqref="F6">
    <cfRule type="cellIs" dxfId="2073" priority="2070" stopIfTrue="1" operator="lessThan">
      <formula>0</formula>
    </cfRule>
    <cfRule type="cellIs" dxfId="2072" priority="2071" stopIfTrue="1" operator="greaterThan">
      <formula>0</formula>
    </cfRule>
    <cfRule type="expression" dxfId="2071" priority="2072" stopIfTrue="1">
      <formula>$D6=0</formula>
    </cfRule>
    <cfRule type="expression" dxfId="2070" priority="2073" stopIfTrue="1">
      <formula>$A$1=-1</formula>
    </cfRule>
    <cfRule type="expression" dxfId="2069" priority="2074" stopIfTrue="1">
      <formula>$D6&lt;&gt;0</formula>
    </cfRule>
  </conditionalFormatting>
  <conditionalFormatting sqref="F6">
    <cfRule type="expression" dxfId="2068" priority="2065" stopIfTrue="1">
      <formula>$D6=0</formula>
    </cfRule>
    <cfRule type="expression" dxfId="2067" priority="2066" stopIfTrue="1">
      <formula>$A$1=-1</formula>
    </cfRule>
    <cfRule type="cellIs" dxfId="2066" priority="2067" stopIfTrue="1" operator="lessThan">
      <formula>0</formula>
    </cfRule>
    <cfRule type="cellIs" dxfId="2065" priority="2068" stopIfTrue="1" operator="greaterThan">
      <formula>0</formula>
    </cfRule>
    <cfRule type="expression" dxfId="2064" priority="2069" stopIfTrue="1">
      <formula>$D6&lt;&gt;0</formula>
    </cfRule>
  </conditionalFormatting>
  <conditionalFormatting sqref="F6">
    <cfRule type="expression" dxfId="2063" priority="2060" stopIfTrue="1">
      <formula>$D6=0</formula>
    </cfRule>
    <cfRule type="expression" dxfId="2062" priority="2061" stopIfTrue="1">
      <formula>$A$1=-1</formula>
    </cfRule>
    <cfRule type="cellIs" dxfId="2061" priority="2062" stopIfTrue="1" operator="lessThan">
      <formula>0</formula>
    </cfRule>
    <cfRule type="cellIs" dxfId="2060" priority="2063" stopIfTrue="1" operator="greaterThan">
      <formula>0</formula>
    </cfRule>
    <cfRule type="expression" dxfId="2059" priority="2064" stopIfTrue="1">
      <formula>$D6&lt;&gt;0</formula>
    </cfRule>
  </conditionalFormatting>
  <conditionalFormatting sqref="F6">
    <cfRule type="cellIs" dxfId="2058" priority="2055" stopIfTrue="1" operator="lessThan">
      <formula>0</formula>
    </cfRule>
    <cfRule type="cellIs" dxfId="2057" priority="2056" stopIfTrue="1" operator="greaterThan">
      <formula>0</formula>
    </cfRule>
    <cfRule type="expression" dxfId="2056" priority="2057" stopIfTrue="1">
      <formula>$D6=0</formula>
    </cfRule>
    <cfRule type="expression" dxfId="2055" priority="2058" stopIfTrue="1">
      <formula>$A$1=-1</formula>
    </cfRule>
    <cfRule type="expression" dxfId="2054" priority="2059" stopIfTrue="1">
      <formula>$D6&lt;&gt;0</formula>
    </cfRule>
  </conditionalFormatting>
  <conditionalFormatting sqref="F6">
    <cfRule type="cellIs" dxfId="2053" priority="2050" stopIfTrue="1" operator="lessThan">
      <formula>0</formula>
    </cfRule>
    <cfRule type="cellIs" dxfId="2052" priority="2051" stopIfTrue="1" operator="greaterThan">
      <formula>0</formula>
    </cfRule>
    <cfRule type="expression" dxfId="2051" priority="2052" stopIfTrue="1">
      <formula>$D6=0</formula>
    </cfRule>
    <cfRule type="expression" dxfId="2050" priority="2053" stopIfTrue="1">
      <formula>$A$1=-1</formula>
    </cfRule>
    <cfRule type="expression" dxfId="2049" priority="2054" stopIfTrue="1">
      <formula>$D6&lt;&gt;0</formula>
    </cfRule>
  </conditionalFormatting>
  <conditionalFormatting sqref="F6">
    <cfRule type="cellIs" dxfId="2048" priority="2045" stopIfTrue="1" operator="lessThan">
      <formula>0</formula>
    </cfRule>
    <cfRule type="cellIs" dxfId="2047" priority="2046" stopIfTrue="1" operator="greaterThan">
      <formula>0</formula>
    </cfRule>
    <cfRule type="expression" dxfId="2046" priority="2047" stopIfTrue="1">
      <formula>$D6=0</formula>
    </cfRule>
    <cfRule type="expression" dxfId="2045" priority="2048" stopIfTrue="1">
      <formula>$A$1=-1</formula>
    </cfRule>
    <cfRule type="expression" dxfId="2044" priority="2049" stopIfTrue="1">
      <formula>$D6&lt;&gt;0</formula>
    </cfRule>
  </conditionalFormatting>
  <conditionalFormatting sqref="F6">
    <cfRule type="cellIs" dxfId="2043" priority="2040" stopIfTrue="1" operator="lessThan">
      <formula>0</formula>
    </cfRule>
    <cfRule type="cellIs" dxfId="2042" priority="2041" stopIfTrue="1" operator="greaterThan">
      <formula>0</formula>
    </cfRule>
    <cfRule type="expression" dxfId="2041" priority="2042" stopIfTrue="1">
      <formula>$D6=0</formula>
    </cfRule>
    <cfRule type="expression" dxfId="2040" priority="2043" stopIfTrue="1">
      <formula>$A$1=-1</formula>
    </cfRule>
    <cfRule type="expression" dxfId="2039" priority="2044" stopIfTrue="1">
      <formula>$D6&lt;&gt;0</formula>
    </cfRule>
  </conditionalFormatting>
  <conditionalFormatting sqref="F6">
    <cfRule type="expression" dxfId="2038" priority="2035" stopIfTrue="1">
      <formula>$D6=0</formula>
    </cfRule>
    <cfRule type="expression" dxfId="2037" priority="2036" stopIfTrue="1">
      <formula>$A$1=-1</formula>
    </cfRule>
    <cfRule type="cellIs" dxfId="2036" priority="2037" stopIfTrue="1" operator="lessThan">
      <formula>0</formula>
    </cfRule>
    <cfRule type="cellIs" dxfId="2035" priority="2038" stopIfTrue="1" operator="greaterThan">
      <formula>0</formula>
    </cfRule>
    <cfRule type="expression" dxfId="2034" priority="2039" stopIfTrue="1">
      <formula>$D6&lt;&gt;0</formula>
    </cfRule>
  </conditionalFormatting>
  <conditionalFormatting sqref="F6">
    <cfRule type="expression" dxfId="2033" priority="2030" stopIfTrue="1">
      <formula>$D6=0</formula>
    </cfRule>
    <cfRule type="expression" dxfId="2032" priority="2031" stopIfTrue="1">
      <formula>$A$1=-1</formula>
    </cfRule>
    <cfRule type="cellIs" dxfId="2031" priority="2032" stopIfTrue="1" operator="lessThan">
      <formula>0</formula>
    </cfRule>
    <cfRule type="cellIs" dxfId="2030" priority="2033" stopIfTrue="1" operator="greaterThan">
      <formula>0</formula>
    </cfRule>
    <cfRule type="expression" dxfId="2029" priority="2034" stopIfTrue="1">
      <formula>$D6&lt;&gt;0</formula>
    </cfRule>
  </conditionalFormatting>
  <conditionalFormatting sqref="F6">
    <cfRule type="cellIs" dxfId="2028" priority="2025" stopIfTrue="1" operator="lessThan">
      <formula>0</formula>
    </cfRule>
    <cfRule type="cellIs" dxfId="2027" priority="2026" stopIfTrue="1" operator="greaterThan">
      <formula>0</formula>
    </cfRule>
    <cfRule type="expression" dxfId="2026" priority="2027" stopIfTrue="1">
      <formula>$D6=0</formula>
    </cfRule>
    <cfRule type="expression" dxfId="2025" priority="2028" stopIfTrue="1">
      <formula>$A$1=-1</formula>
    </cfRule>
    <cfRule type="expression" dxfId="2024" priority="2029" stopIfTrue="1">
      <formula>$D6&lt;&gt;0</formula>
    </cfRule>
  </conditionalFormatting>
  <conditionalFormatting sqref="E6">
    <cfRule type="expression" dxfId="2023" priority="2024" stopIfTrue="1">
      <formula>$E6=0</formula>
    </cfRule>
  </conditionalFormatting>
  <conditionalFormatting sqref="E6">
    <cfRule type="expression" dxfId="2022" priority="2023" stopIfTrue="1">
      <formula>$D6=0</formula>
    </cfRule>
  </conditionalFormatting>
  <conditionalFormatting sqref="F6">
    <cfRule type="expression" dxfId="2021" priority="2018" stopIfTrue="1">
      <formula>$D6=0</formula>
    </cfRule>
    <cfRule type="expression" dxfId="2020" priority="2019" stopIfTrue="1">
      <formula>$A$1=-1</formula>
    </cfRule>
    <cfRule type="cellIs" dxfId="2019" priority="2020" stopIfTrue="1" operator="lessThan">
      <formula>0</formula>
    </cfRule>
    <cfRule type="cellIs" dxfId="2018" priority="2021" stopIfTrue="1" operator="greaterThan">
      <formula>0</formula>
    </cfRule>
    <cfRule type="expression" dxfId="2017" priority="2022" stopIfTrue="1">
      <formula>$D6&lt;&gt;0</formula>
    </cfRule>
  </conditionalFormatting>
  <conditionalFormatting sqref="F6">
    <cfRule type="cellIs" dxfId="2016" priority="2013" stopIfTrue="1" operator="lessThan">
      <formula>0</formula>
    </cfRule>
    <cfRule type="cellIs" dxfId="2015" priority="2014" stopIfTrue="1" operator="greaterThan">
      <formula>0</formula>
    </cfRule>
    <cfRule type="expression" dxfId="2014" priority="2015" stopIfTrue="1">
      <formula>$D6=0</formula>
    </cfRule>
    <cfRule type="expression" dxfId="2013" priority="2016" stopIfTrue="1">
      <formula>$A$1=-1</formula>
    </cfRule>
    <cfRule type="expression" dxfId="2012" priority="2017" stopIfTrue="1">
      <formula>$D6&lt;&gt;0</formula>
    </cfRule>
  </conditionalFormatting>
  <conditionalFormatting sqref="F6">
    <cfRule type="cellIs" dxfId="2011" priority="2008" stopIfTrue="1" operator="lessThan">
      <formula>0</formula>
    </cfRule>
    <cfRule type="cellIs" dxfId="2010" priority="2009" stopIfTrue="1" operator="greaterThan">
      <formula>0</formula>
    </cfRule>
    <cfRule type="expression" dxfId="2009" priority="2010" stopIfTrue="1">
      <formula>$D6=0</formula>
    </cfRule>
    <cfRule type="expression" dxfId="2008" priority="2011" stopIfTrue="1">
      <formula>$A$1=-1</formula>
    </cfRule>
    <cfRule type="expression" dxfId="2007" priority="2012" stopIfTrue="1">
      <formula>$D6&lt;&gt;0</formula>
    </cfRule>
  </conditionalFormatting>
  <conditionalFormatting sqref="F6">
    <cfRule type="cellIs" dxfId="2006" priority="2003" stopIfTrue="1" operator="lessThan">
      <formula>0</formula>
    </cfRule>
    <cfRule type="cellIs" dxfId="2005" priority="2004" stopIfTrue="1" operator="greaterThan">
      <formula>0</formula>
    </cfRule>
    <cfRule type="expression" dxfId="2004" priority="2005" stopIfTrue="1">
      <formula>$D6=0</formula>
    </cfRule>
    <cfRule type="expression" dxfId="2003" priority="2006" stopIfTrue="1">
      <formula>$A$1=-1</formula>
    </cfRule>
    <cfRule type="expression" dxfId="2002" priority="2007" stopIfTrue="1">
      <formula>$D6&lt;&gt;0</formula>
    </cfRule>
  </conditionalFormatting>
  <conditionalFormatting sqref="F6">
    <cfRule type="cellIs" dxfId="2001" priority="1998" stopIfTrue="1" operator="lessThan">
      <formula>0</formula>
    </cfRule>
    <cfRule type="cellIs" dxfId="2000" priority="1999" stopIfTrue="1" operator="greaterThan">
      <formula>0</formula>
    </cfRule>
    <cfRule type="expression" dxfId="1999" priority="2000" stopIfTrue="1">
      <formula>$D6=0</formula>
    </cfRule>
    <cfRule type="expression" dxfId="1998" priority="2001" stopIfTrue="1">
      <formula>$A$1=-1</formula>
    </cfRule>
    <cfRule type="expression" dxfId="1997" priority="2002" stopIfTrue="1">
      <formula>$D6&lt;&gt;0</formula>
    </cfRule>
  </conditionalFormatting>
  <conditionalFormatting sqref="F6">
    <cfRule type="expression" dxfId="1996" priority="1993" stopIfTrue="1">
      <formula>$D6=0</formula>
    </cfRule>
    <cfRule type="expression" dxfId="1995" priority="1994" stopIfTrue="1">
      <formula>$A$1=-1</formula>
    </cfRule>
    <cfRule type="cellIs" dxfId="1994" priority="1995" stopIfTrue="1" operator="lessThan">
      <formula>0</formula>
    </cfRule>
    <cfRule type="cellIs" dxfId="1993" priority="1996" stopIfTrue="1" operator="greaterThan">
      <formula>0</formula>
    </cfRule>
    <cfRule type="expression" dxfId="1992" priority="1997" stopIfTrue="1">
      <formula>$D6&lt;&gt;0</formula>
    </cfRule>
  </conditionalFormatting>
  <conditionalFormatting sqref="E6">
    <cfRule type="expression" dxfId="1991" priority="1992" stopIfTrue="1">
      <formula>$E6=0</formula>
    </cfRule>
  </conditionalFormatting>
  <conditionalFormatting sqref="F6">
    <cfRule type="expression" dxfId="1990" priority="1987" stopIfTrue="1">
      <formula>$D6=0</formula>
    </cfRule>
    <cfRule type="expression" dxfId="1989" priority="1988" stopIfTrue="1">
      <formula>$A$1=-1</formula>
    </cfRule>
    <cfRule type="cellIs" dxfId="1988" priority="1989" stopIfTrue="1" operator="lessThan">
      <formula>0</formula>
    </cfRule>
    <cfRule type="cellIs" dxfId="1987" priority="1990" stopIfTrue="1" operator="greaterThan">
      <formula>0</formula>
    </cfRule>
    <cfRule type="expression" dxfId="1986" priority="1991" stopIfTrue="1">
      <formula>$D6&lt;&gt;0</formula>
    </cfRule>
  </conditionalFormatting>
  <conditionalFormatting sqref="F6">
    <cfRule type="cellIs" dxfId="1985" priority="1982" stopIfTrue="1" operator="lessThan">
      <formula>0</formula>
    </cfRule>
    <cfRule type="cellIs" dxfId="1984" priority="1983" stopIfTrue="1" operator="greaterThan">
      <formula>0</formula>
    </cfRule>
    <cfRule type="expression" dxfId="1983" priority="1984" stopIfTrue="1">
      <formula>$D6=0</formula>
    </cfRule>
    <cfRule type="expression" dxfId="1982" priority="1985" stopIfTrue="1">
      <formula>$A$1=-1</formula>
    </cfRule>
    <cfRule type="expression" dxfId="1981" priority="1986" stopIfTrue="1">
      <formula>$D6&lt;&gt;0</formula>
    </cfRule>
  </conditionalFormatting>
  <conditionalFormatting sqref="F6">
    <cfRule type="cellIs" dxfId="1980" priority="1977" stopIfTrue="1" operator="lessThan">
      <formula>0</formula>
    </cfRule>
    <cfRule type="cellIs" dxfId="1979" priority="1978" stopIfTrue="1" operator="greaterThan">
      <formula>0</formula>
    </cfRule>
    <cfRule type="expression" dxfId="1978" priority="1979" stopIfTrue="1">
      <formula>$D6=0</formula>
    </cfRule>
    <cfRule type="expression" dxfId="1977" priority="1980" stopIfTrue="1">
      <formula>$A$1=-1</formula>
    </cfRule>
    <cfRule type="expression" dxfId="1976" priority="1981" stopIfTrue="1">
      <formula>$D6&lt;&gt;0</formula>
    </cfRule>
  </conditionalFormatting>
  <conditionalFormatting sqref="F6">
    <cfRule type="cellIs" dxfId="1975" priority="1972" stopIfTrue="1" operator="lessThan">
      <formula>0</formula>
    </cfRule>
    <cfRule type="cellIs" dxfId="1974" priority="1973" stopIfTrue="1" operator="greaterThan">
      <formula>0</formula>
    </cfRule>
    <cfRule type="expression" dxfId="1973" priority="1974" stopIfTrue="1">
      <formula>$D6=0</formula>
    </cfRule>
    <cfRule type="expression" dxfId="1972" priority="1975" stopIfTrue="1">
      <formula>$A$1=-1</formula>
    </cfRule>
    <cfRule type="expression" dxfId="1971" priority="1976" stopIfTrue="1">
      <formula>$D6&lt;&gt;0</formula>
    </cfRule>
  </conditionalFormatting>
  <conditionalFormatting sqref="E6">
    <cfRule type="expression" dxfId="1970" priority="1971" stopIfTrue="1">
      <formula>$D6=0</formula>
    </cfRule>
  </conditionalFormatting>
  <conditionalFormatting sqref="F6">
    <cfRule type="cellIs" dxfId="1969" priority="1966" stopIfTrue="1" operator="lessThan">
      <formula>0</formula>
    </cfRule>
    <cfRule type="cellIs" dxfId="1968" priority="1967" stopIfTrue="1" operator="greaterThan">
      <formula>0</formula>
    </cfRule>
    <cfRule type="expression" dxfId="1967" priority="1968" stopIfTrue="1">
      <formula>$D6=0</formula>
    </cfRule>
    <cfRule type="expression" dxfId="1966" priority="1969" stopIfTrue="1">
      <formula>$A$1=-1</formula>
    </cfRule>
    <cfRule type="expression" dxfId="1965" priority="1970" stopIfTrue="1">
      <formula>$D6&lt;&gt;0</formula>
    </cfRule>
  </conditionalFormatting>
  <conditionalFormatting sqref="F6">
    <cfRule type="expression" dxfId="1964" priority="1961" stopIfTrue="1">
      <formula>$D6=0</formula>
    </cfRule>
    <cfRule type="expression" dxfId="1963" priority="1962" stopIfTrue="1">
      <formula>$A$1=-1</formula>
    </cfRule>
    <cfRule type="cellIs" dxfId="1962" priority="1963" stopIfTrue="1" operator="lessThan">
      <formula>0</formula>
    </cfRule>
    <cfRule type="cellIs" dxfId="1961" priority="1964" stopIfTrue="1" operator="greaterThan">
      <formula>0</formula>
    </cfRule>
    <cfRule type="expression" dxfId="1960" priority="1965" stopIfTrue="1">
      <formula>$D6&lt;&gt;0</formula>
    </cfRule>
  </conditionalFormatting>
  <conditionalFormatting sqref="F7:F11">
    <cfRule type="expression" dxfId="1959" priority="1956" stopIfTrue="1">
      <formula>$D7=0</formula>
    </cfRule>
    <cfRule type="expression" dxfId="1958" priority="1957" stopIfTrue="1">
      <formula>$A$1=-1</formula>
    </cfRule>
    <cfRule type="cellIs" dxfId="1957" priority="1958" stopIfTrue="1" operator="lessThan">
      <formula>0</formula>
    </cfRule>
    <cfRule type="cellIs" dxfId="1956" priority="1959" stopIfTrue="1" operator="greaterThan">
      <formula>0</formula>
    </cfRule>
    <cfRule type="expression" dxfId="1955" priority="1960" stopIfTrue="1">
      <formula>$D7&lt;&gt;0</formula>
    </cfRule>
  </conditionalFormatting>
  <conditionalFormatting sqref="F7:F11">
    <cfRule type="cellIs" dxfId="1954" priority="1951" stopIfTrue="1" operator="lessThan">
      <formula>0</formula>
    </cfRule>
    <cfRule type="cellIs" dxfId="1953" priority="1952" stopIfTrue="1" operator="greaterThan">
      <formula>0</formula>
    </cfRule>
    <cfRule type="expression" dxfId="1952" priority="1953" stopIfTrue="1">
      <formula>$D7=0</formula>
    </cfRule>
    <cfRule type="expression" dxfId="1951" priority="1954" stopIfTrue="1">
      <formula>$A$1=-1</formula>
    </cfRule>
    <cfRule type="expression" dxfId="1950" priority="1955" stopIfTrue="1">
      <formula>$D7&lt;&gt;0</formula>
    </cfRule>
  </conditionalFormatting>
  <conditionalFormatting sqref="F7:F11">
    <cfRule type="expression" dxfId="1949" priority="1946" stopIfTrue="1">
      <formula>$D7=0</formula>
    </cfRule>
    <cfRule type="expression" dxfId="1948" priority="1947" stopIfTrue="1">
      <formula>$A$1=-1</formula>
    </cfRule>
    <cfRule type="cellIs" dxfId="1947" priority="1948" stopIfTrue="1" operator="lessThan">
      <formula>0</formula>
    </cfRule>
    <cfRule type="cellIs" dxfId="1946" priority="1949" stopIfTrue="1" operator="greaterThan">
      <formula>0</formula>
    </cfRule>
    <cfRule type="expression" dxfId="1945" priority="1950" stopIfTrue="1">
      <formula>$D7&lt;&gt;0</formula>
    </cfRule>
  </conditionalFormatting>
  <conditionalFormatting sqref="F7:F11">
    <cfRule type="cellIs" dxfId="1944" priority="1941" stopIfTrue="1" operator="lessThan">
      <formula>0</formula>
    </cfRule>
    <cfRule type="cellIs" dxfId="1943" priority="1942" stopIfTrue="1" operator="greaterThan">
      <formula>0</formula>
    </cfRule>
    <cfRule type="expression" dxfId="1942" priority="1943" stopIfTrue="1">
      <formula>$D7=0</formula>
    </cfRule>
    <cfRule type="expression" dxfId="1941" priority="1944" stopIfTrue="1">
      <formula>$A$1=-1</formula>
    </cfRule>
    <cfRule type="expression" dxfId="1940" priority="1945" stopIfTrue="1">
      <formula>$D7&lt;&gt;0</formula>
    </cfRule>
  </conditionalFormatting>
  <conditionalFormatting sqref="F7:F11">
    <cfRule type="cellIs" dxfId="1939" priority="1936" stopIfTrue="1" operator="lessThan">
      <formula>0</formula>
    </cfRule>
    <cfRule type="cellIs" dxfId="1938" priority="1937" stopIfTrue="1" operator="greaterThan">
      <formula>0</formula>
    </cfRule>
    <cfRule type="expression" dxfId="1937" priority="1938" stopIfTrue="1">
      <formula>$D7=0</formula>
    </cfRule>
    <cfRule type="expression" dxfId="1936" priority="1939" stopIfTrue="1">
      <formula>$A$1=-1</formula>
    </cfRule>
    <cfRule type="expression" dxfId="1935" priority="1940" stopIfTrue="1">
      <formula>$D7&lt;&gt;0</formula>
    </cfRule>
  </conditionalFormatting>
  <conditionalFormatting sqref="F7:F11">
    <cfRule type="cellIs" dxfId="1934" priority="1931" stopIfTrue="1" operator="lessThan">
      <formula>0</formula>
    </cfRule>
    <cfRule type="cellIs" dxfId="1933" priority="1932" stopIfTrue="1" operator="greaterThan">
      <formula>0</formula>
    </cfRule>
    <cfRule type="expression" dxfId="1932" priority="1933" stopIfTrue="1">
      <formula>$D7=0</formula>
    </cfRule>
    <cfRule type="expression" dxfId="1931" priority="1934" stopIfTrue="1">
      <formula>$A$1=-1</formula>
    </cfRule>
    <cfRule type="expression" dxfId="1930" priority="1935" stopIfTrue="1">
      <formula>$D7&lt;&gt;0</formula>
    </cfRule>
  </conditionalFormatting>
  <conditionalFormatting sqref="F7:F11">
    <cfRule type="cellIs" dxfId="1929" priority="1926" stopIfTrue="1" operator="lessThan">
      <formula>0</formula>
    </cfRule>
    <cfRule type="cellIs" dxfId="1928" priority="1927" stopIfTrue="1" operator="greaterThan">
      <formula>0</formula>
    </cfRule>
    <cfRule type="expression" dxfId="1927" priority="1928" stopIfTrue="1">
      <formula>$D7=0</formula>
    </cfRule>
    <cfRule type="expression" dxfId="1926" priority="1929" stopIfTrue="1">
      <formula>$A$1=-1</formula>
    </cfRule>
    <cfRule type="expression" dxfId="1925" priority="1930" stopIfTrue="1">
      <formula>$D7&lt;&gt;0</formula>
    </cfRule>
  </conditionalFormatting>
  <conditionalFormatting sqref="F7:F11">
    <cfRule type="expression" dxfId="1924" priority="1921" stopIfTrue="1">
      <formula>$D7=0</formula>
    </cfRule>
    <cfRule type="expression" dxfId="1923" priority="1922" stopIfTrue="1">
      <formula>$A$1=-1</formula>
    </cfRule>
    <cfRule type="cellIs" dxfId="1922" priority="1923" stopIfTrue="1" operator="lessThan">
      <formula>0</formula>
    </cfRule>
    <cfRule type="cellIs" dxfId="1921" priority="1924" stopIfTrue="1" operator="greaterThan">
      <formula>0</formula>
    </cfRule>
    <cfRule type="expression" dxfId="1920" priority="1925" stopIfTrue="1">
      <formula>$D7&lt;&gt;0</formula>
    </cfRule>
  </conditionalFormatting>
  <conditionalFormatting sqref="F7:F11">
    <cfRule type="expression" dxfId="1919" priority="1916" stopIfTrue="1">
      <formula>$D7=0</formula>
    </cfRule>
    <cfRule type="expression" dxfId="1918" priority="1917" stopIfTrue="1">
      <formula>$A$1=-1</formula>
    </cfRule>
    <cfRule type="cellIs" dxfId="1917" priority="1918" stopIfTrue="1" operator="lessThan">
      <formula>0</formula>
    </cfRule>
    <cfRule type="cellIs" dxfId="1916" priority="1919" stopIfTrue="1" operator="greaterThan">
      <formula>0</formula>
    </cfRule>
    <cfRule type="expression" dxfId="1915" priority="1920" stopIfTrue="1">
      <formula>$D7&lt;&gt;0</formula>
    </cfRule>
  </conditionalFormatting>
  <conditionalFormatting sqref="F7:F11">
    <cfRule type="cellIs" dxfId="1914" priority="1911" stopIfTrue="1" operator="lessThan">
      <formula>0</formula>
    </cfRule>
    <cfRule type="cellIs" dxfId="1913" priority="1912" stopIfTrue="1" operator="greaterThan">
      <formula>0</formula>
    </cfRule>
    <cfRule type="expression" dxfId="1912" priority="1913" stopIfTrue="1">
      <formula>$D7=0</formula>
    </cfRule>
    <cfRule type="expression" dxfId="1911" priority="1914" stopIfTrue="1">
      <formula>$A$1=-1</formula>
    </cfRule>
    <cfRule type="expression" dxfId="1910" priority="1915" stopIfTrue="1">
      <formula>$D7&lt;&gt;0</formula>
    </cfRule>
  </conditionalFormatting>
  <conditionalFormatting sqref="F7:F11">
    <cfRule type="cellIs" dxfId="1909" priority="1906" stopIfTrue="1" operator="lessThan">
      <formula>0</formula>
    </cfRule>
    <cfRule type="cellIs" dxfId="1908" priority="1907" stopIfTrue="1" operator="greaterThan">
      <formula>0</formula>
    </cfRule>
    <cfRule type="expression" dxfId="1907" priority="1908" stopIfTrue="1">
      <formula>$D7=0</formula>
    </cfRule>
    <cfRule type="expression" dxfId="1906" priority="1909" stopIfTrue="1">
      <formula>$A$1=-1</formula>
    </cfRule>
    <cfRule type="expression" dxfId="1905" priority="1910" stopIfTrue="1">
      <formula>$D7&lt;&gt;0</formula>
    </cfRule>
  </conditionalFormatting>
  <conditionalFormatting sqref="F7:F11">
    <cfRule type="cellIs" dxfId="1904" priority="1901" stopIfTrue="1" operator="lessThan">
      <formula>0</formula>
    </cfRule>
    <cfRule type="cellIs" dxfId="1903" priority="1902" stopIfTrue="1" operator="greaterThan">
      <formula>0</formula>
    </cfRule>
    <cfRule type="expression" dxfId="1902" priority="1903" stopIfTrue="1">
      <formula>$D7=0</formula>
    </cfRule>
    <cfRule type="expression" dxfId="1901" priority="1904" stopIfTrue="1">
      <formula>$A$1=-1</formula>
    </cfRule>
    <cfRule type="expression" dxfId="1900" priority="1905" stopIfTrue="1">
      <formula>$D7&lt;&gt;0</formula>
    </cfRule>
  </conditionalFormatting>
  <conditionalFormatting sqref="F7:F11">
    <cfRule type="cellIs" dxfId="1899" priority="1896" stopIfTrue="1" operator="lessThan">
      <formula>0</formula>
    </cfRule>
    <cfRule type="cellIs" dxfId="1898" priority="1897" stopIfTrue="1" operator="greaterThan">
      <formula>0</formula>
    </cfRule>
    <cfRule type="expression" dxfId="1897" priority="1898" stopIfTrue="1">
      <formula>$D7=0</formula>
    </cfRule>
    <cfRule type="expression" dxfId="1896" priority="1899" stopIfTrue="1">
      <formula>$A$1=-1</formula>
    </cfRule>
    <cfRule type="expression" dxfId="1895" priority="1900" stopIfTrue="1">
      <formula>$D7&lt;&gt;0</formula>
    </cfRule>
  </conditionalFormatting>
  <conditionalFormatting sqref="F7:F11">
    <cfRule type="expression" dxfId="1894" priority="1891" stopIfTrue="1">
      <formula>$D7=0</formula>
    </cfRule>
    <cfRule type="expression" dxfId="1893" priority="1892" stopIfTrue="1">
      <formula>$A$1=-1</formula>
    </cfRule>
    <cfRule type="cellIs" dxfId="1892" priority="1893" stopIfTrue="1" operator="lessThan">
      <formula>0</formula>
    </cfRule>
    <cfRule type="cellIs" dxfId="1891" priority="1894" stopIfTrue="1" operator="greaterThan">
      <formula>0</formula>
    </cfRule>
    <cfRule type="expression" dxfId="1890" priority="1895" stopIfTrue="1">
      <formula>$D7&lt;&gt;0</formula>
    </cfRule>
  </conditionalFormatting>
  <conditionalFormatting sqref="F7:F11">
    <cfRule type="expression" dxfId="1889" priority="1886" stopIfTrue="1">
      <formula>$D7=0</formula>
    </cfRule>
    <cfRule type="expression" dxfId="1888" priority="1887" stopIfTrue="1">
      <formula>$A$1=-1</formula>
    </cfRule>
    <cfRule type="cellIs" dxfId="1887" priority="1888" stopIfTrue="1" operator="lessThan">
      <formula>0</formula>
    </cfRule>
    <cfRule type="cellIs" dxfId="1886" priority="1889" stopIfTrue="1" operator="greaterThan">
      <formula>0</formula>
    </cfRule>
    <cfRule type="expression" dxfId="1885" priority="1890" stopIfTrue="1">
      <formula>$D7&lt;&gt;0</formula>
    </cfRule>
  </conditionalFormatting>
  <conditionalFormatting sqref="F7:F11">
    <cfRule type="cellIs" dxfId="1884" priority="1881" stopIfTrue="1" operator="lessThan">
      <formula>0</formula>
    </cfRule>
    <cfRule type="cellIs" dxfId="1883" priority="1882" stopIfTrue="1" operator="greaterThan">
      <formula>0</formula>
    </cfRule>
    <cfRule type="expression" dxfId="1882" priority="1883" stopIfTrue="1">
      <formula>$D7=0</formula>
    </cfRule>
    <cfRule type="expression" dxfId="1881" priority="1884" stopIfTrue="1">
      <formula>$A$1=-1</formula>
    </cfRule>
    <cfRule type="expression" dxfId="1880" priority="1885" stopIfTrue="1">
      <formula>$D7&lt;&gt;0</formula>
    </cfRule>
  </conditionalFormatting>
  <conditionalFormatting sqref="F7:F11">
    <cfRule type="expression" dxfId="1879" priority="1876" stopIfTrue="1">
      <formula>$D7=0</formula>
    </cfRule>
    <cfRule type="expression" dxfId="1878" priority="1877" stopIfTrue="1">
      <formula>$A$1=-1</formula>
    </cfRule>
    <cfRule type="cellIs" dxfId="1877" priority="1878" stopIfTrue="1" operator="lessThan">
      <formula>0</formula>
    </cfRule>
    <cfRule type="cellIs" dxfId="1876" priority="1879" stopIfTrue="1" operator="greaterThan">
      <formula>0</formula>
    </cfRule>
    <cfRule type="expression" dxfId="1875" priority="1880" stopIfTrue="1">
      <formula>$D7&lt;&gt;0</formula>
    </cfRule>
  </conditionalFormatting>
  <conditionalFormatting sqref="F7:F11">
    <cfRule type="cellIs" dxfId="1874" priority="1871" stopIfTrue="1" operator="lessThan">
      <formula>0</formula>
    </cfRule>
    <cfRule type="cellIs" dxfId="1873" priority="1872" stopIfTrue="1" operator="greaterThan">
      <formula>0</formula>
    </cfRule>
    <cfRule type="expression" dxfId="1872" priority="1873" stopIfTrue="1">
      <formula>$D7=0</formula>
    </cfRule>
    <cfRule type="expression" dxfId="1871" priority="1874" stopIfTrue="1">
      <formula>$A$1=-1</formula>
    </cfRule>
    <cfRule type="expression" dxfId="1870" priority="1875" stopIfTrue="1">
      <formula>$D7&lt;&gt;0</formula>
    </cfRule>
  </conditionalFormatting>
  <conditionalFormatting sqref="F7:F11">
    <cfRule type="cellIs" dxfId="1869" priority="1866" stopIfTrue="1" operator="lessThan">
      <formula>0</formula>
    </cfRule>
    <cfRule type="cellIs" dxfId="1868" priority="1867" stopIfTrue="1" operator="greaterThan">
      <formula>0</formula>
    </cfRule>
    <cfRule type="expression" dxfId="1867" priority="1868" stopIfTrue="1">
      <formula>$D7=0</formula>
    </cfRule>
    <cfRule type="expression" dxfId="1866" priority="1869" stopIfTrue="1">
      <formula>$A$1=-1</formula>
    </cfRule>
    <cfRule type="expression" dxfId="1865" priority="1870" stopIfTrue="1">
      <formula>$D7&lt;&gt;0</formula>
    </cfRule>
  </conditionalFormatting>
  <conditionalFormatting sqref="F7:F11">
    <cfRule type="cellIs" dxfId="1864" priority="1861" stopIfTrue="1" operator="lessThan">
      <formula>0</formula>
    </cfRule>
    <cfRule type="cellIs" dxfId="1863" priority="1862" stopIfTrue="1" operator="greaterThan">
      <formula>0</formula>
    </cfRule>
    <cfRule type="expression" dxfId="1862" priority="1863" stopIfTrue="1">
      <formula>$D7=0</formula>
    </cfRule>
    <cfRule type="expression" dxfId="1861" priority="1864" stopIfTrue="1">
      <formula>$A$1=-1</formula>
    </cfRule>
    <cfRule type="expression" dxfId="1860" priority="1865" stopIfTrue="1">
      <formula>$D7&lt;&gt;0</formula>
    </cfRule>
  </conditionalFormatting>
  <conditionalFormatting sqref="F7:F11">
    <cfRule type="cellIs" dxfId="1859" priority="1856" stopIfTrue="1" operator="lessThan">
      <formula>0</formula>
    </cfRule>
    <cfRule type="cellIs" dxfId="1858" priority="1857" stopIfTrue="1" operator="greaterThan">
      <formula>0</formula>
    </cfRule>
    <cfRule type="expression" dxfId="1857" priority="1858" stopIfTrue="1">
      <formula>$D7=0</formula>
    </cfRule>
    <cfRule type="expression" dxfId="1856" priority="1859" stopIfTrue="1">
      <formula>$A$1=-1</formula>
    </cfRule>
    <cfRule type="expression" dxfId="1855" priority="1860" stopIfTrue="1">
      <formula>$D7&lt;&gt;0</formula>
    </cfRule>
  </conditionalFormatting>
  <conditionalFormatting sqref="F7:F11">
    <cfRule type="expression" dxfId="1854" priority="1851" stopIfTrue="1">
      <formula>$D7=0</formula>
    </cfRule>
    <cfRule type="expression" dxfId="1853" priority="1852" stopIfTrue="1">
      <formula>$A$1=-1</formula>
    </cfRule>
    <cfRule type="cellIs" dxfId="1852" priority="1853" stopIfTrue="1" operator="lessThan">
      <formula>0</formula>
    </cfRule>
    <cfRule type="cellIs" dxfId="1851" priority="1854" stopIfTrue="1" operator="greaterThan">
      <formula>0</formula>
    </cfRule>
    <cfRule type="expression" dxfId="1850" priority="1855" stopIfTrue="1">
      <formula>$D7&lt;&gt;0</formula>
    </cfRule>
  </conditionalFormatting>
  <conditionalFormatting sqref="F7:F11">
    <cfRule type="expression" dxfId="1849" priority="1846" stopIfTrue="1">
      <formula>$D7=0</formula>
    </cfRule>
    <cfRule type="expression" dxfId="1848" priority="1847" stopIfTrue="1">
      <formula>$A$1=-1</formula>
    </cfRule>
    <cfRule type="cellIs" dxfId="1847" priority="1848" stopIfTrue="1" operator="lessThan">
      <formula>0</formula>
    </cfRule>
    <cfRule type="cellIs" dxfId="1846" priority="1849" stopIfTrue="1" operator="greaterThan">
      <formula>0</formula>
    </cfRule>
    <cfRule type="expression" dxfId="1845" priority="1850" stopIfTrue="1">
      <formula>$D7&lt;&gt;0</formula>
    </cfRule>
  </conditionalFormatting>
  <conditionalFormatting sqref="F7:F11">
    <cfRule type="cellIs" dxfId="1844" priority="1841" stopIfTrue="1" operator="lessThan">
      <formula>0</formula>
    </cfRule>
    <cfRule type="cellIs" dxfId="1843" priority="1842" stopIfTrue="1" operator="greaterThan">
      <formula>0</formula>
    </cfRule>
    <cfRule type="expression" dxfId="1842" priority="1843" stopIfTrue="1">
      <formula>$D7=0</formula>
    </cfRule>
    <cfRule type="expression" dxfId="1841" priority="1844" stopIfTrue="1">
      <formula>$A$1=-1</formula>
    </cfRule>
    <cfRule type="expression" dxfId="1840" priority="1845" stopIfTrue="1">
      <formula>$D7&lt;&gt;0</formula>
    </cfRule>
  </conditionalFormatting>
  <conditionalFormatting sqref="F7:F11">
    <cfRule type="cellIs" dxfId="1839" priority="1836" stopIfTrue="1" operator="lessThan">
      <formula>0</formula>
    </cfRule>
    <cfRule type="cellIs" dxfId="1838" priority="1837" stopIfTrue="1" operator="greaterThan">
      <formula>0</formula>
    </cfRule>
    <cfRule type="expression" dxfId="1837" priority="1838" stopIfTrue="1">
      <formula>$D7=0</formula>
    </cfRule>
    <cfRule type="expression" dxfId="1836" priority="1839" stopIfTrue="1">
      <formula>$A$1=-1</formula>
    </cfRule>
    <cfRule type="expression" dxfId="1835" priority="1840" stopIfTrue="1">
      <formula>$D7&lt;&gt;0</formula>
    </cfRule>
  </conditionalFormatting>
  <conditionalFormatting sqref="F7:F11">
    <cfRule type="cellIs" dxfId="1834" priority="1831" stopIfTrue="1" operator="lessThan">
      <formula>0</formula>
    </cfRule>
    <cfRule type="cellIs" dxfId="1833" priority="1832" stopIfTrue="1" operator="greaterThan">
      <formula>0</formula>
    </cfRule>
    <cfRule type="expression" dxfId="1832" priority="1833" stopIfTrue="1">
      <formula>$D7=0</formula>
    </cfRule>
    <cfRule type="expression" dxfId="1831" priority="1834" stopIfTrue="1">
      <formula>$A$1=-1</formula>
    </cfRule>
    <cfRule type="expression" dxfId="1830" priority="1835" stopIfTrue="1">
      <formula>$D7&lt;&gt;0</formula>
    </cfRule>
  </conditionalFormatting>
  <conditionalFormatting sqref="F7:F11">
    <cfRule type="cellIs" dxfId="1829" priority="1826" stopIfTrue="1" operator="lessThan">
      <formula>0</formula>
    </cfRule>
    <cfRule type="cellIs" dxfId="1828" priority="1827" stopIfTrue="1" operator="greaterThan">
      <formula>0</formula>
    </cfRule>
    <cfRule type="expression" dxfId="1827" priority="1828" stopIfTrue="1">
      <formula>$D7=0</formula>
    </cfRule>
    <cfRule type="expression" dxfId="1826" priority="1829" stopIfTrue="1">
      <formula>$A$1=-1</formula>
    </cfRule>
    <cfRule type="expression" dxfId="1825" priority="1830" stopIfTrue="1">
      <formula>$D7&lt;&gt;0</formula>
    </cfRule>
  </conditionalFormatting>
  <conditionalFormatting sqref="F7:F11">
    <cfRule type="expression" dxfId="1824" priority="1821" stopIfTrue="1">
      <formula>$D7=0</formula>
    </cfRule>
    <cfRule type="expression" dxfId="1823" priority="1822" stopIfTrue="1">
      <formula>$A$1=-1</formula>
    </cfRule>
    <cfRule type="cellIs" dxfId="1822" priority="1823" stopIfTrue="1" operator="lessThan">
      <formula>0</formula>
    </cfRule>
    <cfRule type="cellIs" dxfId="1821" priority="1824" stopIfTrue="1" operator="greaterThan">
      <formula>0</formula>
    </cfRule>
    <cfRule type="expression" dxfId="1820" priority="1825" stopIfTrue="1">
      <formula>$D7&lt;&gt;0</formula>
    </cfRule>
  </conditionalFormatting>
  <conditionalFormatting sqref="F13">
    <cfRule type="expression" dxfId="1819" priority="1816" stopIfTrue="1">
      <formula>$D13=0</formula>
    </cfRule>
    <cfRule type="expression" dxfId="1818" priority="1817" stopIfTrue="1">
      <formula>$A$1=-1</formula>
    </cfRule>
    <cfRule type="cellIs" dxfId="1817" priority="1818" stopIfTrue="1" operator="lessThan">
      <formula>0</formula>
    </cfRule>
    <cfRule type="cellIs" dxfId="1816" priority="1819" stopIfTrue="1" operator="greaterThan">
      <formula>0</formula>
    </cfRule>
    <cfRule type="expression" dxfId="1815" priority="1820" stopIfTrue="1">
      <formula>$D13&lt;&gt;0</formula>
    </cfRule>
  </conditionalFormatting>
  <conditionalFormatting sqref="F13">
    <cfRule type="cellIs" dxfId="1814" priority="1811" stopIfTrue="1" operator="lessThan">
      <formula>0</formula>
    </cfRule>
    <cfRule type="cellIs" dxfId="1813" priority="1812" stopIfTrue="1" operator="greaterThan">
      <formula>0</formula>
    </cfRule>
    <cfRule type="expression" dxfId="1812" priority="1813" stopIfTrue="1">
      <formula>$D13=0</formula>
    </cfRule>
    <cfRule type="expression" dxfId="1811" priority="1814" stopIfTrue="1">
      <formula>$A$1=-1</formula>
    </cfRule>
    <cfRule type="expression" dxfId="1810" priority="1815" stopIfTrue="1">
      <formula>$D13&lt;&gt;0</formula>
    </cfRule>
  </conditionalFormatting>
  <conditionalFormatting sqref="F13">
    <cfRule type="expression" dxfId="1809" priority="1806" stopIfTrue="1">
      <formula>$D13=0</formula>
    </cfRule>
    <cfRule type="expression" dxfId="1808" priority="1807" stopIfTrue="1">
      <formula>$A$1=-1</formula>
    </cfRule>
    <cfRule type="cellIs" dxfId="1807" priority="1808" stopIfTrue="1" operator="lessThan">
      <formula>0</formula>
    </cfRule>
    <cfRule type="cellIs" dxfId="1806" priority="1809" stopIfTrue="1" operator="greaterThan">
      <formula>0</formula>
    </cfRule>
    <cfRule type="expression" dxfId="1805" priority="1810" stopIfTrue="1">
      <formula>$D13&lt;&gt;0</formula>
    </cfRule>
  </conditionalFormatting>
  <conditionalFormatting sqref="F13">
    <cfRule type="cellIs" dxfId="1804" priority="1801" stopIfTrue="1" operator="lessThan">
      <formula>0</formula>
    </cfRule>
    <cfRule type="cellIs" dxfId="1803" priority="1802" stopIfTrue="1" operator="greaterThan">
      <formula>0</formula>
    </cfRule>
    <cfRule type="expression" dxfId="1802" priority="1803" stopIfTrue="1">
      <formula>$D13=0</formula>
    </cfRule>
    <cfRule type="expression" dxfId="1801" priority="1804" stopIfTrue="1">
      <formula>$A$1=-1</formula>
    </cfRule>
    <cfRule type="expression" dxfId="1800" priority="1805" stopIfTrue="1">
      <formula>$D13&lt;&gt;0</formula>
    </cfRule>
  </conditionalFormatting>
  <conditionalFormatting sqref="F13">
    <cfRule type="cellIs" dxfId="1799" priority="1796" stopIfTrue="1" operator="lessThan">
      <formula>0</formula>
    </cfRule>
    <cfRule type="cellIs" dxfId="1798" priority="1797" stopIfTrue="1" operator="greaterThan">
      <formula>0</formula>
    </cfRule>
    <cfRule type="expression" dxfId="1797" priority="1798" stopIfTrue="1">
      <formula>$D13=0</formula>
    </cfRule>
    <cfRule type="expression" dxfId="1796" priority="1799" stopIfTrue="1">
      <formula>$A$1=-1</formula>
    </cfRule>
    <cfRule type="expression" dxfId="1795" priority="1800" stopIfTrue="1">
      <formula>$D13&lt;&gt;0</formula>
    </cfRule>
  </conditionalFormatting>
  <conditionalFormatting sqref="F13">
    <cfRule type="cellIs" dxfId="1794" priority="1791" stopIfTrue="1" operator="lessThan">
      <formula>0</formula>
    </cfRule>
    <cfRule type="cellIs" dxfId="1793" priority="1792" stopIfTrue="1" operator="greaterThan">
      <formula>0</formula>
    </cfRule>
    <cfRule type="expression" dxfId="1792" priority="1793" stopIfTrue="1">
      <formula>$D13=0</formula>
    </cfRule>
    <cfRule type="expression" dxfId="1791" priority="1794" stopIfTrue="1">
      <formula>$A$1=-1</formula>
    </cfRule>
    <cfRule type="expression" dxfId="1790" priority="1795" stopIfTrue="1">
      <formula>$D13&lt;&gt;0</formula>
    </cfRule>
  </conditionalFormatting>
  <conditionalFormatting sqref="F13">
    <cfRule type="cellIs" dxfId="1789" priority="1786" stopIfTrue="1" operator="lessThan">
      <formula>0</formula>
    </cfRule>
    <cfRule type="cellIs" dxfId="1788" priority="1787" stopIfTrue="1" operator="greaterThan">
      <formula>0</formula>
    </cfRule>
    <cfRule type="expression" dxfId="1787" priority="1788" stopIfTrue="1">
      <formula>$D13=0</formula>
    </cfRule>
    <cfRule type="expression" dxfId="1786" priority="1789" stopIfTrue="1">
      <formula>$A$1=-1</formula>
    </cfRule>
    <cfRule type="expression" dxfId="1785" priority="1790" stopIfTrue="1">
      <formula>$D13&lt;&gt;0</formula>
    </cfRule>
  </conditionalFormatting>
  <conditionalFormatting sqref="F13">
    <cfRule type="expression" dxfId="1784" priority="1781" stopIfTrue="1">
      <formula>$D13=0</formula>
    </cfRule>
    <cfRule type="expression" dxfId="1783" priority="1782" stopIfTrue="1">
      <formula>$A$1=-1</formula>
    </cfRule>
    <cfRule type="cellIs" dxfId="1782" priority="1783" stopIfTrue="1" operator="lessThan">
      <formula>0</formula>
    </cfRule>
    <cfRule type="cellIs" dxfId="1781" priority="1784" stopIfTrue="1" operator="greaterThan">
      <formula>0</formula>
    </cfRule>
    <cfRule type="expression" dxfId="1780" priority="1785" stopIfTrue="1">
      <formula>$D13&lt;&gt;0</formula>
    </cfRule>
  </conditionalFormatting>
  <conditionalFormatting sqref="F13">
    <cfRule type="expression" dxfId="1779" priority="1776" stopIfTrue="1">
      <formula>$D13=0</formula>
    </cfRule>
    <cfRule type="expression" dxfId="1778" priority="1777" stopIfTrue="1">
      <formula>$A$1=-1</formula>
    </cfRule>
    <cfRule type="cellIs" dxfId="1777" priority="1778" stopIfTrue="1" operator="lessThan">
      <formula>0</formula>
    </cfRule>
    <cfRule type="cellIs" dxfId="1776" priority="1779" stopIfTrue="1" operator="greaterThan">
      <formula>0</formula>
    </cfRule>
    <cfRule type="expression" dxfId="1775" priority="1780" stopIfTrue="1">
      <formula>$D13&lt;&gt;0</formula>
    </cfRule>
  </conditionalFormatting>
  <conditionalFormatting sqref="F13">
    <cfRule type="cellIs" dxfId="1774" priority="1771" stopIfTrue="1" operator="lessThan">
      <formula>0</formula>
    </cfRule>
    <cfRule type="cellIs" dxfId="1773" priority="1772" stopIfTrue="1" operator="greaterThan">
      <formula>0</formula>
    </cfRule>
    <cfRule type="expression" dxfId="1772" priority="1773" stopIfTrue="1">
      <formula>$D13=0</formula>
    </cfRule>
    <cfRule type="expression" dxfId="1771" priority="1774" stopIfTrue="1">
      <formula>$A$1=-1</formula>
    </cfRule>
    <cfRule type="expression" dxfId="1770" priority="1775" stopIfTrue="1">
      <formula>$D13&lt;&gt;0</formula>
    </cfRule>
  </conditionalFormatting>
  <conditionalFormatting sqref="F13">
    <cfRule type="cellIs" dxfId="1769" priority="1766" stopIfTrue="1" operator="lessThan">
      <formula>0</formula>
    </cfRule>
    <cfRule type="cellIs" dxfId="1768" priority="1767" stopIfTrue="1" operator="greaterThan">
      <formula>0</formula>
    </cfRule>
    <cfRule type="expression" dxfId="1767" priority="1768" stopIfTrue="1">
      <formula>$D13=0</formula>
    </cfRule>
    <cfRule type="expression" dxfId="1766" priority="1769" stopIfTrue="1">
      <formula>$A$1=-1</formula>
    </cfRule>
    <cfRule type="expression" dxfId="1765" priority="1770" stopIfTrue="1">
      <formula>$D13&lt;&gt;0</formula>
    </cfRule>
  </conditionalFormatting>
  <conditionalFormatting sqref="F13">
    <cfRule type="cellIs" dxfId="1764" priority="1761" stopIfTrue="1" operator="lessThan">
      <formula>0</formula>
    </cfRule>
    <cfRule type="cellIs" dxfId="1763" priority="1762" stopIfTrue="1" operator="greaterThan">
      <formula>0</formula>
    </cfRule>
    <cfRule type="expression" dxfId="1762" priority="1763" stopIfTrue="1">
      <formula>$D13=0</formula>
    </cfRule>
    <cfRule type="expression" dxfId="1761" priority="1764" stopIfTrue="1">
      <formula>$A$1=-1</formula>
    </cfRule>
    <cfRule type="expression" dxfId="1760" priority="1765" stopIfTrue="1">
      <formula>$D13&lt;&gt;0</formula>
    </cfRule>
  </conditionalFormatting>
  <conditionalFormatting sqref="F13">
    <cfRule type="cellIs" dxfId="1759" priority="1756" stopIfTrue="1" operator="lessThan">
      <formula>0</formula>
    </cfRule>
    <cfRule type="cellIs" dxfId="1758" priority="1757" stopIfTrue="1" operator="greaterThan">
      <formula>0</formula>
    </cfRule>
    <cfRule type="expression" dxfId="1757" priority="1758" stopIfTrue="1">
      <formula>$D13=0</formula>
    </cfRule>
    <cfRule type="expression" dxfId="1756" priority="1759" stopIfTrue="1">
      <formula>$A$1=-1</formula>
    </cfRule>
    <cfRule type="expression" dxfId="1755" priority="1760" stopIfTrue="1">
      <formula>$D13&lt;&gt;0</formula>
    </cfRule>
  </conditionalFormatting>
  <conditionalFormatting sqref="F13">
    <cfRule type="expression" dxfId="1754" priority="1751" stopIfTrue="1">
      <formula>$D13=0</formula>
    </cfRule>
    <cfRule type="expression" dxfId="1753" priority="1752" stopIfTrue="1">
      <formula>$A$1=-1</formula>
    </cfRule>
    <cfRule type="cellIs" dxfId="1752" priority="1753" stopIfTrue="1" operator="lessThan">
      <formula>0</formula>
    </cfRule>
    <cfRule type="cellIs" dxfId="1751" priority="1754" stopIfTrue="1" operator="greaterThan">
      <formula>0</formula>
    </cfRule>
    <cfRule type="expression" dxfId="1750" priority="1755" stopIfTrue="1">
      <formula>$D13&lt;&gt;0</formula>
    </cfRule>
  </conditionalFormatting>
  <conditionalFormatting sqref="F13">
    <cfRule type="expression" dxfId="1749" priority="1746" stopIfTrue="1">
      <formula>$D13=0</formula>
    </cfRule>
    <cfRule type="expression" dxfId="1748" priority="1747" stopIfTrue="1">
      <formula>$A$1=-1</formula>
    </cfRule>
    <cfRule type="cellIs" dxfId="1747" priority="1748" stopIfTrue="1" operator="lessThan">
      <formula>0</formula>
    </cfRule>
    <cfRule type="cellIs" dxfId="1746" priority="1749" stopIfTrue="1" operator="greaterThan">
      <formula>0</formula>
    </cfRule>
    <cfRule type="expression" dxfId="1745" priority="1750" stopIfTrue="1">
      <formula>$D13&lt;&gt;0</formula>
    </cfRule>
  </conditionalFormatting>
  <conditionalFormatting sqref="F13">
    <cfRule type="cellIs" dxfId="1744" priority="1741" stopIfTrue="1" operator="lessThan">
      <formula>0</formula>
    </cfRule>
    <cfRule type="cellIs" dxfId="1743" priority="1742" stopIfTrue="1" operator="greaterThan">
      <formula>0</formula>
    </cfRule>
    <cfRule type="expression" dxfId="1742" priority="1743" stopIfTrue="1">
      <formula>$D13=0</formula>
    </cfRule>
    <cfRule type="expression" dxfId="1741" priority="1744" stopIfTrue="1">
      <formula>$A$1=-1</formula>
    </cfRule>
    <cfRule type="expression" dxfId="1740" priority="1745" stopIfTrue="1">
      <formula>$D13&lt;&gt;0</formula>
    </cfRule>
  </conditionalFormatting>
  <conditionalFormatting sqref="F13">
    <cfRule type="expression" dxfId="1739" priority="1736" stopIfTrue="1">
      <formula>$D13=0</formula>
    </cfRule>
    <cfRule type="expression" dxfId="1738" priority="1737" stopIfTrue="1">
      <formula>$A$1=-1</formula>
    </cfRule>
    <cfRule type="cellIs" dxfId="1737" priority="1738" stopIfTrue="1" operator="lessThan">
      <formula>0</formula>
    </cfRule>
    <cfRule type="cellIs" dxfId="1736" priority="1739" stopIfTrue="1" operator="greaterThan">
      <formula>0</formula>
    </cfRule>
    <cfRule type="expression" dxfId="1735" priority="1740" stopIfTrue="1">
      <formula>$D13&lt;&gt;0</formula>
    </cfRule>
  </conditionalFormatting>
  <conditionalFormatting sqref="F13">
    <cfRule type="cellIs" dxfId="1734" priority="1731" stopIfTrue="1" operator="lessThan">
      <formula>0</formula>
    </cfRule>
    <cfRule type="cellIs" dxfId="1733" priority="1732" stopIfTrue="1" operator="greaterThan">
      <formula>0</formula>
    </cfRule>
    <cfRule type="expression" dxfId="1732" priority="1733" stopIfTrue="1">
      <formula>$D13=0</formula>
    </cfRule>
    <cfRule type="expression" dxfId="1731" priority="1734" stopIfTrue="1">
      <formula>$A$1=-1</formula>
    </cfRule>
    <cfRule type="expression" dxfId="1730" priority="1735" stopIfTrue="1">
      <formula>$D13&lt;&gt;0</formula>
    </cfRule>
  </conditionalFormatting>
  <conditionalFormatting sqref="F13">
    <cfRule type="cellIs" dxfId="1729" priority="1726" stopIfTrue="1" operator="lessThan">
      <formula>0</formula>
    </cfRule>
    <cfRule type="cellIs" dxfId="1728" priority="1727" stopIfTrue="1" operator="greaterThan">
      <formula>0</formula>
    </cfRule>
    <cfRule type="expression" dxfId="1727" priority="1728" stopIfTrue="1">
      <formula>$D13=0</formula>
    </cfRule>
    <cfRule type="expression" dxfId="1726" priority="1729" stopIfTrue="1">
      <formula>$A$1=-1</formula>
    </cfRule>
    <cfRule type="expression" dxfId="1725" priority="1730" stopIfTrue="1">
      <formula>$D13&lt;&gt;0</formula>
    </cfRule>
  </conditionalFormatting>
  <conditionalFormatting sqref="F13">
    <cfRule type="cellIs" dxfId="1724" priority="1721" stopIfTrue="1" operator="lessThan">
      <formula>0</formula>
    </cfRule>
    <cfRule type="cellIs" dxfId="1723" priority="1722" stopIfTrue="1" operator="greaterThan">
      <formula>0</formula>
    </cfRule>
    <cfRule type="expression" dxfId="1722" priority="1723" stopIfTrue="1">
      <formula>$D13=0</formula>
    </cfRule>
    <cfRule type="expression" dxfId="1721" priority="1724" stopIfTrue="1">
      <formula>$A$1=-1</formula>
    </cfRule>
    <cfRule type="expression" dxfId="1720" priority="1725" stopIfTrue="1">
      <formula>$D13&lt;&gt;0</formula>
    </cfRule>
  </conditionalFormatting>
  <conditionalFormatting sqref="F13">
    <cfRule type="cellIs" dxfId="1719" priority="1716" stopIfTrue="1" operator="lessThan">
      <formula>0</formula>
    </cfRule>
    <cfRule type="cellIs" dxfId="1718" priority="1717" stopIfTrue="1" operator="greaterThan">
      <formula>0</formula>
    </cfRule>
    <cfRule type="expression" dxfId="1717" priority="1718" stopIfTrue="1">
      <formula>$D13=0</formula>
    </cfRule>
    <cfRule type="expression" dxfId="1716" priority="1719" stopIfTrue="1">
      <formula>$A$1=-1</formula>
    </cfRule>
    <cfRule type="expression" dxfId="1715" priority="1720" stopIfTrue="1">
      <formula>$D13&lt;&gt;0</formula>
    </cfRule>
  </conditionalFormatting>
  <conditionalFormatting sqref="F13">
    <cfRule type="expression" dxfId="1714" priority="1711" stopIfTrue="1">
      <formula>$D13=0</formula>
    </cfRule>
    <cfRule type="expression" dxfId="1713" priority="1712" stopIfTrue="1">
      <formula>$A$1=-1</formula>
    </cfRule>
    <cfRule type="cellIs" dxfId="1712" priority="1713" stopIfTrue="1" operator="lessThan">
      <formula>0</formula>
    </cfRule>
    <cfRule type="cellIs" dxfId="1711" priority="1714" stopIfTrue="1" operator="greaterThan">
      <formula>0</formula>
    </cfRule>
    <cfRule type="expression" dxfId="1710" priority="1715" stopIfTrue="1">
      <formula>$D13&lt;&gt;0</formula>
    </cfRule>
  </conditionalFormatting>
  <conditionalFormatting sqref="F13">
    <cfRule type="expression" dxfId="1709" priority="1706" stopIfTrue="1">
      <formula>$D13=0</formula>
    </cfRule>
    <cfRule type="expression" dxfId="1708" priority="1707" stopIfTrue="1">
      <formula>$A$1=-1</formula>
    </cfRule>
    <cfRule type="cellIs" dxfId="1707" priority="1708" stopIfTrue="1" operator="lessThan">
      <formula>0</formula>
    </cfRule>
    <cfRule type="cellIs" dxfId="1706" priority="1709" stopIfTrue="1" operator="greaterThan">
      <formula>0</formula>
    </cfRule>
    <cfRule type="expression" dxfId="1705" priority="1710" stopIfTrue="1">
      <formula>$D13&lt;&gt;0</formula>
    </cfRule>
  </conditionalFormatting>
  <conditionalFormatting sqref="F13">
    <cfRule type="cellIs" dxfId="1704" priority="1701" stopIfTrue="1" operator="lessThan">
      <formula>0</formula>
    </cfRule>
    <cfRule type="cellIs" dxfId="1703" priority="1702" stopIfTrue="1" operator="greaterThan">
      <formula>0</formula>
    </cfRule>
    <cfRule type="expression" dxfId="1702" priority="1703" stopIfTrue="1">
      <formula>$D13=0</formula>
    </cfRule>
    <cfRule type="expression" dxfId="1701" priority="1704" stopIfTrue="1">
      <formula>$A$1=-1</formula>
    </cfRule>
    <cfRule type="expression" dxfId="1700" priority="1705" stopIfTrue="1">
      <formula>$D13&lt;&gt;0</formula>
    </cfRule>
  </conditionalFormatting>
  <conditionalFormatting sqref="F13">
    <cfRule type="cellIs" dxfId="1699" priority="1696" stopIfTrue="1" operator="lessThan">
      <formula>0</formula>
    </cfRule>
    <cfRule type="cellIs" dxfId="1698" priority="1697" stopIfTrue="1" operator="greaterThan">
      <formula>0</formula>
    </cfRule>
    <cfRule type="expression" dxfId="1697" priority="1698" stopIfTrue="1">
      <formula>$D13=0</formula>
    </cfRule>
    <cfRule type="expression" dxfId="1696" priority="1699" stopIfTrue="1">
      <formula>$A$1=-1</formula>
    </cfRule>
    <cfRule type="expression" dxfId="1695" priority="1700" stopIfTrue="1">
      <formula>$D13&lt;&gt;0</formula>
    </cfRule>
  </conditionalFormatting>
  <conditionalFormatting sqref="F13">
    <cfRule type="cellIs" dxfId="1694" priority="1691" stopIfTrue="1" operator="lessThan">
      <formula>0</formula>
    </cfRule>
    <cfRule type="cellIs" dxfId="1693" priority="1692" stopIfTrue="1" operator="greaterThan">
      <formula>0</formula>
    </cfRule>
    <cfRule type="expression" dxfId="1692" priority="1693" stopIfTrue="1">
      <formula>$D13=0</formula>
    </cfRule>
    <cfRule type="expression" dxfId="1691" priority="1694" stopIfTrue="1">
      <formula>$A$1=-1</formula>
    </cfRule>
    <cfRule type="expression" dxfId="1690" priority="1695" stopIfTrue="1">
      <formula>$D13&lt;&gt;0</formula>
    </cfRule>
  </conditionalFormatting>
  <conditionalFormatting sqref="F13">
    <cfRule type="cellIs" dxfId="1689" priority="1686" stopIfTrue="1" operator="lessThan">
      <formula>0</formula>
    </cfRule>
    <cfRule type="cellIs" dxfId="1688" priority="1687" stopIfTrue="1" operator="greaterThan">
      <formula>0</formula>
    </cfRule>
    <cfRule type="expression" dxfId="1687" priority="1688" stopIfTrue="1">
      <formula>$D13=0</formula>
    </cfRule>
    <cfRule type="expression" dxfId="1686" priority="1689" stopIfTrue="1">
      <formula>$A$1=-1</formula>
    </cfRule>
    <cfRule type="expression" dxfId="1685" priority="1690" stopIfTrue="1">
      <formula>$D13&lt;&gt;0</formula>
    </cfRule>
  </conditionalFormatting>
  <conditionalFormatting sqref="F13">
    <cfRule type="expression" dxfId="1684" priority="1681" stopIfTrue="1">
      <formula>$D13=0</formula>
    </cfRule>
    <cfRule type="expression" dxfId="1683" priority="1682" stopIfTrue="1">
      <formula>$A$1=-1</formula>
    </cfRule>
    <cfRule type="cellIs" dxfId="1682" priority="1683" stopIfTrue="1" operator="lessThan">
      <formula>0</formula>
    </cfRule>
    <cfRule type="cellIs" dxfId="1681" priority="1684" stopIfTrue="1" operator="greaterThan">
      <formula>0</formula>
    </cfRule>
    <cfRule type="expression" dxfId="1680" priority="1685" stopIfTrue="1">
      <formula>$D13&lt;&gt;0</formula>
    </cfRule>
  </conditionalFormatting>
  <conditionalFormatting sqref="F15:F19">
    <cfRule type="expression" dxfId="1679" priority="1676" stopIfTrue="1">
      <formula>$D15=0</formula>
    </cfRule>
    <cfRule type="expression" dxfId="1678" priority="1677" stopIfTrue="1">
      <formula>$A$1=-1</formula>
    </cfRule>
    <cfRule type="cellIs" dxfId="1677" priority="1678" stopIfTrue="1" operator="lessThan">
      <formula>0</formula>
    </cfRule>
    <cfRule type="cellIs" dxfId="1676" priority="1679" stopIfTrue="1" operator="greaterThan">
      <formula>0</formula>
    </cfRule>
    <cfRule type="expression" dxfId="1675" priority="1680" stopIfTrue="1">
      <formula>$D15&lt;&gt;0</formula>
    </cfRule>
  </conditionalFormatting>
  <conditionalFormatting sqref="F15:F19">
    <cfRule type="cellIs" dxfId="1674" priority="1671" stopIfTrue="1" operator="lessThan">
      <formula>0</formula>
    </cfRule>
    <cfRule type="cellIs" dxfId="1673" priority="1672" stopIfTrue="1" operator="greaterThan">
      <formula>0</formula>
    </cfRule>
    <cfRule type="expression" dxfId="1672" priority="1673" stopIfTrue="1">
      <formula>$D15=0</formula>
    </cfRule>
    <cfRule type="expression" dxfId="1671" priority="1674" stopIfTrue="1">
      <formula>$A$1=-1</formula>
    </cfRule>
    <cfRule type="expression" dxfId="1670" priority="1675" stopIfTrue="1">
      <formula>$D15&lt;&gt;0</formula>
    </cfRule>
  </conditionalFormatting>
  <conditionalFormatting sqref="F15:F19">
    <cfRule type="expression" dxfId="1669" priority="1666" stopIfTrue="1">
      <formula>$D15=0</formula>
    </cfRule>
    <cfRule type="expression" dxfId="1668" priority="1667" stopIfTrue="1">
      <formula>$A$1=-1</formula>
    </cfRule>
    <cfRule type="cellIs" dxfId="1667" priority="1668" stopIfTrue="1" operator="lessThan">
      <formula>0</formula>
    </cfRule>
    <cfRule type="cellIs" dxfId="1666" priority="1669" stopIfTrue="1" operator="greaterThan">
      <formula>0</formula>
    </cfRule>
    <cfRule type="expression" dxfId="1665" priority="1670" stopIfTrue="1">
      <formula>$D15&lt;&gt;0</formula>
    </cfRule>
  </conditionalFormatting>
  <conditionalFormatting sqref="F15:F19">
    <cfRule type="cellIs" dxfId="1664" priority="1661" stopIfTrue="1" operator="lessThan">
      <formula>0</formula>
    </cfRule>
    <cfRule type="cellIs" dxfId="1663" priority="1662" stopIfTrue="1" operator="greaterThan">
      <formula>0</formula>
    </cfRule>
    <cfRule type="expression" dxfId="1662" priority="1663" stopIfTrue="1">
      <formula>$D15=0</formula>
    </cfRule>
    <cfRule type="expression" dxfId="1661" priority="1664" stopIfTrue="1">
      <formula>$A$1=-1</formula>
    </cfRule>
    <cfRule type="expression" dxfId="1660" priority="1665" stopIfTrue="1">
      <formula>$D15&lt;&gt;0</formula>
    </cfRule>
  </conditionalFormatting>
  <conditionalFormatting sqref="F15:F19">
    <cfRule type="cellIs" dxfId="1659" priority="1656" stopIfTrue="1" operator="lessThan">
      <formula>0</formula>
    </cfRule>
    <cfRule type="cellIs" dxfId="1658" priority="1657" stopIfTrue="1" operator="greaterThan">
      <formula>0</formula>
    </cfRule>
    <cfRule type="expression" dxfId="1657" priority="1658" stopIfTrue="1">
      <formula>$D15=0</formula>
    </cfRule>
    <cfRule type="expression" dxfId="1656" priority="1659" stopIfTrue="1">
      <formula>$A$1=-1</formula>
    </cfRule>
    <cfRule type="expression" dxfId="1655" priority="1660" stopIfTrue="1">
      <formula>$D15&lt;&gt;0</formula>
    </cfRule>
  </conditionalFormatting>
  <conditionalFormatting sqref="F15:F19">
    <cfRule type="cellIs" dxfId="1654" priority="1651" stopIfTrue="1" operator="lessThan">
      <formula>0</formula>
    </cfRule>
    <cfRule type="cellIs" dxfId="1653" priority="1652" stopIfTrue="1" operator="greaterThan">
      <formula>0</formula>
    </cfRule>
    <cfRule type="expression" dxfId="1652" priority="1653" stopIfTrue="1">
      <formula>$D15=0</formula>
    </cfRule>
    <cfRule type="expression" dxfId="1651" priority="1654" stopIfTrue="1">
      <formula>$A$1=-1</formula>
    </cfRule>
    <cfRule type="expression" dxfId="1650" priority="1655" stopIfTrue="1">
      <formula>$D15&lt;&gt;0</formula>
    </cfRule>
  </conditionalFormatting>
  <conditionalFormatting sqref="F15:F19">
    <cfRule type="cellIs" dxfId="1649" priority="1646" stopIfTrue="1" operator="lessThan">
      <formula>0</formula>
    </cfRule>
    <cfRule type="cellIs" dxfId="1648" priority="1647" stopIfTrue="1" operator="greaterThan">
      <formula>0</formula>
    </cfRule>
    <cfRule type="expression" dxfId="1647" priority="1648" stopIfTrue="1">
      <formula>$D15=0</formula>
    </cfRule>
    <cfRule type="expression" dxfId="1646" priority="1649" stopIfTrue="1">
      <formula>$A$1=-1</formula>
    </cfRule>
    <cfRule type="expression" dxfId="1645" priority="1650" stopIfTrue="1">
      <formula>$D15&lt;&gt;0</formula>
    </cfRule>
  </conditionalFormatting>
  <conditionalFormatting sqref="F15:F19">
    <cfRule type="expression" dxfId="1644" priority="1641" stopIfTrue="1">
      <formula>$D15=0</formula>
    </cfRule>
    <cfRule type="expression" dxfId="1643" priority="1642" stopIfTrue="1">
      <formula>$A$1=-1</formula>
    </cfRule>
    <cfRule type="cellIs" dxfId="1642" priority="1643" stopIfTrue="1" operator="lessThan">
      <formula>0</formula>
    </cfRule>
    <cfRule type="cellIs" dxfId="1641" priority="1644" stopIfTrue="1" operator="greaterThan">
      <formula>0</formula>
    </cfRule>
    <cfRule type="expression" dxfId="1640" priority="1645" stopIfTrue="1">
      <formula>$D15&lt;&gt;0</formula>
    </cfRule>
  </conditionalFormatting>
  <conditionalFormatting sqref="F15:F19">
    <cfRule type="expression" dxfId="1639" priority="1636" stopIfTrue="1">
      <formula>$D15=0</formula>
    </cfRule>
    <cfRule type="expression" dxfId="1638" priority="1637" stopIfTrue="1">
      <formula>$A$1=-1</formula>
    </cfRule>
    <cfRule type="cellIs" dxfId="1637" priority="1638" stopIfTrue="1" operator="lessThan">
      <formula>0</formula>
    </cfRule>
    <cfRule type="cellIs" dxfId="1636" priority="1639" stopIfTrue="1" operator="greaterThan">
      <formula>0</formula>
    </cfRule>
    <cfRule type="expression" dxfId="1635" priority="1640" stopIfTrue="1">
      <formula>$D15&lt;&gt;0</formula>
    </cfRule>
  </conditionalFormatting>
  <conditionalFormatting sqref="F15:F19">
    <cfRule type="cellIs" dxfId="1634" priority="1631" stopIfTrue="1" operator="lessThan">
      <formula>0</formula>
    </cfRule>
    <cfRule type="cellIs" dxfId="1633" priority="1632" stopIfTrue="1" operator="greaterThan">
      <formula>0</formula>
    </cfRule>
    <cfRule type="expression" dxfId="1632" priority="1633" stopIfTrue="1">
      <formula>$D15=0</formula>
    </cfRule>
    <cfRule type="expression" dxfId="1631" priority="1634" stopIfTrue="1">
      <formula>$A$1=-1</formula>
    </cfRule>
    <cfRule type="expression" dxfId="1630" priority="1635" stopIfTrue="1">
      <formula>$D15&lt;&gt;0</formula>
    </cfRule>
  </conditionalFormatting>
  <conditionalFormatting sqref="F15:F19">
    <cfRule type="cellIs" dxfId="1629" priority="1626" stopIfTrue="1" operator="lessThan">
      <formula>0</formula>
    </cfRule>
    <cfRule type="cellIs" dxfId="1628" priority="1627" stopIfTrue="1" operator="greaterThan">
      <formula>0</formula>
    </cfRule>
    <cfRule type="expression" dxfId="1627" priority="1628" stopIfTrue="1">
      <formula>$D15=0</formula>
    </cfRule>
    <cfRule type="expression" dxfId="1626" priority="1629" stopIfTrue="1">
      <formula>$A$1=-1</formula>
    </cfRule>
    <cfRule type="expression" dxfId="1625" priority="1630" stopIfTrue="1">
      <formula>$D15&lt;&gt;0</formula>
    </cfRule>
  </conditionalFormatting>
  <conditionalFormatting sqref="F15:F19">
    <cfRule type="cellIs" dxfId="1624" priority="1621" stopIfTrue="1" operator="lessThan">
      <formula>0</formula>
    </cfRule>
    <cfRule type="cellIs" dxfId="1623" priority="1622" stopIfTrue="1" operator="greaterThan">
      <formula>0</formula>
    </cfRule>
    <cfRule type="expression" dxfId="1622" priority="1623" stopIfTrue="1">
      <formula>$D15=0</formula>
    </cfRule>
    <cfRule type="expression" dxfId="1621" priority="1624" stopIfTrue="1">
      <formula>$A$1=-1</formula>
    </cfRule>
    <cfRule type="expression" dxfId="1620" priority="1625" stopIfTrue="1">
      <formula>$D15&lt;&gt;0</formula>
    </cfRule>
  </conditionalFormatting>
  <conditionalFormatting sqref="F15:F19">
    <cfRule type="cellIs" dxfId="1619" priority="1616" stopIfTrue="1" operator="lessThan">
      <formula>0</formula>
    </cfRule>
    <cfRule type="cellIs" dxfId="1618" priority="1617" stopIfTrue="1" operator="greaterThan">
      <formula>0</formula>
    </cfRule>
    <cfRule type="expression" dxfId="1617" priority="1618" stopIfTrue="1">
      <formula>$D15=0</formula>
    </cfRule>
    <cfRule type="expression" dxfId="1616" priority="1619" stopIfTrue="1">
      <formula>$A$1=-1</formula>
    </cfRule>
    <cfRule type="expression" dxfId="1615" priority="1620" stopIfTrue="1">
      <formula>$D15&lt;&gt;0</formula>
    </cfRule>
  </conditionalFormatting>
  <conditionalFormatting sqref="F15:F19">
    <cfRule type="expression" dxfId="1614" priority="1611" stopIfTrue="1">
      <formula>$D15=0</formula>
    </cfRule>
    <cfRule type="expression" dxfId="1613" priority="1612" stopIfTrue="1">
      <formula>$A$1=-1</formula>
    </cfRule>
    <cfRule type="cellIs" dxfId="1612" priority="1613" stopIfTrue="1" operator="lessThan">
      <formula>0</formula>
    </cfRule>
    <cfRule type="cellIs" dxfId="1611" priority="1614" stopIfTrue="1" operator="greaterThan">
      <formula>0</formula>
    </cfRule>
    <cfRule type="expression" dxfId="1610" priority="1615" stopIfTrue="1">
      <formula>$D15&lt;&gt;0</formula>
    </cfRule>
  </conditionalFormatting>
  <conditionalFormatting sqref="F15:F19">
    <cfRule type="expression" dxfId="1609" priority="1606" stopIfTrue="1">
      <formula>$D15=0</formula>
    </cfRule>
    <cfRule type="expression" dxfId="1608" priority="1607" stopIfTrue="1">
      <formula>$A$1=-1</formula>
    </cfRule>
    <cfRule type="cellIs" dxfId="1607" priority="1608" stopIfTrue="1" operator="lessThan">
      <formula>0</formula>
    </cfRule>
    <cfRule type="cellIs" dxfId="1606" priority="1609" stopIfTrue="1" operator="greaterThan">
      <formula>0</formula>
    </cfRule>
    <cfRule type="expression" dxfId="1605" priority="1610" stopIfTrue="1">
      <formula>$D15&lt;&gt;0</formula>
    </cfRule>
  </conditionalFormatting>
  <conditionalFormatting sqref="F15:F19">
    <cfRule type="cellIs" dxfId="1604" priority="1601" stopIfTrue="1" operator="lessThan">
      <formula>0</formula>
    </cfRule>
    <cfRule type="cellIs" dxfId="1603" priority="1602" stopIfTrue="1" operator="greaterThan">
      <formula>0</formula>
    </cfRule>
    <cfRule type="expression" dxfId="1602" priority="1603" stopIfTrue="1">
      <formula>$D15=0</formula>
    </cfRule>
    <cfRule type="expression" dxfId="1601" priority="1604" stopIfTrue="1">
      <formula>$A$1=-1</formula>
    </cfRule>
    <cfRule type="expression" dxfId="1600" priority="1605" stopIfTrue="1">
      <formula>$D15&lt;&gt;0</formula>
    </cfRule>
  </conditionalFormatting>
  <conditionalFormatting sqref="F15:F19">
    <cfRule type="expression" dxfId="1599" priority="1596" stopIfTrue="1">
      <formula>$D15=0</formula>
    </cfRule>
    <cfRule type="expression" dxfId="1598" priority="1597" stopIfTrue="1">
      <formula>$A$1=-1</formula>
    </cfRule>
    <cfRule type="cellIs" dxfId="1597" priority="1598" stopIfTrue="1" operator="lessThan">
      <formula>0</formula>
    </cfRule>
    <cfRule type="cellIs" dxfId="1596" priority="1599" stopIfTrue="1" operator="greaterThan">
      <formula>0</formula>
    </cfRule>
    <cfRule type="expression" dxfId="1595" priority="1600" stopIfTrue="1">
      <formula>$D15&lt;&gt;0</formula>
    </cfRule>
  </conditionalFormatting>
  <conditionalFormatting sqref="F15:F19">
    <cfRule type="cellIs" dxfId="1594" priority="1591" stopIfTrue="1" operator="lessThan">
      <formula>0</formula>
    </cfRule>
    <cfRule type="cellIs" dxfId="1593" priority="1592" stopIfTrue="1" operator="greaterThan">
      <formula>0</formula>
    </cfRule>
    <cfRule type="expression" dxfId="1592" priority="1593" stopIfTrue="1">
      <formula>$D15=0</formula>
    </cfRule>
    <cfRule type="expression" dxfId="1591" priority="1594" stopIfTrue="1">
      <formula>$A$1=-1</formula>
    </cfRule>
    <cfRule type="expression" dxfId="1590" priority="1595" stopIfTrue="1">
      <formula>$D15&lt;&gt;0</formula>
    </cfRule>
  </conditionalFormatting>
  <conditionalFormatting sqref="F15:F19">
    <cfRule type="cellIs" dxfId="1589" priority="1586" stopIfTrue="1" operator="lessThan">
      <formula>0</formula>
    </cfRule>
    <cfRule type="cellIs" dxfId="1588" priority="1587" stopIfTrue="1" operator="greaterThan">
      <formula>0</formula>
    </cfRule>
    <cfRule type="expression" dxfId="1587" priority="1588" stopIfTrue="1">
      <formula>$D15=0</formula>
    </cfRule>
    <cfRule type="expression" dxfId="1586" priority="1589" stopIfTrue="1">
      <formula>$A$1=-1</formula>
    </cfRule>
    <cfRule type="expression" dxfId="1585" priority="1590" stopIfTrue="1">
      <formula>$D15&lt;&gt;0</formula>
    </cfRule>
  </conditionalFormatting>
  <conditionalFormatting sqref="F15:F19">
    <cfRule type="cellIs" dxfId="1584" priority="1581" stopIfTrue="1" operator="lessThan">
      <formula>0</formula>
    </cfRule>
    <cfRule type="cellIs" dxfId="1583" priority="1582" stopIfTrue="1" operator="greaterThan">
      <formula>0</formula>
    </cfRule>
    <cfRule type="expression" dxfId="1582" priority="1583" stopIfTrue="1">
      <formula>$D15=0</formula>
    </cfRule>
    <cfRule type="expression" dxfId="1581" priority="1584" stopIfTrue="1">
      <formula>$A$1=-1</formula>
    </cfRule>
    <cfRule type="expression" dxfId="1580" priority="1585" stopIfTrue="1">
      <formula>$D15&lt;&gt;0</formula>
    </cfRule>
  </conditionalFormatting>
  <conditionalFormatting sqref="F15:F19">
    <cfRule type="cellIs" dxfId="1579" priority="1576" stopIfTrue="1" operator="lessThan">
      <formula>0</formula>
    </cfRule>
    <cfRule type="cellIs" dxfId="1578" priority="1577" stopIfTrue="1" operator="greaterThan">
      <formula>0</formula>
    </cfRule>
    <cfRule type="expression" dxfId="1577" priority="1578" stopIfTrue="1">
      <formula>$D15=0</formula>
    </cfRule>
    <cfRule type="expression" dxfId="1576" priority="1579" stopIfTrue="1">
      <formula>$A$1=-1</formula>
    </cfRule>
    <cfRule type="expression" dxfId="1575" priority="1580" stopIfTrue="1">
      <formula>$D15&lt;&gt;0</formula>
    </cfRule>
  </conditionalFormatting>
  <conditionalFormatting sqref="F15:F19">
    <cfRule type="expression" dxfId="1574" priority="1571" stopIfTrue="1">
      <formula>$D15=0</formula>
    </cfRule>
    <cfRule type="expression" dxfId="1573" priority="1572" stopIfTrue="1">
      <formula>$A$1=-1</formula>
    </cfRule>
    <cfRule type="cellIs" dxfId="1572" priority="1573" stopIfTrue="1" operator="lessThan">
      <formula>0</formula>
    </cfRule>
    <cfRule type="cellIs" dxfId="1571" priority="1574" stopIfTrue="1" operator="greaterThan">
      <formula>0</formula>
    </cfRule>
    <cfRule type="expression" dxfId="1570" priority="1575" stopIfTrue="1">
      <formula>$D15&lt;&gt;0</formula>
    </cfRule>
  </conditionalFormatting>
  <conditionalFormatting sqref="F15:F19">
    <cfRule type="expression" dxfId="1569" priority="1566" stopIfTrue="1">
      <formula>$D15=0</formula>
    </cfRule>
    <cfRule type="expression" dxfId="1568" priority="1567" stopIfTrue="1">
      <formula>$A$1=-1</formula>
    </cfRule>
    <cfRule type="cellIs" dxfId="1567" priority="1568" stopIfTrue="1" operator="lessThan">
      <formula>0</formula>
    </cfRule>
    <cfRule type="cellIs" dxfId="1566" priority="1569" stopIfTrue="1" operator="greaterThan">
      <formula>0</formula>
    </cfRule>
    <cfRule type="expression" dxfId="1565" priority="1570" stopIfTrue="1">
      <formula>$D15&lt;&gt;0</formula>
    </cfRule>
  </conditionalFormatting>
  <conditionalFormatting sqref="F15:F19">
    <cfRule type="cellIs" dxfId="1564" priority="1561" stopIfTrue="1" operator="lessThan">
      <formula>0</formula>
    </cfRule>
    <cfRule type="cellIs" dxfId="1563" priority="1562" stopIfTrue="1" operator="greaterThan">
      <formula>0</formula>
    </cfRule>
    <cfRule type="expression" dxfId="1562" priority="1563" stopIfTrue="1">
      <formula>$D15=0</formula>
    </cfRule>
    <cfRule type="expression" dxfId="1561" priority="1564" stopIfTrue="1">
      <formula>$A$1=-1</formula>
    </cfRule>
    <cfRule type="expression" dxfId="1560" priority="1565" stopIfTrue="1">
      <formula>$D15&lt;&gt;0</formula>
    </cfRule>
  </conditionalFormatting>
  <conditionalFormatting sqref="F15:F19">
    <cfRule type="cellIs" dxfId="1559" priority="1556" stopIfTrue="1" operator="lessThan">
      <formula>0</formula>
    </cfRule>
    <cfRule type="cellIs" dxfId="1558" priority="1557" stopIfTrue="1" operator="greaterThan">
      <formula>0</formula>
    </cfRule>
    <cfRule type="expression" dxfId="1557" priority="1558" stopIfTrue="1">
      <formula>$D15=0</formula>
    </cfRule>
    <cfRule type="expression" dxfId="1556" priority="1559" stopIfTrue="1">
      <formula>$A$1=-1</formula>
    </cfRule>
    <cfRule type="expression" dxfId="1555" priority="1560" stopIfTrue="1">
      <formula>$D15&lt;&gt;0</formula>
    </cfRule>
  </conditionalFormatting>
  <conditionalFormatting sqref="F15:F19">
    <cfRule type="cellIs" dxfId="1554" priority="1551" stopIfTrue="1" operator="lessThan">
      <formula>0</formula>
    </cfRule>
    <cfRule type="cellIs" dxfId="1553" priority="1552" stopIfTrue="1" operator="greaterThan">
      <formula>0</formula>
    </cfRule>
    <cfRule type="expression" dxfId="1552" priority="1553" stopIfTrue="1">
      <formula>$D15=0</formula>
    </cfRule>
    <cfRule type="expression" dxfId="1551" priority="1554" stopIfTrue="1">
      <formula>$A$1=-1</formula>
    </cfRule>
    <cfRule type="expression" dxfId="1550" priority="1555" stopIfTrue="1">
      <formula>$D15&lt;&gt;0</formula>
    </cfRule>
  </conditionalFormatting>
  <conditionalFormatting sqref="F15:F19">
    <cfRule type="cellIs" dxfId="1549" priority="1546" stopIfTrue="1" operator="lessThan">
      <formula>0</formula>
    </cfRule>
    <cfRule type="cellIs" dxfId="1548" priority="1547" stopIfTrue="1" operator="greaterThan">
      <formula>0</formula>
    </cfRule>
    <cfRule type="expression" dxfId="1547" priority="1548" stopIfTrue="1">
      <formula>$D15=0</formula>
    </cfRule>
    <cfRule type="expression" dxfId="1546" priority="1549" stopIfTrue="1">
      <formula>$A$1=-1</formula>
    </cfRule>
    <cfRule type="expression" dxfId="1545" priority="1550" stopIfTrue="1">
      <formula>$D15&lt;&gt;0</formula>
    </cfRule>
  </conditionalFormatting>
  <conditionalFormatting sqref="F15:F19">
    <cfRule type="expression" dxfId="1544" priority="1541" stopIfTrue="1">
      <formula>$D15=0</formula>
    </cfRule>
    <cfRule type="expression" dxfId="1543" priority="1542" stopIfTrue="1">
      <formula>$A$1=-1</formula>
    </cfRule>
    <cfRule type="cellIs" dxfId="1542" priority="1543" stopIfTrue="1" operator="lessThan">
      <formula>0</formula>
    </cfRule>
    <cfRule type="cellIs" dxfId="1541" priority="1544" stopIfTrue="1" operator="greaterThan">
      <formula>0</formula>
    </cfRule>
    <cfRule type="expression" dxfId="1540" priority="1545" stopIfTrue="1">
      <formula>$D15&lt;&gt;0</formula>
    </cfRule>
  </conditionalFormatting>
  <conditionalFormatting sqref="F21">
    <cfRule type="expression" dxfId="1539" priority="1536" stopIfTrue="1">
      <formula>$D21=0</formula>
    </cfRule>
    <cfRule type="expression" dxfId="1538" priority="1537" stopIfTrue="1">
      <formula>$A$1=-1</formula>
    </cfRule>
    <cfRule type="cellIs" dxfId="1537" priority="1538" stopIfTrue="1" operator="lessThan">
      <formula>0</formula>
    </cfRule>
    <cfRule type="cellIs" dxfId="1536" priority="1539" stopIfTrue="1" operator="greaterThan">
      <formula>0</formula>
    </cfRule>
    <cfRule type="expression" dxfId="1535" priority="1540" stopIfTrue="1">
      <formula>$D21&lt;&gt;0</formula>
    </cfRule>
  </conditionalFormatting>
  <conditionalFormatting sqref="F21">
    <cfRule type="cellIs" dxfId="1534" priority="1531" stopIfTrue="1" operator="lessThan">
      <formula>0</formula>
    </cfRule>
    <cfRule type="cellIs" dxfId="1533" priority="1532" stopIfTrue="1" operator="greaterThan">
      <formula>0</formula>
    </cfRule>
    <cfRule type="expression" dxfId="1532" priority="1533" stopIfTrue="1">
      <formula>$D21=0</formula>
    </cfRule>
    <cfRule type="expression" dxfId="1531" priority="1534" stopIfTrue="1">
      <formula>$A$1=-1</formula>
    </cfRule>
    <cfRule type="expression" dxfId="1530" priority="1535" stopIfTrue="1">
      <formula>$D21&lt;&gt;0</formula>
    </cfRule>
  </conditionalFormatting>
  <conditionalFormatting sqref="F21">
    <cfRule type="expression" dxfId="1529" priority="1526" stopIfTrue="1">
      <formula>$D21=0</formula>
    </cfRule>
    <cfRule type="expression" dxfId="1528" priority="1527" stopIfTrue="1">
      <formula>$A$1=-1</formula>
    </cfRule>
    <cfRule type="cellIs" dxfId="1527" priority="1528" stopIfTrue="1" operator="lessThan">
      <formula>0</formula>
    </cfRule>
    <cfRule type="cellIs" dxfId="1526" priority="1529" stopIfTrue="1" operator="greaterThan">
      <formula>0</formula>
    </cfRule>
    <cfRule type="expression" dxfId="1525" priority="1530" stopIfTrue="1">
      <formula>$D21&lt;&gt;0</formula>
    </cfRule>
  </conditionalFormatting>
  <conditionalFormatting sqref="F21">
    <cfRule type="cellIs" dxfId="1524" priority="1521" stopIfTrue="1" operator="lessThan">
      <formula>0</formula>
    </cfRule>
    <cfRule type="cellIs" dxfId="1523" priority="1522" stopIfTrue="1" operator="greaterThan">
      <formula>0</formula>
    </cfRule>
    <cfRule type="expression" dxfId="1522" priority="1523" stopIfTrue="1">
      <formula>$D21=0</formula>
    </cfRule>
    <cfRule type="expression" dxfId="1521" priority="1524" stopIfTrue="1">
      <formula>$A$1=-1</formula>
    </cfRule>
    <cfRule type="expression" dxfId="1520" priority="1525" stopIfTrue="1">
      <formula>$D21&lt;&gt;0</formula>
    </cfRule>
  </conditionalFormatting>
  <conditionalFormatting sqref="F21">
    <cfRule type="cellIs" dxfId="1519" priority="1516" stopIfTrue="1" operator="lessThan">
      <formula>0</formula>
    </cfRule>
    <cfRule type="cellIs" dxfId="1518" priority="1517" stopIfTrue="1" operator="greaterThan">
      <formula>0</formula>
    </cfRule>
    <cfRule type="expression" dxfId="1517" priority="1518" stopIfTrue="1">
      <formula>$D21=0</formula>
    </cfRule>
    <cfRule type="expression" dxfId="1516" priority="1519" stopIfTrue="1">
      <formula>$A$1=-1</formula>
    </cfRule>
    <cfRule type="expression" dxfId="1515" priority="1520" stopIfTrue="1">
      <formula>$D21&lt;&gt;0</formula>
    </cfRule>
  </conditionalFormatting>
  <conditionalFormatting sqref="F21">
    <cfRule type="cellIs" dxfId="1514" priority="1511" stopIfTrue="1" operator="lessThan">
      <formula>0</formula>
    </cfRule>
    <cfRule type="cellIs" dxfId="1513" priority="1512" stopIfTrue="1" operator="greaterThan">
      <formula>0</formula>
    </cfRule>
    <cfRule type="expression" dxfId="1512" priority="1513" stopIfTrue="1">
      <formula>$D21=0</formula>
    </cfRule>
    <cfRule type="expression" dxfId="1511" priority="1514" stopIfTrue="1">
      <formula>$A$1=-1</formula>
    </cfRule>
    <cfRule type="expression" dxfId="1510" priority="1515" stopIfTrue="1">
      <formula>$D21&lt;&gt;0</formula>
    </cfRule>
  </conditionalFormatting>
  <conditionalFormatting sqref="F21">
    <cfRule type="cellIs" dxfId="1509" priority="1506" stopIfTrue="1" operator="lessThan">
      <formula>0</formula>
    </cfRule>
    <cfRule type="cellIs" dxfId="1508" priority="1507" stopIfTrue="1" operator="greaterThan">
      <formula>0</formula>
    </cfRule>
    <cfRule type="expression" dxfId="1507" priority="1508" stopIfTrue="1">
      <formula>$D21=0</formula>
    </cfRule>
    <cfRule type="expression" dxfId="1506" priority="1509" stopIfTrue="1">
      <formula>$A$1=-1</formula>
    </cfRule>
    <cfRule type="expression" dxfId="1505" priority="1510" stopIfTrue="1">
      <formula>$D21&lt;&gt;0</formula>
    </cfRule>
  </conditionalFormatting>
  <conditionalFormatting sqref="F21">
    <cfRule type="expression" dxfId="1504" priority="1501" stopIfTrue="1">
      <formula>$D21=0</formula>
    </cfRule>
    <cfRule type="expression" dxfId="1503" priority="1502" stopIfTrue="1">
      <formula>$A$1=-1</formula>
    </cfRule>
    <cfRule type="cellIs" dxfId="1502" priority="1503" stopIfTrue="1" operator="lessThan">
      <formula>0</formula>
    </cfRule>
    <cfRule type="cellIs" dxfId="1501" priority="1504" stopIfTrue="1" operator="greaterThan">
      <formula>0</formula>
    </cfRule>
    <cfRule type="expression" dxfId="1500" priority="1505" stopIfTrue="1">
      <formula>$D21&lt;&gt;0</formula>
    </cfRule>
  </conditionalFormatting>
  <conditionalFormatting sqref="F21">
    <cfRule type="expression" dxfId="1499" priority="1496" stopIfTrue="1">
      <formula>$D21=0</formula>
    </cfRule>
    <cfRule type="expression" dxfId="1498" priority="1497" stopIfTrue="1">
      <formula>$A$1=-1</formula>
    </cfRule>
    <cfRule type="cellIs" dxfId="1497" priority="1498" stopIfTrue="1" operator="lessThan">
      <formula>0</formula>
    </cfRule>
    <cfRule type="cellIs" dxfId="1496" priority="1499" stopIfTrue="1" operator="greaterThan">
      <formula>0</formula>
    </cfRule>
    <cfRule type="expression" dxfId="1495" priority="1500" stopIfTrue="1">
      <formula>$D21&lt;&gt;0</formula>
    </cfRule>
  </conditionalFormatting>
  <conditionalFormatting sqref="F21">
    <cfRule type="cellIs" dxfId="1494" priority="1491" stopIfTrue="1" operator="lessThan">
      <formula>0</formula>
    </cfRule>
    <cfRule type="cellIs" dxfId="1493" priority="1492" stopIfTrue="1" operator="greaterThan">
      <formula>0</formula>
    </cfRule>
    <cfRule type="expression" dxfId="1492" priority="1493" stopIfTrue="1">
      <formula>$D21=0</formula>
    </cfRule>
    <cfRule type="expression" dxfId="1491" priority="1494" stopIfTrue="1">
      <formula>$A$1=-1</formula>
    </cfRule>
    <cfRule type="expression" dxfId="1490" priority="1495" stopIfTrue="1">
      <formula>$D21&lt;&gt;0</formula>
    </cfRule>
  </conditionalFormatting>
  <conditionalFormatting sqref="F21">
    <cfRule type="cellIs" dxfId="1489" priority="1486" stopIfTrue="1" operator="lessThan">
      <formula>0</formula>
    </cfRule>
    <cfRule type="cellIs" dxfId="1488" priority="1487" stopIfTrue="1" operator="greaterThan">
      <formula>0</formula>
    </cfRule>
    <cfRule type="expression" dxfId="1487" priority="1488" stopIfTrue="1">
      <formula>$D21=0</formula>
    </cfRule>
    <cfRule type="expression" dxfId="1486" priority="1489" stopIfTrue="1">
      <formula>$A$1=-1</formula>
    </cfRule>
    <cfRule type="expression" dxfId="1485" priority="1490" stopIfTrue="1">
      <formula>$D21&lt;&gt;0</formula>
    </cfRule>
  </conditionalFormatting>
  <conditionalFormatting sqref="F21">
    <cfRule type="cellIs" dxfId="1484" priority="1481" stopIfTrue="1" operator="lessThan">
      <formula>0</formula>
    </cfRule>
    <cfRule type="cellIs" dxfId="1483" priority="1482" stopIfTrue="1" operator="greaterThan">
      <formula>0</formula>
    </cfRule>
    <cfRule type="expression" dxfId="1482" priority="1483" stopIfTrue="1">
      <formula>$D21=0</formula>
    </cfRule>
    <cfRule type="expression" dxfId="1481" priority="1484" stopIfTrue="1">
      <formula>$A$1=-1</formula>
    </cfRule>
    <cfRule type="expression" dxfId="1480" priority="1485" stopIfTrue="1">
      <formula>$D21&lt;&gt;0</formula>
    </cfRule>
  </conditionalFormatting>
  <conditionalFormatting sqref="F21">
    <cfRule type="cellIs" dxfId="1479" priority="1476" stopIfTrue="1" operator="lessThan">
      <formula>0</formula>
    </cfRule>
    <cfRule type="cellIs" dxfId="1478" priority="1477" stopIfTrue="1" operator="greaterThan">
      <formula>0</formula>
    </cfRule>
    <cfRule type="expression" dxfId="1477" priority="1478" stopIfTrue="1">
      <formula>$D21=0</formula>
    </cfRule>
    <cfRule type="expression" dxfId="1476" priority="1479" stopIfTrue="1">
      <formula>$A$1=-1</formula>
    </cfRule>
    <cfRule type="expression" dxfId="1475" priority="1480" stopIfTrue="1">
      <formula>$D21&lt;&gt;0</formula>
    </cfRule>
  </conditionalFormatting>
  <conditionalFormatting sqref="F21">
    <cfRule type="expression" dxfId="1474" priority="1471" stopIfTrue="1">
      <formula>$D21=0</formula>
    </cfRule>
    <cfRule type="expression" dxfId="1473" priority="1472" stopIfTrue="1">
      <formula>$A$1=-1</formula>
    </cfRule>
    <cfRule type="cellIs" dxfId="1472" priority="1473" stopIfTrue="1" operator="lessThan">
      <formula>0</formula>
    </cfRule>
    <cfRule type="cellIs" dxfId="1471" priority="1474" stopIfTrue="1" operator="greaterThan">
      <formula>0</formula>
    </cfRule>
    <cfRule type="expression" dxfId="1470" priority="1475" stopIfTrue="1">
      <formula>$D21&lt;&gt;0</formula>
    </cfRule>
  </conditionalFormatting>
  <conditionalFormatting sqref="F21">
    <cfRule type="expression" dxfId="1469" priority="1466" stopIfTrue="1">
      <formula>$D21=0</formula>
    </cfRule>
    <cfRule type="expression" dxfId="1468" priority="1467" stopIfTrue="1">
      <formula>$A$1=-1</formula>
    </cfRule>
    <cfRule type="cellIs" dxfId="1467" priority="1468" stopIfTrue="1" operator="lessThan">
      <formula>0</formula>
    </cfRule>
    <cfRule type="cellIs" dxfId="1466" priority="1469" stopIfTrue="1" operator="greaterThan">
      <formula>0</formula>
    </cfRule>
    <cfRule type="expression" dxfId="1465" priority="1470" stopIfTrue="1">
      <formula>$D21&lt;&gt;0</formula>
    </cfRule>
  </conditionalFormatting>
  <conditionalFormatting sqref="F21">
    <cfRule type="cellIs" dxfId="1464" priority="1461" stopIfTrue="1" operator="lessThan">
      <formula>0</formula>
    </cfRule>
    <cfRule type="cellIs" dxfId="1463" priority="1462" stopIfTrue="1" operator="greaterThan">
      <formula>0</formula>
    </cfRule>
    <cfRule type="expression" dxfId="1462" priority="1463" stopIfTrue="1">
      <formula>$D21=0</formula>
    </cfRule>
    <cfRule type="expression" dxfId="1461" priority="1464" stopIfTrue="1">
      <formula>$A$1=-1</formula>
    </cfRule>
    <cfRule type="expression" dxfId="1460" priority="1465" stopIfTrue="1">
      <formula>$D21&lt;&gt;0</formula>
    </cfRule>
  </conditionalFormatting>
  <conditionalFormatting sqref="F21">
    <cfRule type="expression" dxfId="1459" priority="1456" stopIfTrue="1">
      <formula>$D21=0</formula>
    </cfRule>
    <cfRule type="expression" dxfId="1458" priority="1457" stopIfTrue="1">
      <formula>$A$1=-1</formula>
    </cfRule>
    <cfRule type="cellIs" dxfId="1457" priority="1458" stopIfTrue="1" operator="lessThan">
      <formula>0</formula>
    </cfRule>
    <cfRule type="cellIs" dxfId="1456" priority="1459" stopIfTrue="1" operator="greaterThan">
      <formula>0</formula>
    </cfRule>
    <cfRule type="expression" dxfId="1455" priority="1460" stopIfTrue="1">
      <formula>$D21&lt;&gt;0</formula>
    </cfRule>
  </conditionalFormatting>
  <conditionalFormatting sqref="F21">
    <cfRule type="cellIs" dxfId="1454" priority="1451" stopIfTrue="1" operator="lessThan">
      <formula>0</formula>
    </cfRule>
    <cfRule type="cellIs" dxfId="1453" priority="1452" stopIfTrue="1" operator="greaterThan">
      <formula>0</formula>
    </cfRule>
    <cfRule type="expression" dxfId="1452" priority="1453" stopIfTrue="1">
      <formula>$D21=0</formula>
    </cfRule>
    <cfRule type="expression" dxfId="1451" priority="1454" stopIfTrue="1">
      <formula>$A$1=-1</formula>
    </cfRule>
    <cfRule type="expression" dxfId="1450" priority="1455" stopIfTrue="1">
      <formula>$D21&lt;&gt;0</formula>
    </cfRule>
  </conditionalFormatting>
  <conditionalFormatting sqref="F21">
    <cfRule type="cellIs" dxfId="1449" priority="1446" stopIfTrue="1" operator="lessThan">
      <formula>0</formula>
    </cfRule>
    <cfRule type="cellIs" dxfId="1448" priority="1447" stopIfTrue="1" operator="greaterThan">
      <formula>0</formula>
    </cfRule>
    <cfRule type="expression" dxfId="1447" priority="1448" stopIfTrue="1">
      <formula>$D21=0</formula>
    </cfRule>
    <cfRule type="expression" dxfId="1446" priority="1449" stopIfTrue="1">
      <formula>$A$1=-1</formula>
    </cfRule>
    <cfRule type="expression" dxfId="1445" priority="1450" stopIfTrue="1">
      <formula>$D21&lt;&gt;0</formula>
    </cfRule>
  </conditionalFormatting>
  <conditionalFormatting sqref="F21">
    <cfRule type="cellIs" dxfId="1444" priority="1441" stopIfTrue="1" operator="lessThan">
      <formula>0</formula>
    </cfRule>
    <cfRule type="cellIs" dxfId="1443" priority="1442" stopIfTrue="1" operator="greaterThan">
      <formula>0</formula>
    </cfRule>
    <cfRule type="expression" dxfId="1442" priority="1443" stopIfTrue="1">
      <formula>$D21=0</formula>
    </cfRule>
    <cfRule type="expression" dxfId="1441" priority="1444" stopIfTrue="1">
      <formula>$A$1=-1</formula>
    </cfRule>
    <cfRule type="expression" dxfId="1440" priority="1445" stopIfTrue="1">
      <formula>$D21&lt;&gt;0</formula>
    </cfRule>
  </conditionalFormatting>
  <conditionalFormatting sqref="F21">
    <cfRule type="cellIs" dxfId="1439" priority="1436" stopIfTrue="1" operator="lessThan">
      <formula>0</formula>
    </cfRule>
    <cfRule type="cellIs" dxfId="1438" priority="1437" stopIfTrue="1" operator="greaterThan">
      <formula>0</formula>
    </cfRule>
    <cfRule type="expression" dxfId="1437" priority="1438" stopIfTrue="1">
      <formula>$D21=0</formula>
    </cfRule>
    <cfRule type="expression" dxfId="1436" priority="1439" stopIfTrue="1">
      <formula>$A$1=-1</formula>
    </cfRule>
    <cfRule type="expression" dxfId="1435" priority="1440" stopIfTrue="1">
      <formula>$D21&lt;&gt;0</formula>
    </cfRule>
  </conditionalFormatting>
  <conditionalFormatting sqref="F21">
    <cfRule type="expression" dxfId="1434" priority="1431" stopIfTrue="1">
      <formula>$D21=0</formula>
    </cfRule>
    <cfRule type="expression" dxfId="1433" priority="1432" stopIfTrue="1">
      <formula>$A$1=-1</formula>
    </cfRule>
    <cfRule type="cellIs" dxfId="1432" priority="1433" stopIfTrue="1" operator="lessThan">
      <formula>0</formula>
    </cfRule>
    <cfRule type="cellIs" dxfId="1431" priority="1434" stopIfTrue="1" operator="greaterThan">
      <formula>0</formula>
    </cfRule>
    <cfRule type="expression" dxfId="1430" priority="1435" stopIfTrue="1">
      <formula>$D21&lt;&gt;0</formula>
    </cfRule>
  </conditionalFormatting>
  <conditionalFormatting sqref="F21">
    <cfRule type="expression" dxfId="1429" priority="1426" stopIfTrue="1">
      <formula>$D21=0</formula>
    </cfRule>
    <cfRule type="expression" dxfId="1428" priority="1427" stopIfTrue="1">
      <formula>$A$1=-1</formula>
    </cfRule>
    <cfRule type="cellIs" dxfId="1427" priority="1428" stopIfTrue="1" operator="lessThan">
      <formula>0</formula>
    </cfRule>
    <cfRule type="cellIs" dxfId="1426" priority="1429" stopIfTrue="1" operator="greaterThan">
      <formula>0</formula>
    </cfRule>
    <cfRule type="expression" dxfId="1425" priority="1430" stopIfTrue="1">
      <formula>$D21&lt;&gt;0</formula>
    </cfRule>
  </conditionalFormatting>
  <conditionalFormatting sqref="F21">
    <cfRule type="cellIs" dxfId="1424" priority="1421" stopIfTrue="1" operator="lessThan">
      <formula>0</formula>
    </cfRule>
    <cfRule type="cellIs" dxfId="1423" priority="1422" stopIfTrue="1" operator="greaterThan">
      <formula>0</formula>
    </cfRule>
    <cfRule type="expression" dxfId="1422" priority="1423" stopIfTrue="1">
      <formula>$D21=0</formula>
    </cfRule>
    <cfRule type="expression" dxfId="1421" priority="1424" stopIfTrue="1">
      <formula>$A$1=-1</formula>
    </cfRule>
    <cfRule type="expression" dxfId="1420" priority="1425" stopIfTrue="1">
      <formula>$D21&lt;&gt;0</formula>
    </cfRule>
  </conditionalFormatting>
  <conditionalFormatting sqref="F21">
    <cfRule type="cellIs" dxfId="1419" priority="1416" stopIfTrue="1" operator="lessThan">
      <formula>0</formula>
    </cfRule>
    <cfRule type="cellIs" dxfId="1418" priority="1417" stopIfTrue="1" operator="greaterThan">
      <formula>0</formula>
    </cfRule>
    <cfRule type="expression" dxfId="1417" priority="1418" stopIfTrue="1">
      <formula>$D21=0</formula>
    </cfRule>
    <cfRule type="expression" dxfId="1416" priority="1419" stopIfTrue="1">
      <formula>$A$1=-1</formula>
    </cfRule>
    <cfRule type="expression" dxfId="1415" priority="1420" stopIfTrue="1">
      <formula>$D21&lt;&gt;0</formula>
    </cfRule>
  </conditionalFormatting>
  <conditionalFormatting sqref="F21">
    <cfRule type="cellIs" dxfId="1414" priority="1411" stopIfTrue="1" operator="lessThan">
      <formula>0</formula>
    </cfRule>
    <cfRule type="cellIs" dxfId="1413" priority="1412" stopIfTrue="1" operator="greaterThan">
      <formula>0</formula>
    </cfRule>
    <cfRule type="expression" dxfId="1412" priority="1413" stopIfTrue="1">
      <formula>$D21=0</formula>
    </cfRule>
    <cfRule type="expression" dxfId="1411" priority="1414" stopIfTrue="1">
      <formula>$A$1=-1</formula>
    </cfRule>
    <cfRule type="expression" dxfId="1410" priority="1415" stopIfTrue="1">
      <formula>$D21&lt;&gt;0</formula>
    </cfRule>
  </conditionalFormatting>
  <conditionalFormatting sqref="F21">
    <cfRule type="cellIs" dxfId="1409" priority="1406" stopIfTrue="1" operator="lessThan">
      <formula>0</formula>
    </cfRule>
    <cfRule type="cellIs" dxfId="1408" priority="1407" stopIfTrue="1" operator="greaterThan">
      <formula>0</formula>
    </cfRule>
    <cfRule type="expression" dxfId="1407" priority="1408" stopIfTrue="1">
      <formula>$D21=0</formula>
    </cfRule>
    <cfRule type="expression" dxfId="1406" priority="1409" stopIfTrue="1">
      <formula>$A$1=-1</formula>
    </cfRule>
    <cfRule type="expression" dxfId="1405" priority="1410" stopIfTrue="1">
      <formula>$D21&lt;&gt;0</formula>
    </cfRule>
  </conditionalFormatting>
  <conditionalFormatting sqref="F21">
    <cfRule type="expression" dxfId="1404" priority="1401" stopIfTrue="1">
      <formula>$D21=0</formula>
    </cfRule>
    <cfRule type="expression" dxfId="1403" priority="1402" stopIfTrue="1">
      <formula>$A$1=-1</formula>
    </cfRule>
    <cfRule type="cellIs" dxfId="1402" priority="1403" stopIfTrue="1" operator="lessThan">
      <formula>0</formula>
    </cfRule>
    <cfRule type="cellIs" dxfId="1401" priority="1404" stopIfTrue="1" operator="greaterThan">
      <formula>0</formula>
    </cfRule>
    <cfRule type="expression" dxfId="1400" priority="1405" stopIfTrue="1">
      <formula>$D21&lt;&gt;0</formula>
    </cfRule>
  </conditionalFormatting>
  <conditionalFormatting sqref="F23:F26">
    <cfRule type="expression" dxfId="1399" priority="1396" stopIfTrue="1">
      <formula>$D23=0</formula>
    </cfRule>
    <cfRule type="expression" dxfId="1398" priority="1397" stopIfTrue="1">
      <formula>$A$1=-1</formula>
    </cfRule>
    <cfRule type="cellIs" dxfId="1397" priority="1398" stopIfTrue="1" operator="lessThan">
      <formula>0</formula>
    </cfRule>
    <cfRule type="cellIs" dxfId="1396" priority="1399" stopIfTrue="1" operator="greaterThan">
      <formula>0</formula>
    </cfRule>
    <cfRule type="expression" dxfId="1395" priority="1400" stopIfTrue="1">
      <formula>$D23&lt;&gt;0</formula>
    </cfRule>
  </conditionalFormatting>
  <conditionalFormatting sqref="F23:F26">
    <cfRule type="cellIs" dxfId="1394" priority="1391" stopIfTrue="1" operator="lessThan">
      <formula>0</formula>
    </cfRule>
    <cfRule type="cellIs" dxfId="1393" priority="1392" stopIfTrue="1" operator="greaterThan">
      <formula>0</formula>
    </cfRule>
    <cfRule type="expression" dxfId="1392" priority="1393" stopIfTrue="1">
      <formula>$D23=0</formula>
    </cfRule>
    <cfRule type="expression" dxfId="1391" priority="1394" stopIfTrue="1">
      <formula>$A$1=-1</formula>
    </cfRule>
    <cfRule type="expression" dxfId="1390" priority="1395" stopIfTrue="1">
      <formula>$D23&lt;&gt;0</formula>
    </cfRule>
  </conditionalFormatting>
  <conditionalFormatting sqref="F23:F26">
    <cfRule type="expression" dxfId="1389" priority="1386" stopIfTrue="1">
      <formula>$D23=0</formula>
    </cfRule>
    <cfRule type="expression" dxfId="1388" priority="1387" stopIfTrue="1">
      <formula>$A$1=-1</formula>
    </cfRule>
    <cfRule type="cellIs" dxfId="1387" priority="1388" stopIfTrue="1" operator="lessThan">
      <formula>0</formula>
    </cfRule>
    <cfRule type="cellIs" dxfId="1386" priority="1389" stopIfTrue="1" operator="greaterThan">
      <formula>0</formula>
    </cfRule>
    <cfRule type="expression" dxfId="1385" priority="1390" stopIfTrue="1">
      <formula>$D23&lt;&gt;0</formula>
    </cfRule>
  </conditionalFormatting>
  <conditionalFormatting sqref="F23:F26">
    <cfRule type="cellIs" dxfId="1384" priority="1381" stopIfTrue="1" operator="lessThan">
      <formula>0</formula>
    </cfRule>
    <cfRule type="cellIs" dxfId="1383" priority="1382" stopIfTrue="1" operator="greaterThan">
      <formula>0</formula>
    </cfRule>
    <cfRule type="expression" dxfId="1382" priority="1383" stopIfTrue="1">
      <formula>$D23=0</formula>
    </cfRule>
    <cfRule type="expression" dxfId="1381" priority="1384" stopIfTrue="1">
      <formula>$A$1=-1</formula>
    </cfRule>
    <cfRule type="expression" dxfId="1380" priority="1385" stopIfTrue="1">
      <formula>$D23&lt;&gt;0</formula>
    </cfRule>
  </conditionalFormatting>
  <conditionalFormatting sqref="F23:F26">
    <cfRule type="cellIs" dxfId="1379" priority="1376" stopIfTrue="1" operator="lessThan">
      <formula>0</formula>
    </cfRule>
    <cfRule type="cellIs" dxfId="1378" priority="1377" stopIfTrue="1" operator="greaterThan">
      <formula>0</formula>
    </cfRule>
    <cfRule type="expression" dxfId="1377" priority="1378" stopIfTrue="1">
      <formula>$D23=0</formula>
    </cfRule>
    <cfRule type="expression" dxfId="1376" priority="1379" stopIfTrue="1">
      <formula>$A$1=-1</formula>
    </cfRule>
    <cfRule type="expression" dxfId="1375" priority="1380" stopIfTrue="1">
      <formula>$D23&lt;&gt;0</formula>
    </cfRule>
  </conditionalFormatting>
  <conditionalFormatting sqref="F23:F26">
    <cfRule type="cellIs" dxfId="1374" priority="1371" stopIfTrue="1" operator="lessThan">
      <formula>0</formula>
    </cfRule>
    <cfRule type="cellIs" dxfId="1373" priority="1372" stopIfTrue="1" operator="greaterThan">
      <formula>0</formula>
    </cfRule>
    <cfRule type="expression" dxfId="1372" priority="1373" stopIfTrue="1">
      <formula>$D23=0</formula>
    </cfRule>
    <cfRule type="expression" dxfId="1371" priority="1374" stopIfTrue="1">
      <formula>$A$1=-1</formula>
    </cfRule>
    <cfRule type="expression" dxfId="1370" priority="1375" stopIfTrue="1">
      <formula>$D23&lt;&gt;0</formula>
    </cfRule>
  </conditionalFormatting>
  <conditionalFormatting sqref="F23:F26">
    <cfRule type="cellIs" dxfId="1369" priority="1366" stopIfTrue="1" operator="lessThan">
      <formula>0</formula>
    </cfRule>
    <cfRule type="cellIs" dxfId="1368" priority="1367" stopIfTrue="1" operator="greaterThan">
      <formula>0</formula>
    </cfRule>
    <cfRule type="expression" dxfId="1367" priority="1368" stopIfTrue="1">
      <formula>$D23=0</formula>
    </cfRule>
    <cfRule type="expression" dxfId="1366" priority="1369" stopIfTrue="1">
      <formula>$A$1=-1</formula>
    </cfRule>
    <cfRule type="expression" dxfId="1365" priority="1370" stopIfTrue="1">
      <formula>$D23&lt;&gt;0</formula>
    </cfRule>
  </conditionalFormatting>
  <conditionalFormatting sqref="F23:F26">
    <cfRule type="expression" dxfId="1364" priority="1361" stopIfTrue="1">
      <formula>$D23=0</formula>
    </cfRule>
    <cfRule type="expression" dxfId="1363" priority="1362" stopIfTrue="1">
      <formula>$A$1=-1</formula>
    </cfRule>
    <cfRule type="cellIs" dxfId="1362" priority="1363" stopIfTrue="1" operator="lessThan">
      <formula>0</formula>
    </cfRule>
    <cfRule type="cellIs" dxfId="1361" priority="1364" stopIfTrue="1" operator="greaterThan">
      <formula>0</formula>
    </cfRule>
    <cfRule type="expression" dxfId="1360" priority="1365" stopIfTrue="1">
      <formula>$D23&lt;&gt;0</formula>
    </cfRule>
  </conditionalFormatting>
  <conditionalFormatting sqref="F23:F26">
    <cfRule type="expression" dxfId="1359" priority="1356" stopIfTrue="1">
      <formula>$D23=0</formula>
    </cfRule>
    <cfRule type="expression" dxfId="1358" priority="1357" stopIfTrue="1">
      <formula>$A$1=-1</formula>
    </cfRule>
    <cfRule type="cellIs" dxfId="1357" priority="1358" stopIfTrue="1" operator="lessThan">
      <formula>0</formula>
    </cfRule>
    <cfRule type="cellIs" dxfId="1356" priority="1359" stopIfTrue="1" operator="greaterThan">
      <formula>0</formula>
    </cfRule>
    <cfRule type="expression" dxfId="1355" priority="1360" stopIfTrue="1">
      <formula>$D23&lt;&gt;0</formula>
    </cfRule>
  </conditionalFormatting>
  <conditionalFormatting sqref="F23:F26">
    <cfRule type="cellIs" dxfId="1354" priority="1351" stopIfTrue="1" operator="lessThan">
      <formula>0</formula>
    </cfRule>
    <cfRule type="cellIs" dxfId="1353" priority="1352" stopIfTrue="1" operator="greaterThan">
      <formula>0</formula>
    </cfRule>
    <cfRule type="expression" dxfId="1352" priority="1353" stopIfTrue="1">
      <formula>$D23=0</formula>
    </cfRule>
    <cfRule type="expression" dxfId="1351" priority="1354" stopIfTrue="1">
      <formula>$A$1=-1</formula>
    </cfRule>
    <cfRule type="expression" dxfId="1350" priority="1355" stopIfTrue="1">
      <formula>$D23&lt;&gt;0</formula>
    </cfRule>
  </conditionalFormatting>
  <conditionalFormatting sqref="F23:F26">
    <cfRule type="cellIs" dxfId="1349" priority="1346" stopIfTrue="1" operator="lessThan">
      <formula>0</formula>
    </cfRule>
    <cfRule type="cellIs" dxfId="1348" priority="1347" stopIfTrue="1" operator="greaterThan">
      <formula>0</formula>
    </cfRule>
    <cfRule type="expression" dxfId="1347" priority="1348" stopIfTrue="1">
      <formula>$D23=0</formula>
    </cfRule>
    <cfRule type="expression" dxfId="1346" priority="1349" stopIfTrue="1">
      <formula>$A$1=-1</formula>
    </cfRule>
    <cfRule type="expression" dxfId="1345" priority="1350" stopIfTrue="1">
      <formula>$D23&lt;&gt;0</formula>
    </cfRule>
  </conditionalFormatting>
  <conditionalFormatting sqref="F23:F26">
    <cfRule type="cellIs" dxfId="1344" priority="1341" stopIfTrue="1" operator="lessThan">
      <formula>0</formula>
    </cfRule>
    <cfRule type="cellIs" dxfId="1343" priority="1342" stopIfTrue="1" operator="greaterThan">
      <formula>0</formula>
    </cfRule>
    <cfRule type="expression" dxfId="1342" priority="1343" stopIfTrue="1">
      <formula>$D23=0</formula>
    </cfRule>
    <cfRule type="expression" dxfId="1341" priority="1344" stopIfTrue="1">
      <formula>$A$1=-1</formula>
    </cfRule>
    <cfRule type="expression" dxfId="1340" priority="1345" stopIfTrue="1">
      <formula>$D23&lt;&gt;0</formula>
    </cfRule>
  </conditionalFormatting>
  <conditionalFormatting sqref="F23:F26">
    <cfRule type="cellIs" dxfId="1339" priority="1336" stopIfTrue="1" operator="lessThan">
      <formula>0</formula>
    </cfRule>
    <cfRule type="cellIs" dxfId="1338" priority="1337" stopIfTrue="1" operator="greaterThan">
      <formula>0</formula>
    </cfRule>
    <cfRule type="expression" dxfId="1337" priority="1338" stopIfTrue="1">
      <formula>$D23=0</formula>
    </cfRule>
    <cfRule type="expression" dxfId="1336" priority="1339" stopIfTrue="1">
      <formula>$A$1=-1</formula>
    </cfRule>
    <cfRule type="expression" dxfId="1335" priority="1340" stopIfTrue="1">
      <formula>$D23&lt;&gt;0</formula>
    </cfRule>
  </conditionalFormatting>
  <conditionalFormatting sqref="F23:F26">
    <cfRule type="expression" dxfId="1334" priority="1331" stopIfTrue="1">
      <formula>$D23=0</formula>
    </cfRule>
    <cfRule type="expression" dxfId="1333" priority="1332" stopIfTrue="1">
      <formula>$A$1=-1</formula>
    </cfRule>
    <cfRule type="cellIs" dxfId="1332" priority="1333" stopIfTrue="1" operator="lessThan">
      <formula>0</formula>
    </cfRule>
    <cfRule type="cellIs" dxfId="1331" priority="1334" stopIfTrue="1" operator="greaterThan">
      <formula>0</formula>
    </cfRule>
    <cfRule type="expression" dxfId="1330" priority="1335" stopIfTrue="1">
      <formula>$D23&lt;&gt;0</formula>
    </cfRule>
  </conditionalFormatting>
  <conditionalFormatting sqref="F23:F26">
    <cfRule type="expression" dxfId="1329" priority="1326" stopIfTrue="1">
      <formula>$D23=0</formula>
    </cfRule>
    <cfRule type="expression" dxfId="1328" priority="1327" stopIfTrue="1">
      <formula>$A$1=-1</formula>
    </cfRule>
    <cfRule type="cellIs" dxfId="1327" priority="1328" stopIfTrue="1" operator="lessThan">
      <formula>0</formula>
    </cfRule>
    <cfRule type="cellIs" dxfId="1326" priority="1329" stopIfTrue="1" operator="greaterThan">
      <formula>0</formula>
    </cfRule>
    <cfRule type="expression" dxfId="1325" priority="1330" stopIfTrue="1">
      <formula>$D23&lt;&gt;0</formula>
    </cfRule>
  </conditionalFormatting>
  <conditionalFormatting sqref="F23:F26">
    <cfRule type="cellIs" dxfId="1324" priority="1321" stopIfTrue="1" operator="lessThan">
      <formula>0</formula>
    </cfRule>
    <cfRule type="cellIs" dxfId="1323" priority="1322" stopIfTrue="1" operator="greaterThan">
      <formula>0</formula>
    </cfRule>
    <cfRule type="expression" dxfId="1322" priority="1323" stopIfTrue="1">
      <formula>$D23=0</formula>
    </cfRule>
    <cfRule type="expression" dxfId="1321" priority="1324" stopIfTrue="1">
      <formula>$A$1=-1</formula>
    </cfRule>
    <cfRule type="expression" dxfId="1320" priority="1325" stopIfTrue="1">
      <formula>$D23&lt;&gt;0</formula>
    </cfRule>
  </conditionalFormatting>
  <conditionalFormatting sqref="F23:F26">
    <cfRule type="expression" dxfId="1319" priority="1316" stopIfTrue="1">
      <formula>$D23=0</formula>
    </cfRule>
    <cfRule type="expression" dxfId="1318" priority="1317" stopIfTrue="1">
      <formula>$A$1=-1</formula>
    </cfRule>
    <cfRule type="cellIs" dxfId="1317" priority="1318" stopIfTrue="1" operator="lessThan">
      <formula>0</formula>
    </cfRule>
    <cfRule type="cellIs" dxfId="1316" priority="1319" stopIfTrue="1" operator="greaterThan">
      <formula>0</formula>
    </cfRule>
    <cfRule type="expression" dxfId="1315" priority="1320" stopIfTrue="1">
      <formula>$D23&lt;&gt;0</formula>
    </cfRule>
  </conditionalFormatting>
  <conditionalFormatting sqref="F23:F26">
    <cfRule type="cellIs" dxfId="1314" priority="1311" stopIfTrue="1" operator="lessThan">
      <formula>0</formula>
    </cfRule>
    <cfRule type="cellIs" dxfId="1313" priority="1312" stopIfTrue="1" operator="greaterThan">
      <formula>0</formula>
    </cfRule>
    <cfRule type="expression" dxfId="1312" priority="1313" stopIfTrue="1">
      <formula>$D23=0</formula>
    </cfRule>
    <cfRule type="expression" dxfId="1311" priority="1314" stopIfTrue="1">
      <formula>$A$1=-1</formula>
    </cfRule>
    <cfRule type="expression" dxfId="1310" priority="1315" stopIfTrue="1">
      <formula>$D23&lt;&gt;0</formula>
    </cfRule>
  </conditionalFormatting>
  <conditionalFormatting sqref="F23:F26">
    <cfRule type="cellIs" dxfId="1309" priority="1306" stopIfTrue="1" operator="lessThan">
      <formula>0</formula>
    </cfRule>
    <cfRule type="cellIs" dxfId="1308" priority="1307" stopIfTrue="1" operator="greaterThan">
      <formula>0</formula>
    </cfRule>
    <cfRule type="expression" dxfId="1307" priority="1308" stopIfTrue="1">
      <formula>$D23=0</formula>
    </cfRule>
    <cfRule type="expression" dxfId="1306" priority="1309" stopIfTrue="1">
      <formula>$A$1=-1</formula>
    </cfRule>
    <cfRule type="expression" dxfId="1305" priority="1310" stopIfTrue="1">
      <formula>$D23&lt;&gt;0</formula>
    </cfRule>
  </conditionalFormatting>
  <conditionalFormatting sqref="F23:F26">
    <cfRule type="cellIs" dxfId="1304" priority="1301" stopIfTrue="1" operator="lessThan">
      <formula>0</formula>
    </cfRule>
    <cfRule type="cellIs" dxfId="1303" priority="1302" stopIfTrue="1" operator="greaterThan">
      <formula>0</formula>
    </cfRule>
    <cfRule type="expression" dxfId="1302" priority="1303" stopIfTrue="1">
      <formula>$D23=0</formula>
    </cfRule>
    <cfRule type="expression" dxfId="1301" priority="1304" stopIfTrue="1">
      <formula>$A$1=-1</formula>
    </cfRule>
    <cfRule type="expression" dxfId="1300" priority="1305" stopIfTrue="1">
      <formula>$D23&lt;&gt;0</formula>
    </cfRule>
  </conditionalFormatting>
  <conditionalFormatting sqref="F23:F26">
    <cfRule type="cellIs" dxfId="1299" priority="1296" stopIfTrue="1" operator="lessThan">
      <formula>0</formula>
    </cfRule>
    <cfRule type="cellIs" dxfId="1298" priority="1297" stopIfTrue="1" operator="greaterThan">
      <formula>0</formula>
    </cfRule>
    <cfRule type="expression" dxfId="1297" priority="1298" stopIfTrue="1">
      <formula>$D23=0</formula>
    </cfRule>
    <cfRule type="expression" dxfId="1296" priority="1299" stopIfTrue="1">
      <formula>$A$1=-1</formula>
    </cfRule>
    <cfRule type="expression" dxfId="1295" priority="1300" stopIfTrue="1">
      <formula>$D23&lt;&gt;0</formula>
    </cfRule>
  </conditionalFormatting>
  <conditionalFormatting sqref="F23:F26">
    <cfRule type="expression" dxfId="1294" priority="1291" stopIfTrue="1">
      <formula>$D23=0</formula>
    </cfRule>
    <cfRule type="expression" dxfId="1293" priority="1292" stopIfTrue="1">
      <formula>$A$1=-1</formula>
    </cfRule>
    <cfRule type="cellIs" dxfId="1292" priority="1293" stopIfTrue="1" operator="lessThan">
      <formula>0</formula>
    </cfRule>
    <cfRule type="cellIs" dxfId="1291" priority="1294" stopIfTrue="1" operator="greaterThan">
      <formula>0</formula>
    </cfRule>
    <cfRule type="expression" dxfId="1290" priority="1295" stopIfTrue="1">
      <formula>$D23&lt;&gt;0</formula>
    </cfRule>
  </conditionalFormatting>
  <conditionalFormatting sqref="F23:F26">
    <cfRule type="expression" dxfId="1289" priority="1286" stopIfTrue="1">
      <formula>$D23=0</formula>
    </cfRule>
    <cfRule type="expression" dxfId="1288" priority="1287" stopIfTrue="1">
      <formula>$A$1=-1</formula>
    </cfRule>
    <cfRule type="cellIs" dxfId="1287" priority="1288" stopIfTrue="1" operator="lessThan">
      <formula>0</formula>
    </cfRule>
    <cfRule type="cellIs" dxfId="1286" priority="1289" stopIfTrue="1" operator="greaterThan">
      <formula>0</formula>
    </cfRule>
    <cfRule type="expression" dxfId="1285" priority="1290" stopIfTrue="1">
      <formula>$D23&lt;&gt;0</formula>
    </cfRule>
  </conditionalFormatting>
  <conditionalFormatting sqref="F23:F26">
    <cfRule type="cellIs" dxfId="1284" priority="1281" stopIfTrue="1" operator="lessThan">
      <formula>0</formula>
    </cfRule>
    <cfRule type="cellIs" dxfId="1283" priority="1282" stopIfTrue="1" operator="greaterThan">
      <formula>0</formula>
    </cfRule>
    <cfRule type="expression" dxfId="1282" priority="1283" stopIfTrue="1">
      <formula>$D23=0</formula>
    </cfRule>
    <cfRule type="expression" dxfId="1281" priority="1284" stopIfTrue="1">
      <formula>$A$1=-1</formula>
    </cfRule>
    <cfRule type="expression" dxfId="1280" priority="1285" stopIfTrue="1">
      <formula>$D23&lt;&gt;0</formula>
    </cfRule>
  </conditionalFormatting>
  <conditionalFormatting sqref="F23:F26">
    <cfRule type="cellIs" dxfId="1279" priority="1276" stopIfTrue="1" operator="lessThan">
      <formula>0</formula>
    </cfRule>
    <cfRule type="cellIs" dxfId="1278" priority="1277" stopIfTrue="1" operator="greaterThan">
      <formula>0</formula>
    </cfRule>
    <cfRule type="expression" dxfId="1277" priority="1278" stopIfTrue="1">
      <formula>$D23=0</formula>
    </cfRule>
    <cfRule type="expression" dxfId="1276" priority="1279" stopIfTrue="1">
      <formula>$A$1=-1</formula>
    </cfRule>
    <cfRule type="expression" dxfId="1275" priority="1280" stopIfTrue="1">
      <formula>$D23&lt;&gt;0</formula>
    </cfRule>
  </conditionalFormatting>
  <conditionalFormatting sqref="F23:F26">
    <cfRule type="cellIs" dxfId="1274" priority="1271" stopIfTrue="1" operator="lessThan">
      <formula>0</formula>
    </cfRule>
    <cfRule type="cellIs" dxfId="1273" priority="1272" stopIfTrue="1" operator="greaterThan">
      <formula>0</formula>
    </cfRule>
    <cfRule type="expression" dxfId="1272" priority="1273" stopIfTrue="1">
      <formula>$D23=0</formula>
    </cfRule>
    <cfRule type="expression" dxfId="1271" priority="1274" stopIfTrue="1">
      <formula>$A$1=-1</formula>
    </cfRule>
    <cfRule type="expression" dxfId="1270" priority="1275" stopIfTrue="1">
      <formula>$D23&lt;&gt;0</formula>
    </cfRule>
  </conditionalFormatting>
  <conditionalFormatting sqref="F23:F26">
    <cfRule type="cellIs" dxfId="1269" priority="1266" stopIfTrue="1" operator="lessThan">
      <formula>0</formula>
    </cfRule>
    <cfRule type="cellIs" dxfId="1268" priority="1267" stopIfTrue="1" operator="greaterThan">
      <formula>0</formula>
    </cfRule>
    <cfRule type="expression" dxfId="1267" priority="1268" stopIfTrue="1">
      <formula>$D23=0</formula>
    </cfRule>
    <cfRule type="expression" dxfId="1266" priority="1269" stopIfTrue="1">
      <formula>$A$1=-1</formula>
    </cfRule>
    <cfRule type="expression" dxfId="1265" priority="1270" stopIfTrue="1">
      <formula>$D23&lt;&gt;0</formula>
    </cfRule>
  </conditionalFormatting>
  <conditionalFormatting sqref="F23:F26">
    <cfRule type="expression" dxfId="1264" priority="1261" stopIfTrue="1">
      <formula>$D23=0</formula>
    </cfRule>
    <cfRule type="expression" dxfId="1263" priority="1262" stopIfTrue="1">
      <formula>$A$1=-1</formula>
    </cfRule>
    <cfRule type="cellIs" dxfId="1262" priority="1263" stopIfTrue="1" operator="lessThan">
      <formula>0</formula>
    </cfRule>
    <cfRule type="cellIs" dxfId="1261" priority="1264" stopIfTrue="1" operator="greaterThan">
      <formula>0</formula>
    </cfRule>
    <cfRule type="expression" dxfId="1260" priority="1265" stopIfTrue="1">
      <formula>$D23&lt;&gt;0</formula>
    </cfRule>
  </conditionalFormatting>
  <conditionalFormatting sqref="F28:F50">
    <cfRule type="expression" dxfId="1259" priority="1256" stopIfTrue="1">
      <formula>$D28=0</formula>
    </cfRule>
    <cfRule type="expression" dxfId="1258" priority="1257" stopIfTrue="1">
      <formula>$A$1=-1</formula>
    </cfRule>
    <cfRule type="cellIs" dxfId="1257" priority="1258" stopIfTrue="1" operator="lessThan">
      <formula>0</formula>
    </cfRule>
    <cfRule type="cellIs" dxfId="1256" priority="1259" stopIfTrue="1" operator="greaterThan">
      <formula>0</formula>
    </cfRule>
    <cfRule type="expression" dxfId="1255" priority="1260" stopIfTrue="1">
      <formula>$D28&lt;&gt;0</formula>
    </cfRule>
  </conditionalFormatting>
  <conditionalFormatting sqref="F28:F50">
    <cfRule type="cellIs" dxfId="1254" priority="1251" stopIfTrue="1" operator="lessThan">
      <formula>0</formula>
    </cfRule>
    <cfRule type="cellIs" dxfId="1253" priority="1252" stopIfTrue="1" operator="greaterThan">
      <formula>0</formula>
    </cfRule>
    <cfRule type="expression" dxfId="1252" priority="1253" stopIfTrue="1">
      <formula>$D28=0</formula>
    </cfRule>
    <cfRule type="expression" dxfId="1251" priority="1254" stopIfTrue="1">
      <formula>$A$1=-1</formula>
    </cfRule>
    <cfRule type="expression" dxfId="1250" priority="1255" stopIfTrue="1">
      <formula>$D28&lt;&gt;0</formula>
    </cfRule>
  </conditionalFormatting>
  <conditionalFormatting sqref="F28:F50">
    <cfRule type="expression" dxfId="1249" priority="1246" stopIfTrue="1">
      <formula>$D28=0</formula>
    </cfRule>
    <cfRule type="expression" dxfId="1248" priority="1247" stopIfTrue="1">
      <formula>$A$1=-1</formula>
    </cfRule>
    <cfRule type="cellIs" dxfId="1247" priority="1248" stopIfTrue="1" operator="lessThan">
      <formula>0</formula>
    </cfRule>
    <cfRule type="cellIs" dxfId="1246" priority="1249" stopIfTrue="1" operator="greaterThan">
      <formula>0</formula>
    </cfRule>
    <cfRule type="expression" dxfId="1245" priority="1250" stopIfTrue="1">
      <formula>$D28&lt;&gt;0</formula>
    </cfRule>
  </conditionalFormatting>
  <conditionalFormatting sqref="F28:F50">
    <cfRule type="cellIs" dxfId="1244" priority="1241" stopIfTrue="1" operator="lessThan">
      <formula>0</formula>
    </cfRule>
    <cfRule type="cellIs" dxfId="1243" priority="1242" stopIfTrue="1" operator="greaterThan">
      <formula>0</formula>
    </cfRule>
    <cfRule type="expression" dxfId="1242" priority="1243" stopIfTrue="1">
      <formula>$D28=0</formula>
    </cfRule>
    <cfRule type="expression" dxfId="1241" priority="1244" stopIfTrue="1">
      <formula>$A$1=-1</formula>
    </cfRule>
    <cfRule type="expression" dxfId="1240" priority="1245" stopIfTrue="1">
      <formula>$D28&lt;&gt;0</formula>
    </cfRule>
  </conditionalFormatting>
  <conditionalFormatting sqref="F28:F50">
    <cfRule type="cellIs" dxfId="1239" priority="1236" stopIfTrue="1" operator="lessThan">
      <formula>0</formula>
    </cfRule>
    <cfRule type="cellIs" dxfId="1238" priority="1237" stopIfTrue="1" operator="greaterThan">
      <formula>0</formula>
    </cfRule>
    <cfRule type="expression" dxfId="1237" priority="1238" stopIfTrue="1">
      <formula>$D28=0</formula>
    </cfRule>
    <cfRule type="expression" dxfId="1236" priority="1239" stopIfTrue="1">
      <formula>$A$1=-1</formula>
    </cfRule>
    <cfRule type="expression" dxfId="1235" priority="1240" stopIfTrue="1">
      <formula>$D28&lt;&gt;0</formula>
    </cfRule>
  </conditionalFormatting>
  <conditionalFormatting sqref="F28:F50">
    <cfRule type="cellIs" dxfId="1234" priority="1231" stopIfTrue="1" operator="lessThan">
      <formula>0</formula>
    </cfRule>
    <cfRule type="cellIs" dxfId="1233" priority="1232" stopIfTrue="1" operator="greaterThan">
      <formula>0</formula>
    </cfRule>
    <cfRule type="expression" dxfId="1232" priority="1233" stopIfTrue="1">
      <formula>$D28=0</formula>
    </cfRule>
    <cfRule type="expression" dxfId="1231" priority="1234" stopIfTrue="1">
      <formula>$A$1=-1</formula>
    </cfRule>
    <cfRule type="expression" dxfId="1230" priority="1235" stopIfTrue="1">
      <formula>$D28&lt;&gt;0</formula>
    </cfRule>
  </conditionalFormatting>
  <conditionalFormatting sqref="F28:F50">
    <cfRule type="cellIs" dxfId="1229" priority="1226" stopIfTrue="1" operator="lessThan">
      <formula>0</formula>
    </cfRule>
    <cfRule type="cellIs" dxfId="1228" priority="1227" stopIfTrue="1" operator="greaterThan">
      <formula>0</formula>
    </cfRule>
    <cfRule type="expression" dxfId="1227" priority="1228" stopIfTrue="1">
      <formula>$D28=0</formula>
    </cfRule>
    <cfRule type="expression" dxfId="1226" priority="1229" stopIfTrue="1">
      <formula>$A$1=-1</formula>
    </cfRule>
    <cfRule type="expression" dxfId="1225" priority="1230" stopIfTrue="1">
      <formula>$D28&lt;&gt;0</formula>
    </cfRule>
  </conditionalFormatting>
  <conditionalFormatting sqref="F28:F50">
    <cfRule type="expression" dxfId="1224" priority="1221" stopIfTrue="1">
      <formula>$D28=0</formula>
    </cfRule>
    <cfRule type="expression" dxfId="1223" priority="1222" stopIfTrue="1">
      <formula>$A$1=-1</formula>
    </cfRule>
    <cfRule type="cellIs" dxfId="1222" priority="1223" stopIfTrue="1" operator="lessThan">
      <formula>0</formula>
    </cfRule>
    <cfRule type="cellIs" dxfId="1221" priority="1224" stopIfTrue="1" operator="greaterThan">
      <formula>0</formula>
    </cfRule>
    <cfRule type="expression" dxfId="1220" priority="1225" stopIfTrue="1">
      <formula>$D28&lt;&gt;0</formula>
    </cfRule>
  </conditionalFormatting>
  <conditionalFormatting sqref="F28:F50">
    <cfRule type="expression" dxfId="1219" priority="1216" stopIfTrue="1">
      <formula>$D28=0</formula>
    </cfRule>
    <cfRule type="expression" dxfId="1218" priority="1217" stopIfTrue="1">
      <formula>$A$1=-1</formula>
    </cfRule>
    <cfRule type="cellIs" dxfId="1217" priority="1218" stopIfTrue="1" operator="lessThan">
      <formula>0</formula>
    </cfRule>
    <cfRule type="cellIs" dxfId="1216" priority="1219" stopIfTrue="1" operator="greaterThan">
      <formula>0</formula>
    </cfRule>
    <cfRule type="expression" dxfId="1215" priority="1220" stopIfTrue="1">
      <formula>$D28&lt;&gt;0</formula>
    </cfRule>
  </conditionalFormatting>
  <conditionalFormatting sqref="F28:F50">
    <cfRule type="cellIs" dxfId="1214" priority="1211" stopIfTrue="1" operator="lessThan">
      <formula>0</formula>
    </cfRule>
    <cfRule type="cellIs" dxfId="1213" priority="1212" stopIfTrue="1" operator="greaterThan">
      <formula>0</formula>
    </cfRule>
    <cfRule type="expression" dxfId="1212" priority="1213" stopIfTrue="1">
      <formula>$D28=0</formula>
    </cfRule>
    <cfRule type="expression" dxfId="1211" priority="1214" stopIfTrue="1">
      <formula>$A$1=-1</formula>
    </cfRule>
    <cfRule type="expression" dxfId="1210" priority="1215" stopIfTrue="1">
      <formula>$D28&lt;&gt;0</formula>
    </cfRule>
  </conditionalFormatting>
  <conditionalFormatting sqref="F28:F50">
    <cfRule type="cellIs" dxfId="1209" priority="1206" stopIfTrue="1" operator="lessThan">
      <formula>0</formula>
    </cfRule>
    <cfRule type="cellIs" dxfId="1208" priority="1207" stopIfTrue="1" operator="greaterThan">
      <formula>0</formula>
    </cfRule>
    <cfRule type="expression" dxfId="1207" priority="1208" stopIfTrue="1">
      <formula>$D28=0</formula>
    </cfRule>
    <cfRule type="expression" dxfId="1206" priority="1209" stopIfTrue="1">
      <formula>$A$1=-1</formula>
    </cfRule>
    <cfRule type="expression" dxfId="1205" priority="1210" stopIfTrue="1">
      <formula>$D28&lt;&gt;0</formula>
    </cfRule>
  </conditionalFormatting>
  <conditionalFormatting sqref="F28:F50">
    <cfRule type="cellIs" dxfId="1204" priority="1201" stopIfTrue="1" operator="lessThan">
      <formula>0</formula>
    </cfRule>
    <cfRule type="cellIs" dxfId="1203" priority="1202" stopIfTrue="1" operator="greaterThan">
      <formula>0</formula>
    </cfRule>
    <cfRule type="expression" dxfId="1202" priority="1203" stopIfTrue="1">
      <formula>$D28=0</formula>
    </cfRule>
    <cfRule type="expression" dxfId="1201" priority="1204" stopIfTrue="1">
      <formula>$A$1=-1</formula>
    </cfRule>
    <cfRule type="expression" dxfId="1200" priority="1205" stopIfTrue="1">
      <formula>$D28&lt;&gt;0</formula>
    </cfRule>
  </conditionalFormatting>
  <conditionalFormatting sqref="F28:F50">
    <cfRule type="cellIs" dxfId="1199" priority="1196" stopIfTrue="1" operator="lessThan">
      <formula>0</formula>
    </cfRule>
    <cfRule type="cellIs" dxfId="1198" priority="1197" stopIfTrue="1" operator="greaterThan">
      <formula>0</formula>
    </cfRule>
    <cfRule type="expression" dxfId="1197" priority="1198" stopIfTrue="1">
      <formula>$D28=0</formula>
    </cfRule>
    <cfRule type="expression" dxfId="1196" priority="1199" stopIfTrue="1">
      <formula>$A$1=-1</formula>
    </cfRule>
    <cfRule type="expression" dxfId="1195" priority="1200" stopIfTrue="1">
      <formula>$D28&lt;&gt;0</formula>
    </cfRule>
  </conditionalFormatting>
  <conditionalFormatting sqref="F28:F50">
    <cfRule type="expression" dxfId="1194" priority="1191" stopIfTrue="1">
      <formula>$D28=0</formula>
    </cfRule>
    <cfRule type="expression" dxfId="1193" priority="1192" stopIfTrue="1">
      <formula>$A$1=-1</formula>
    </cfRule>
    <cfRule type="cellIs" dxfId="1192" priority="1193" stopIfTrue="1" operator="lessThan">
      <formula>0</formula>
    </cfRule>
    <cfRule type="cellIs" dxfId="1191" priority="1194" stopIfTrue="1" operator="greaterThan">
      <formula>0</formula>
    </cfRule>
    <cfRule type="expression" dxfId="1190" priority="1195" stopIfTrue="1">
      <formula>$D28&lt;&gt;0</formula>
    </cfRule>
  </conditionalFormatting>
  <conditionalFormatting sqref="F28:F50">
    <cfRule type="expression" dxfId="1189" priority="1186" stopIfTrue="1">
      <formula>$D28=0</formula>
    </cfRule>
    <cfRule type="expression" dxfId="1188" priority="1187" stopIfTrue="1">
      <formula>$A$1=-1</formula>
    </cfRule>
    <cfRule type="cellIs" dxfId="1187" priority="1188" stopIfTrue="1" operator="lessThan">
      <formula>0</formula>
    </cfRule>
    <cfRule type="cellIs" dxfId="1186" priority="1189" stopIfTrue="1" operator="greaterThan">
      <formula>0</formula>
    </cfRule>
    <cfRule type="expression" dxfId="1185" priority="1190" stopIfTrue="1">
      <formula>$D28&lt;&gt;0</formula>
    </cfRule>
  </conditionalFormatting>
  <conditionalFormatting sqref="F28:F50">
    <cfRule type="cellIs" dxfId="1184" priority="1181" stopIfTrue="1" operator="lessThan">
      <formula>0</formula>
    </cfRule>
    <cfRule type="cellIs" dxfId="1183" priority="1182" stopIfTrue="1" operator="greaterThan">
      <formula>0</formula>
    </cfRule>
    <cfRule type="expression" dxfId="1182" priority="1183" stopIfTrue="1">
      <formula>$D28=0</formula>
    </cfRule>
    <cfRule type="expression" dxfId="1181" priority="1184" stopIfTrue="1">
      <formula>$A$1=-1</formula>
    </cfRule>
    <cfRule type="expression" dxfId="1180" priority="1185" stopIfTrue="1">
      <formula>$D28&lt;&gt;0</formula>
    </cfRule>
  </conditionalFormatting>
  <conditionalFormatting sqref="F28:F50">
    <cfRule type="expression" dxfId="1179" priority="1176" stopIfTrue="1">
      <formula>$D28=0</formula>
    </cfRule>
    <cfRule type="expression" dxfId="1178" priority="1177" stopIfTrue="1">
      <formula>$A$1=-1</formula>
    </cfRule>
    <cfRule type="cellIs" dxfId="1177" priority="1178" stopIfTrue="1" operator="lessThan">
      <formula>0</formula>
    </cfRule>
    <cfRule type="cellIs" dxfId="1176" priority="1179" stopIfTrue="1" operator="greaterThan">
      <formula>0</formula>
    </cfRule>
    <cfRule type="expression" dxfId="1175" priority="1180" stopIfTrue="1">
      <formula>$D28&lt;&gt;0</formula>
    </cfRule>
  </conditionalFormatting>
  <conditionalFormatting sqref="F28:F50">
    <cfRule type="cellIs" dxfId="1174" priority="1171" stopIfTrue="1" operator="lessThan">
      <formula>0</formula>
    </cfRule>
    <cfRule type="cellIs" dxfId="1173" priority="1172" stopIfTrue="1" operator="greaterThan">
      <formula>0</formula>
    </cfRule>
    <cfRule type="expression" dxfId="1172" priority="1173" stopIfTrue="1">
      <formula>$D28=0</formula>
    </cfRule>
    <cfRule type="expression" dxfId="1171" priority="1174" stopIfTrue="1">
      <formula>$A$1=-1</formula>
    </cfRule>
    <cfRule type="expression" dxfId="1170" priority="1175" stopIfTrue="1">
      <formula>$D28&lt;&gt;0</formula>
    </cfRule>
  </conditionalFormatting>
  <conditionalFormatting sqref="F28:F50">
    <cfRule type="cellIs" dxfId="1169" priority="1166" stopIfTrue="1" operator="lessThan">
      <formula>0</formula>
    </cfRule>
    <cfRule type="cellIs" dxfId="1168" priority="1167" stopIfTrue="1" operator="greaterThan">
      <formula>0</formula>
    </cfRule>
    <cfRule type="expression" dxfId="1167" priority="1168" stopIfTrue="1">
      <formula>$D28=0</formula>
    </cfRule>
    <cfRule type="expression" dxfId="1166" priority="1169" stopIfTrue="1">
      <formula>$A$1=-1</formula>
    </cfRule>
    <cfRule type="expression" dxfId="1165" priority="1170" stopIfTrue="1">
      <formula>$D28&lt;&gt;0</formula>
    </cfRule>
  </conditionalFormatting>
  <conditionalFormatting sqref="F28:F50">
    <cfRule type="cellIs" dxfId="1164" priority="1161" stopIfTrue="1" operator="lessThan">
      <formula>0</formula>
    </cfRule>
    <cfRule type="cellIs" dxfId="1163" priority="1162" stopIfTrue="1" operator="greaterThan">
      <formula>0</formula>
    </cfRule>
    <cfRule type="expression" dxfId="1162" priority="1163" stopIfTrue="1">
      <formula>$D28=0</formula>
    </cfRule>
    <cfRule type="expression" dxfId="1161" priority="1164" stopIfTrue="1">
      <formula>$A$1=-1</formula>
    </cfRule>
    <cfRule type="expression" dxfId="1160" priority="1165" stopIfTrue="1">
      <formula>$D28&lt;&gt;0</formula>
    </cfRule>
  </conditionalFormatting>
  <conditionalFormatting sqref="F28:F50">
    <cfRule type="cellIs" dxfId="1159" priority="1156" stopIfTrue="1" operator="lessThan">
      <formula>0</formula>
    </cfRule>
    <cfRule type="cellIs" dxfId="1158" priority="1157" stopIfTrue="1" operator="greaterThan">
      <formula>0</formula>
    </cfRule>
    <cfRule type="expression" dxfId="1157" priority="1158" stopIfTrue="1">
      <formula>$D28=0</formula>
    </cfRule>
    <cfRule type="expression" dxfId="1156" priority="1159" stopIfTrue="1">
      <formula>$A$1=-1</formula>
    </cfRule>
    <cfRule type="expression" dxfId="1155" priority="1160" stopIfTrue="1">
      <formula>$D28&lt;&gt;0</formula>
    </cfRule>
  </conditionalFormatting>
  <conditionalFormatting sqref="F28:F50">
    <cfRule type="expression" dxfId="1154" priority="1151" stopIfTrue="1">
      <formula>$D28=0</formula>
    </cfRule>
    <cfRule type="expression" dxfId="1153" priority="1152" stopIfTrue="1">
      <formula>$A$1=-1</formula>
    </cfRule>
    <cfRule type="cellIs" dxfId="1152" priority="1153" stopIfTrue="1" operator="lessThan">
      <formula>0</formula>
    </cfRule>
    <cfRule type="cellIs" dxfId="1151" priority="1154" stopIfTrue="1" operator="greaterThan">
      <formula>0</formula>
    </cfRule>
    <cfRule type="expression" dxfId="1150" priority="1155" stopIfTrue="1">
      <formula>$D28&lt;&gt;0</formula>
    </cfRule>
  </conditionalFormatting>
  <conditionalFormatting sqref="F28:F50">
    <cfRule type="expression" dxfId="1149" priority="1146" stopIfTrue="1">
      <formula>$D28=0</formula>
    </cfRule>
    <cfRule type="expression" dxfId="1148" priority="1147" stopIfTrue="1">
      <formula>$A$1=-1</formula>
    </cfRule>
    <cfRule type="cellIs" dxfId="1147" priority="1148" stopIfTrue="1" operator="lessThan">
      <formula>0</formula>
    </cfRule>
    <cfRule type="cellIs" dxfId="1146" priority="1149" stopIfTrue="1" operator="greaterThan">
      <formula>0</formula>
    </cfRule>
    <cfRule type="expression" dxfId="1145" priority="1150" stopIfTrue="1">
      <formula>$D28&lt;&gt;0</formula>
    </cfRule>
  </conditionalFormatting>
  <conditionalFormatting sqref="F28:F50">
    <cfRule type="cellIs" dxfId="1144" priority="1141" stopIfTrue="1" operator="lessThan">
      <formula>0</formula>
    </cfRule>
    <cfRule type="cellIs" dxfId="1143" priority="1142" stopIfTrue="1" operator="greaterThan">
      <formula>0</formula>
    </cfRule>
    <cfRule type="expression" dxfId="1142" priority="1143" stopIfTrue="1">
      <formula>$D28=0</formula>
    </cfRule>
    <cfRule type="expression" dxfId="1141" priority="1144" stopIfTrue="1">
      <formula>$A$1=-1</formula>
    </cfRule>
    <cfRule type="expression" dxfId="1140" priority="1145" stopIfTrue="1">
      <formula>$D28&lt;&gt;0</formula>
    </cfRule>
  </conditionalFormatting>
  <conditionalFormatting sqref="F28:F50">
    <cfRule type="cellIs" dxfId="1139" priority="1136" stopIfTrue="1" operator="lessThan">
      <formula>0</formula>
    </cfRule>
    <cfRule type="cellIs" dxfId="1138" priority="1137" stopIfTrue="1" operator="greaterThan">
      <formula>0</formula>
    </cfRule>
    <cfRule type="expression" dxfId="1137" priority="1138" stopIfTrue="1">
      <formula>$D28=0</formula>
    </cfRule>
    <cfRule type="expression" dxfId="1136" priority="1139" stopIfTrue="1">
      <formula>$A$1=-1</formula>
    </cfRule>
    <cfRule type="expression" dxfId="1135" priority="1140" stopIfTrue="1">
      <formula>$D28&lt;&gt;0</formula>
    </cfRule>
  </conditionalFormatting>
  <conditionalFormatting sqref="F28:F50">
    <cfRule type="cellIs" dxfId="1134" priority="1131" stopIfTrue="1" operator="lessThan">
      <formula>0</formula>
    </cfRule>
    <cfRule type="cellIs" dxfId="1133" priority="1132" stopIfTrue="1" operator="greaterThan">
      <formula>0</formula>
    </cfRule>
    <cfRule type="expression" dxfId="1132" priority="1133" stopIfTrue="1">
      <formula>$D28=0</formula>
    </cfRule>
    <cfRule type="expression" dxfId="1131" priority="1134" stopIfTrue="1">
      <formula>$A$1=-1</formula>
    </cfRule>
    <cfRule type="expression" dxfId="1130" priority="1135" stopIfTrue="1">
      <formula>$D28&lt;&gt;0</formula>
    </cfRule>
  </conditionalFormatting>
  <conditionalFormatting sqref="F28:F50">
    <cfRule type="cellIs" dxfId="1129" priority="1126" stopIfTrue="1" operator="lessThan">
      <formula>0</formula>
    </cfRule>
    <cfRule type="cellIs" dxfId="1128" priority="1127" stopIfTrue="1" operator="greaterThan">
      <formula>0</formula>
    </cfRule>
    <cfRule type="expression" dxfId="1127" priority="1128" stopIfTrue="1">
      <formula>$D28=0</formula>
    </cfRule>
    <cfRule type="expression" dxfId="1126" priority="1129" stopIfTrue="1">
      <formula>$A$1=-1</formula>
    </cfRule>
    <cfRule type="expression" dxfId="1125" priority="1130" stopIfTrue="1">
      <formula>$D28&lt;&gt;0</formula>
    </cfRule>
  </conditionalFormatting>
  <conditionalFormatting sqref="F28:F50">
    <cfRule type="expression" dxfId="1124" priority="1121" stopIfTrue="1">
      <formula>$D28=0</formula>
    </cfRule>
    <cfRule type="expression" dxfId="1123" priority="1122" stopIfTrue="1">
      <formula>$A$1=-1</formula>
    </cfRule>
    <cfRule type="cellIs" dxfId="1122" priority="1123" stopIfTrue="1" operator="lessThan">
      <formula>0</formula>
    </cfRule>
    <cfRule type="cellIs" dxfId="1121" priority="1124" stopIfTrue="1" operator="greaterThan">
      <formula>0</formula>
    </cfRule>
    <cfRule type="expression" dxfId="1120" priority="1125" stopIfTrue="1">
      <formula>$D28&lt;&gt;0</formula>
    </cfRule>
  </conditionalFormatting>
  <conditionalFormatting sqref="F51:F69">
    <cfRule type="expression" dxfId="1119" priority="1116" stopIfTrue="1">
      <formula>$D51=0</formula>
    </cfRule>
    <cfRule type="expression" dxfId="1118" priority="1117" stopIfTrue="1">
      <formula>$A$1=-1</formula>
    </cfRule>
    <cfRule type="cellIs" dxfId="1117" priority="1118" stopIfTrue="1" operator="lessThan">
      <formula>0</formula>
    </cfRule>
    <cfRule type="cellIs" dxfId="1116" priority="1119" stopIfTrue="1" operator="greaterThan">
      <formula>0</formula>
    </cfRule>
    <cfRule type="expression" dxfId="1115" priority="1120" stopIfTrue="1">
      <formula>$D51&lt;&gt;0</formula>
    </cfRule>
  </conditionalFormatting>
  <conditionalFormatting sqref="F51:F69">
    <cfRule type="cellIs" dxfId="1114" priority="1111" stopIfTrue="1" operator="lessThan">
      <formula>0</formula>
    </cfRule>
    <cfRule type="cellIs" dxfId="1113" priority="1112" stopIfTrue="1" operator="greaterThan">
      <formula>0</formula>
    </cfRule>
    <cfRule type="expression" dxfId="1112" priority="1113" stopIfTrue="1">
      <formula>$D51=0</formula>
    </cfRule>
    <cfRule type="expression" dxfId="1111" priority="1114" stopIfTrue="1">
      <formula>$A$1=-1</formula>
    </cfRule>
    <cfRule type="expression" dxfId="1110" priority="1115" stopIfTrue="1">
      <formula>$D51&lt;&gt;0</formula>
    </cfRule>
  </conditionalFormatting>
  <conditionalFormatting sqref="F51:F69">
    <cfRule type="expression" dxfId="1109" priority="1106" stopIfTrue="1">
      <formula>$D51=0</formula>
    </cfRule>
    <cfRule type="expression" dxfId="1108" priority="1107" stopIfTrue="1">
      <formula>$A$1=-1</formula>
    </cfRule>
    <cfRule type="cellIs" dxfId="1107" priority="1108" stopIfTrue="1" operator="lessThan">
      <formula>0</formula>
    </cfRule>
    <cfRule type="cellIs" dxfId="1106" priority="1109" stopIfTrue="1" operator="greaterThan">
      <formula>0</formula>
    </cfRule>
    <cfRule type="expression" dxfId="1105" priority="1110" stopIfTrue="1">
      <formula>$D51&lt;&gt;0</formula>
    </cfRule>
  </conditionalFormatting>
  <conditionalFormatting sqref="F51:F69">
    <cfRule type="cellIs" dxfId="1104" priority="1101" stopIfTrue="1" operator="lessThan">
      <formula>0</formula>
    </cfRule>
    <cfRule type="cellIs" dxfId="1103" priority="1102" stopIfTrue="1" operator="greaterThan">
      <formula>0</formula>
    </cfRule>
    <cfRule type="expression" dxfId="1102" priority="1103" stopIfTrue="1">
      <formula>$D51=0</formula>
    </cfRule>
    <cfRule type="expression" dxfId="1101" priority="1104" stopIfTrue="1">
      <formula>$A$1=-1</formula>
    </cfRule>
    <cfRule type="expression" dxfId="1100" priority="1105" stopIfTrue="1">
      <formula>$D51&lt;&gt;0</formula>
    </cfRule>
  </conditionalFormatting>
  <conditionalFormatting sqref="F51:F69">
    <cfRule type="cellIs" dxfId="1099" priority="1096" stopIfTrue="1" operator="lessThan">
      <formula>0</formula>
    </cfRule>
    <cfRule type="cellIs" dxfId="1098" priority="1097" stopIfTrue="1" operator="greaterThan">
      <formula>0</formula>
    </cfRule>
    <cfRule type="expression" dxfId="1097" priority="1098" stopIfTrue="1">
      <formula>$D51=0</formula>
    </cfRule>
    <cfRule type="expression" dxfId="1096" priority="1099" stopIfTrue="1">
      <formula>$A$1=-1</formula>
    </cfRule>
    <cfRule type="expression" dxfId="1095" priority="1100" stopIfTrue="1">
      <formula>$D51&lt;&gt;0</formula>
    </cfRule>
  </conditionalFormatting>
  <conditionalFormatting sqref="F51:F69">
    <cfRule type="cellIs" dxfId="1094" priority="1091" stopIfTrue="1" operator="lessThan">
      <formula>0</formula>
    </cfRule>
    <cfRule type="cellIs" dxfId="1093" priority="1092" stopIfTrue="1" operator="greaterThan">
      <formula>0</formula>
    </cfRule>
    <cfRule type="expression" dxfId="1092" priority="1093" stopIfTrue="1">
      <formula>$D51=0</formula>
    </cfRule>
    <cfRule type="expression" dxfId="1091" priority="1094" stopIfTrue="1">
      <formula>$A$1=-1</formula>
    </cfRule>
    <cfRule type="expression" dxfId="1090" priority="1095" stopIfTrue="1">
      <formula>$D51&lt;&gt;0</formula>
    </cfRule>
  </conditionalFormatting>
  <conditionalFormatting sqref="F51:F69">
    <cfRule type="cellIs" dxfId="1089" priority="1086" stopIfTrue="1" operator="lessThan">
      <formula>0</formula>
    </cfRule>
    <cfRule type="cellIs" dxfId="1088" priority="1087" stopIfTrue="1" operator="greaterThan">
      <formula>0</formula>
    </cfRule>
    <cfRule type="expression" dxfId="1087" priority="1088" stopIfTrue="1">
      <formula>$D51=0</formula>
    </cfRule>
    <cfRule type="expression" dxfId="1086" priority="1089" stopIfTrue="1">
      <formula>$A$1=-1</formula>
    </cfRule>
    <cfRule type="expression" dxfId="1085" priority="1090" stopIfTrue="1">
      <formula>$D51&lt;&gt;0</formula>
    </cfRule>
  </conditionalFormatting>
  <conditionalFormatting sqref="F51:F69">
    <cfRule type="expression" dxfId="1084" priority="1081" stopIfTrue="1">
      <formula>$D51=0</formula>
    </cfRule>
    <cfRule type="expression" dxfId="1083" priority="1082" stopIfTrue="1">
      <formula>$A$1=-1</formula>
    </cfRule>
    <cfRule type="cellIs" dxfId="1082" priority="1083" stopIfTrue="1" operator="lessThan">
      <formula>0</formula>
    </cfRule>
    <cfRule type="cellIs" dxfId="1081" priority="1084" stopIfTrue="1" operator="greaterThan">
      <formula>0</formula>
    </cfRule>
    <cfRule type="expression" dxfId="1080" priority="1085" stopIfTrue="1">
      <formula>$D51&lt;&gt;0</formula>
    </cfRule>
  </conditionalFormatting>
  <conditionalFormatting sqref="F51:F69">
    <cfRule type="expression" dxfId="1079" priority="1076" stopIfTrue="1">
      <formula>$D51=0</formula>
    </cfRule>
    <cfRule type="expression" dxfId="1078" priority="1077" stopIfTrue="1">
      <formula>$A$1=-1</formula>
    </cfRule>
    <cfRule type="cellIs" dxfId="1077" priority="1078" stopIfTrue="1" operator="lessThan">
      <formula>0</formula>
    </cfRule>
    <cfRule type="cellIs" dxfId="1076" priority="1079" stopIfTrue="1" operator="greaterThan">
      <formula>0</formula>
    </cfRule>
    <cfRule type="expression" dxfId="1075" priority="1080" stopIfTrue="1">
      <formula>$D51&lt;&gt;0</formula>
    </cfRule>
  </conditionalFormatting>
  <conditionalFormatting sqref="F51:F69">
    <cfRule type="cellIs" dxfId="1074" priority="1071" stopIfTrue="1" operator="lessThan">
      <formula>0</formula>
    </cfRule>
    <cfRule type="cellIs" dxfId="1073" priority="1072" stopIfTrue="1" operator="greaterThan">
      <formula>0</formula>
    </cfRule>
    <cfRule type="expression" dxfId="1072" priority="1073" stopIfTrue="1">
      <formula>$D51=0</formula>
    </cfRule>
    <cfRule type="expression" dxfId="1071" priority="1074" stopIfTrue="1">
      <formula>$A$1=-1</formula>
    </cfRule>
    <cfRule type="expression" dxfId="1070" priority="1075" stopIfTrue="1">
      <formula>$D51&lt;&gt;0</formula>
    </cfRule>
  </conditionalFormatting>
  <conditionalFormatting sqref="F51:F69">
    <cfRule type="cellIs" dxfId="1069" priority="1066" stopIfTrue="1" operator="lessThan">
      <formula>0</formula>
    </cfRule>
    <cfRule type="cellIs" dxfId="1068" priority="1067" stopIfTrue="1" operator="greaterThan">
      <formula>0</formula>
    </cfRule>
    <cfRule type="expression" dxfId="1067" priority="1068" stopIfTrue="1">
      <formula>$D51=0</formula>
    </cfRule>
    <cfRule type="expression" dxfId="1066" priority="1069" stopIfTrue="1">
      <formula>$A$1=-1</formula>
    </cfRule>
    <cfRule type="expression" dxfId="1065" priority="1070" stopIfTrue="1">
      <formula>$D51&lt;&gt;0</formula>
    </cfRule>
  </conditionalFormatting>
  <conditionalFormatting sqref="F51:F69">
    <cfRule type="cellIs" dxfId="1064" priority="1061" stopIfTrue="1" operator="lessThan">
      <formula>0</formula>
    </cfRule>
    <cfRule type="cellIs" dxfId="1063" priority="1062" stopIfTrue="1" operator="greaterThan">
      <formula>0</formula>
    </cfRule>
    <cfRule type="expression" dxfId="1062" priority="1063" stopIfTrue="1">
      <formula>$D51=0</formula>
    </cfRule>
    <cfRule type="expression" dxfId="1061" priority="1064" stopIfTrue="1">
      <formula>$A$1=-1</formula>
    </cfRule>
    <cfRule type="expression" dxfId="1060" priority="1065" stopIfTrue="1">
      <formula>$D51&lt;&gt;0</formula>
    </cfRule>
  </conditionalFormatting>
  <conditionalFormatting sqref="F51:F69">
    <cfRule type="cellIs" dxfId="1059" priority="1056" stopIfTrue="1" operator="lessThan">
      <formula>0</formula>
    </cfRule>
    <cfRule type="cellIs" dxfId="1058" priority="1057" stopIfTrue="1" operator="greaterThan">
      <formula>0</formula>
    </cfRule>
    <cfRule type="expression" dxfId="1057" priority="1058" stopIfTrue="1">
      <formula>$D51=0</formula>
    </cfRule>
    <cfRule type="expression" dxfId="1056" priority="1059" stopIfTrue="1">
      <formula>$A$1=-1</formula>
    </cfRule>
    <cfRule type="expression" dxfId="1055" priority="1060" stopIfTrue="1">
      <formula>$D51&lt;&gt;0</formula>
    </cfRule>
  </conditionalFormatting>
  <conditionalFormatting sqref="F51:F69">
    <cfRule type="expression" dxfId="1054" priority="1051" stopIfTrue="1">
      <formula>$D51=0</formula>
    </cfRule>
    <cfRule type="expression" dxfId="1053" priority="1052" stopIfTrue="1">
      <formula>$A$1=-1</formula>
    </cfRule>
    <cfRule type="cellIs" dxfId="1052" priority="1053" stopIfTrue="1" operator="lessThan">
      <formula>0</formula>
    </cfRule>
    <cfRule type="cellIs" dxfId="1051" priority="1054" stopIfTrue="1" operator="greaterThan">
      <formula>0</formula>
    </cfRule>
    <cfRule type="expression" dxfId="1050" priority="1055" stopIfTrue="1">
      <formula>$D51&lt;&gt;0</formula>
    </cfRule>
  </conditionalFormatting>
  <conditionalFormatting sqref="F51:F69">
    <cfRule type="expression" dxfId="1049" priority="1046" stopIfTrue="1">
      <formula>$D51=0</formula>
    </cfRule>
    <cfRule type="expression" dxfId="1048" priority="1047" stopIfTrue="1">
      <formula>$A$1=-1</formula>
    </cfRule>
    <cfRule type="cellIs" dxfId="1047" priority="1048" stopIfTrue="1" operator="lessThan">
      <formula>0</formula>
    </cfRule>
    <cfRule type="cellIs" dxfId="1046" priority="1049" stopIfTrue="1" operator="greaterThan">
      <formula>0</formula>
    </cfRule>
    <cfRule type="expression" dxfId="1045" priority="1050" stopIfTrue="1">
      <formula>$D51&lt;&gt;0</formula>
    </cfRule>
  </conditionalFormatting>
  <conditionalFormatting sqref="F51:F69">
    <cfRule type="cellIs" dxfId="1044" priority="1041" stopIfTrue="1" operator="lessThan">
      <formula>0</formula>
    </cfRule>
    <cfRule type="cellIs" dxfId="1043" priority="1042" stopIfTrue="1" operator="greaterThan">
      <formula>0</formula>
    </cfRule>
    <cfRule type="expression" dxfId="1042" priority="1043" stopIfTrue="1">
      <formula>$D51=0</formula>
    </cfRule>
    <cfRule type="expression" dxfId="1041" priority="1044" stopIfTrue="1">
      <formula>$A$1=-1</formula>
    </cfRule>
    <cfRule type="expression" dxfId="1040" priority="1045" stopIfTrue="1">
      <formula>$D51&lt;&gt;0</formula>
    </cfRule>
  </conditionalFormatting>
  <conditionalFormatting sqref="F51:F69">
    <cfRule type="expression" dxfId="1039" priority="1036" stopIfTrue="1">
      <formula>$D51=0</formula>
    </cfRule>
    <cfRule type="expression" dxfId="1038" priority="1037" stopIfTrue="1">
      <formula>$A$1=-1</formula>
    </cfRule>
    <cfRule type="cellIs" dxfId="1037" priority="1038" stopIfTrue="1" operator="lessThan">
      <formula>0</formula>
    </cfRule>
    <cfRule type="cellIs" dxfId="1036" priority="1039" stopIfTrue="1" operator="greaterThan">
      <formula>0</formula>
    </cfRule>
    <cfRule type="expression" dxfId="1035" priority="1040" stopIfTrue="1">
      <formula>$D51&lt;&gt;0</formula>
    </cfRule>
  </conditionalFormatting>
  <conditionalFormatting sqref="F51:F69">
    <cfRule type="cellIs" dxfId="1034" priority="1031" stopIfTrue="1" operator="lessThan">
      <formula>0</formula>
    </cfRule>
    <cfRule type="cellIs" dxfId="1033" priority="1032" stopIfTrue="1" operator="greaterThan">
      <formula>0</formula>
    </cfRule>
    <cfRule type="expression" dxfId="1032" priority="1033" stopIfTrue="1">
      <formula>$D51=0</formula>
    </cfRule>
    <cfRule type="expression" dxfId="1031" priority="1034" stopIfTrue="1">
      <formula>$A$1=-1</formula>
    </cfRule>
    <cfRule type="expression" dxfId="1030" priority="1035" stopIfTrue="1">
      <formula>$D51&lt;&gt;0</formula>
    </cfRule>
  </conditionalFormatting>
  <conditionalFormatting sqref="F51:F69">
    <cfRule type="cellIs" dxfId="1029" priority="1026" stopIfTrue="1" operator="lessThan">
      <formula>0</formula>
    </cfRule>
    <cfRule type="cellIs" dxfId="1028" priority="1027" stopIfTrue="1" operator="greaterThan">
      <formula>0</formula>
    </cfRule>
    <cfRule type="expression" dxfId="1027" priority="1028" stopIfTrue="1">
      <formula>$D51=0</formula>
    </cfRule>
    <cfRule type="expression" dxfId="1026" priority="1029" stopIfTrue="1">
      <formula>$A$1=-1</formula>
    </cfRule>
    <cfRule type="expression" dxfId="1025" priority="1030" stopIfTrue="1">
      <formula>$D51&lt;&gt;0</formula>
    </cfRule>
  </conditionalFormatting>
  <conditionalFormatting sqref="F51:F69">
    <cfRule type="cellIs" dxfId="1024" priority="1021" stopIfTrue="1" operator="lessThan">
      <formula>0</formula>
    </cfRule>
    <cfRule type="cellIs" dxfId="1023" priority="1022" stopIfTrue="1" operator="greaterThan">
      <formula>0</formula>
    </cfRule>
    <cfRule type="expression" dxfId="1022" priority="1023" stopIfTrue="1">
      <formula>$D51=0</formula>
    </cfRule>
    <cfRule type="expression" dxfId="1021" priority="1024" stopIfTrue="1">
      <formula>$A$1=-1</formula>
    </cfRule>
    <cfRule type="expression" dxfId="1020" priority="1025" stopIfTrue="1">
      <formula>$D51&lt;&gt;0</formula>
    </cfRule>
  </conditionalFormatting>
  <conditionalFormatting sqref="F51:F69">
    <cfRule type="cellIs" dxfId="1019" priority="1016" stopIfTrue="1" operator="lessThan">
      <formula>0</formula>
    </cfRule>
    <cfRule type="cellIs" dxfId="1018" priority="1017" stopIfTrue="1" operator="greaterThan">
      <formula>0</formula>
    </cfRule>
    <cfRule type="expression" dxfId="1017" priority="1018" stopIfTrue="1">
      <formula>$D51=0</formula>
    </cfRule>
    <cfRule type="expression" dxfId="1016" priority="1019" stopIfTrue="1">
      <formula>$A$1=-1</formula>
    </cfRule>
    <cfRule type="expression" dxfId="1015" priority="1020" stopIfTrue="1">
      <formula>$D51&lt;&gt;0</formula>
    </cfRule>
  </conditionalFormatting>
  <conditionalFormatting sqref="F51:F69">
    <cfRule type="expression" dxfId="1014" priority="1011" stopIfTrue="1">
      <formula>$D51=0</formula>
    </cfRule>
    <cfRule type="expression" dxfId="1013" priority="1012" stopIfTrue="1">
      <formula>$A$1=-1</formula>
    </cfRule>
    <cfRule type="cellIs" dxfId="1012" priority="1013" stopIfTrue="1" operator="lessThan">
      <formula>0</formula>
    </cfRule>
    <cfRule type="cellIs" dxfId="1011" priority="1014" stopIfTrue="1" operator="greaterThan">
      <formula>0</formula>
    </cfRule>
    <cfRule type="expression" dxfId="1010" priority="1015" stopIfTrue="1">
      <formula>$D51&lt;&gt;0</formula>
    </cfRule>
  </conditionalFormatting>
  <conditionalFormatting sqref="F51:F69">
    <cfRule type="expression" dxfId="1009" priority="1006" stopIfTrue="1">
      <formula>$D51=0</formula>
    </cfRule>
    <cfRule type="expression" dxfId="1008" priority="1007" stopIfTrue="1">
      <formula>$A$1=-1</formula>
    </cfRule>
    <cfRule type="cellIs" dxfId="1007" priority="1008" stopIfTrue="1" operator="lessThan">
      <formula>0</formula>
    </cfRule>
    <cfRule type="cellIs" dxfId="1006" priority="1009" stopIfTrue="1" operator="greaterThan">
      <formula>0</formula>
    </cfRule>
    <cfRule type="expression" dxfId="1005" priority="1010" stopIfTrue="1">
      <formula>$D51&lt;&gt;0</formula>
    </cfRule>
  </conditionalFormatting>
  <conditionalFormatting sqref="F51:F69">
    <cfRule type="cellIs" dxfId="1004" priority="1001" stopIfTrue="1" operator="lessThan">
      <formula>0</formula>
    </cfRule>
    <cfRule type="cellIs" dxfId="1003" priority="1002" stopIfTrue="1" operator="greaterThan">
      <formula>0</formula>
    </cfRule>
    <cfRule type="expression" dxfId="1002" priority="1003" stopIfTrue="1">
      <formula>$D51=0</formula>
    </cfRule>
    <cfRule type="expression" dxfId="1001" priority="1004" stopIfTrue="1">
      <formula>$A$1=-1</formula>
    </cfRule>
    <cfRule type="expression" dxfId="1000" priority="1005" stopIfTrue="1">
      <formula>$D51&lt;&gt;0</formula>
    </cfRule>
  </conditionalFormatting>
  <conditionalFormatting sqref="F51:F69">
    <cfRule type="cellIs" dxfId="999" priority="996" stopIfTrue="1" operator="lessThan">
      <formula>0</formula>
    </cfRule>
    <cfRule type="cellIs" dxfId="998" priority="997" stopIfTrue="1" operator="greaterThan">
      <formula>0</formula>
    </cfRule>
    <cfRule type="expression" dxfId="997" priority="998" stopIfTrue="1">
      <formula>$D51=0</formula>
    </cfRule>
    <cfRule type="expression" dxfId="996" priority="999" stopIfTrue="1">
      <formula>$A$1=-1</formula>
    </cfRule>
    <cfRule type="expression" dxfId="995" priority="1000" stopIfTrue="1">
      <formula>$D51&lt;&gt;0</formula>
    </cfRule>
  </conditionalFormatting>
  <conditionalFormatting sqref="F51:F69">
    <cfRule type="cellIs" dxfId="994" priority="991" stopIfTrue="1" operator="lessThan">
      <formula>0</formula>
    </cfRule>
    <cfRule type="cellIs" dxfId="993" priority="992" stopIfTrue="1" operator="greaterThan">
      <formula>0</formula>
    </cfRule>
    <cfRule type="expression" dxfId="992" priority="993" stopIfTrue="1">
      <formula>$D51=0</formula>
    </cfRule>
    <cfRule type="expression" dxfId="991" priority="994" stopIfTrue="1">
      <formula>$A$1=-1</formula>
    </cfRule>
    <cfRule type="expression" dxfId="990" priority="995" stopIfTrue="1">
      <formula>$D51&lt;&gt;0</formula>
    </cfRule>
  </conditionalFormatting>
  <conditionalFormatting sqref="F51:F69">
    <cfRule type="cellIs" dxfId="989" priority="986" stopIfTrue="1" operator="lessThan">
      <formula>0</formula>
    </cfRule>
    <cfRule type="cellIs" dxfId="988" priority="987" stopIfTrue="1" operator="greaterThan">
      <formula>0</formula>
    </cfRule>
    <cfRule type="expression" dxfId="987" priority="988" stopIfTrue="1">
      <formula>$D51=0</formula>
    </cfRule>
    <cfRule type="expression" dxfId="986" priority="989" stopIfTrue="1">
      <formula>$A$1=-1</formula>
    </cfRule>
    <cfRule type="expression" dxfId="985" priority="990" stopIfTrue="1">
      <formula>$D51&lt;&gt;0</formula>
    </cfRule>
  </conditionalFormatting>
  <conditionalFormatting sqref="F51:F69">
    <cfRule type="expression" dxfId="984" priority="981" stopIfTrue="1">
      <formula>$D51=0</formula>
    </cfRule>
    <cfRule type="expression" dxfId="983" priority="982" stopIfTrue="1">
      <formula>$A$1=-1</formula>
    </cfRule>
    <cfRule type="cellIs" dxfId="982" priority="983" stopIfTrue="1" operator="lessThan">
      <formula>0</formula>
    </cfRule>
    <cfRule type="cellIs" dxfId="981" priority="984" stopIfTrue="1" operator="greaterThan">
      <formula>0</formula>
    </cfRule>
    <cfRule type="expression" dxfId="980" priority="985" stopIfTrue="1">
      <formula>$D51&lt;&gt;0</formula>
    </cfRule>
  </conditionalFormatting>
  <conditionalFormatting sqref="F71:F130">
    <cfRule type="expression" dxfId="979" priority="976" stopIfTrue="1">
      <formula>$D71=0</formula>
    </cfRule>
    <cfRule type="expression" dxfId="978" priority="977" stopIfTrue="1">
      <formula>$A$1=-1</formula>
    </cfRule>
    <cfRule type="cellIs" dxfId="977" priority="978" stopIfTrue="1" operator="lessThan">
      <formula>0</formula>
    </cfRule>
    <cfRule type="cellIs" dxfId="976" priority="979" stopIfTrue="1" operator="greaterThan">
      <formula>0</formula>
    </cfRule>
    <cfRule type="expression" dxfId="975" priority="980" stopIfTrue="1">
      <formula>$D71&lt;&gt;0</formula>
    </cfRule>
  </conditionalFormatting>
  <conditionalFormatting sqref="F71:F130">
    <cfRule type="cellIs" dxfId="974" priority="971" stopIfTrue="1" operator="lessThan">
      <formula>0</formula>
    </cfRule>
    <cfRule type="cellIs" dxfId="973" priority="972" stopIfTrue="1" operator="greaterThan">
      <formula>0</formula>
    </cfRule>
    <cfRule type="expression" dxfId="972" priority="973" stopIfTrue="1">
      <formula>$D71=0</formula>
    </cfRule>
    <cfRule type="expression" dxfId="971" priority="974" stopIfTrue="1">
      <formula>$A$1=-1</formula>
    </cfRule>
    <cfRule type="expression" dxfId="970" priority="975" stopIfTrue="1">
      <formula>$D71&lt;&gt;0</formula>
    </cfRule>
  </conditionalFormatting>
  <conditionalFormatting sqref="F71:F130">
    <cfRule type="expression" dxfId="969" priority="966" stopIfTrue="1">
      <formula>$D71=0</formula>
    </cfRule>
    <cfRule type="expression" dxfId="968" priority="967" stopIfTrue="1">
      <formula>$A$1=-1</formula>
    </cfRule>
    <cfRule type="cellIs" dxfId="967" priority="968" stopIfTrue="1" operator="lessThan">
      <formula>0</formula>
    </cfRule>
    <cfRule type="cellIs" dxfId="966" priority="969" stopIfTrue="1" operator="greaterThan">
      <formula>0</formula>
    </cfRule>
    <cfRule type="expression" dxfId="965" priority="970" stopIfTrue="1">
      <formula>$D71&lt;&gt;0</formula>
    </cfRule>
  </conditionalFormatting>
  <conditionalFormatting sqref="F71:F130">
    <cfRule type="cellIs" dxfId="964" priority="961" stopIfTrue="1" operator="lessThan">
      <formula>0</formula>
    </cfRule>
    <cfRule type="cellIs" dxfId="963" priority="962" stopIfTrue="1" operator="greaterThan">
      <formula>0</formula>
    </cfRule>
    <cfRule type="expression" dxfId="962" priority="963" stopIfTrue="1">
      <formula>$D71=0</formula>
    </cfRule>
    <cfRule type="expression" dxfId="961" priority="964" stopIfTrue="1">
      <formula>$A$1=-1</formula>
    </cfRule>
    <cfRule type="expression" dxfId="960" priority="965" stopIfTrue="1">
      <formula>$D71&lt;&gt;0</formula>
    </cfRule>
  </conditionalFormatting>
  <conditionalFormatting sqref="F71:F130">
    <cfRule type="cellIs" dxfId="959" priority="956" stopIfTrue="1" operator="lessThan">
      <formula>0</formula>
    </cfRule>
    <cfRule type="cellIs" dxfId="958" priority="957" stopIfTrue="1" operator="greaterThan">
      <formula>0</formula>
    </cfRule>
    <cfRule type="expression" dxfId="957" priority="958" stopIfTrue="1">
      <formula>$D71=0</formula>
    </cfRule>
    <cfRule type="expression" dxfId="956" priority="959" stopIfTrue="1">
      <formula>$A$1=-1</formula>
    </cfRule>
    <cfRule type="expression" dxfId="955" priority="960" stopIfTrue="1">
      <formula>$D71&lt;&gt;0</formula>
    </cfRule>
  </conditionalFormatting>
  <conditionalFormatting sqref="F71:F130">
    <cfRule type="cellIs" dxfId="954" priority="951" stopIfTrue="1" operator="lessThan">
      <formula>0</formula>
    </cfRule>
    <cfRule type="cellIs" dxfId="953" priority="952" stopIfTrue="1" operator="greaterThan">
      <formula>0</formula>
    </cfRule>
    <cfRule type="expression" dxfId="952" priority="953" stopIfTrue="1">
      <formula>$D71=0</formula>
    </cfRule>
    <cfRule type="expression" dxfId="951" priority="954" stopIfTrue="1">
      <formula>$A$1=-1</formula>
    </cfRule>
    <cfRule type="expression" dxfId="950" priority="955" stopIfTrue="1">
      <formula>$D71&lt;&gt;0</formula>
    </cfRule>
  </conditionalFormatting>
  <conditionalFormatting sqref="F71:F130">
    <cfRule type="cellIs" dxfId="949" priority="946" stopIfTrue="1" operator="lessThan">
      <formula>0</formula>
    </cfRule>
    <cfRule type="cellIs" dxfId="948" priority="947" stopIfTrue="1" operator="greaterThan">
      <formula>0</formula>
    </cfRule>
    <cfRule type="expression" dxfId="947" priority="948" stopIfTrue="1">
      <formula>$D71=0</formula>
    </cfRule>
    <cfRule type="expression" dxfId="946" priority="949" stopIfTrue="1">
      <formula>$A$1=-1</formula>
    </cfRule>
    <cfRule type="expression" dxfId="945" priority="950" stopIfTrue="1">
      <formula>$D71&lt;&gt;0</formula>
    </cfRule>
  </conditionalFormatting>
  <conditionalFormatting sqref="F71:F130">
    <cfRule type="expression" dxfId="944" priority="941" stopIfTrue="1">
      <formula>$D71=0</formula>
    </cfRule>
    <cfRule type="expression" dxfId="943" priority="942" stopIfTrue="1">
      <formula>$A$1=-1</formula>
    </cfRule>
    <cfRule type="cellIs" dxfId="942" priority="943" stopIfTrue="1" operator="lessThan">
      <formula>0</formula>
    </cfRule>
    <cfRule type="cellIs" dxfId="941" priority="944" stopIfTrue="1" operator="greaterThan">
      <formula>0</formula>
    </cfRule>
    <cfRule type="expression" dxfId="940" priority="945" stopIfTrue="1">
      <formula>$D71&lt;&gt;0</formula>
    </cfRule>
  </conditionalFormatting>
  <conditionalFormatting sqref="F71:F130">
    <cfRule type="expression" dxfId="939" priority="936" stopIfTrue="1">
      <formula>$D71=0</formula>
    </cfRule>
    <cfRule type="expression" dxfId="938" priority="937" stopIfTrue="1">
      <formula>$A$1=-1</formula>
    </cfRule>
    <cfRule type="cellIs" dxfId="937" priority="938" stopIfTrue="1" operator="lessThan">
      <formula>0</formula>
    </cfRule>
    <cfRule type="cellIs" dxfId="936" priority="939" stopIfTrue="1" operator="greaterThan">
      <formula>0</formula>
    </cfRule>
    <cfRule type="expression" dxfId="935" priority="940" stopIfTrue="1">
      <formula>$D71&lt;&gt;0</formula>
    </cfRule>
  </conditionalFormatting>
  <conditionalFormatting sqref="F71:F130">
    <cfRule type="cellIs" dxfId="934" priority="931" stopIfTrue="1" operator="lessThan">
      <formula>0</formula>
    </cfRule>
    <cfRule type="cellIs" dxfId="933" priority="932" stopIfTrue="1" operator="greaterThan">
      <formula>0</formula>
    </cfRule>
    <cfRule type="expression" dxfId="932" priority="933" stopIfTrue="1">
      <formula>$D71=0</formula>
    </cfRule>
    <cfRule type="expression" dxfId="931" priority="934" stopIfTrue="1">
      <formula>$A$1=-1</formula>
    </cfRule>
    <cfRule type="expression" dxfId="930" priority="935" stopIfTrue="1">
      <formula>$D71&lt;&gt;0</formula>
    </cfRule>
  </conditionalFormatting>
  <conditionalFormatting sqref="F71:F130">
    <cfRule type="cellIs" dxfId="929" priority="926" stopIfTrue="1" operator="lessThan">
      <formula>0</formula>
    </cfRule>
    <cfRule type="cellIs" dxfId="928" priority="927" stopIfTrue="1" operator="greaterThan">
      <formula>0</formula>
    </cfRule>
    <cfRule type="expression" dxfId="927" priority="928" stopIfTrue="1">
      <formula>$D71=0</formula>
    </cfRule>
    <cfRule type="expression" dxfId="926" priority="929" stopIfTrue="1">
      <formula>$A$1=-1</formula>
    </cfRule>
    <cfRule type="expression" dxfId="925" priority="930" stopIfTrue="1">
      <formula>$D71&lt;&gt;0</formula>
    </cfRule>
  </conditionalFormatting>
  <conditionalFormatting sqref="F71:F130">
    <cfRule type="cellIs" dxfId="924" priority="921" stopIfTrue="1" operator="lessThan">
      <formula>0</formula>
    </cfRule>
    <cfRule type="cellIs" dxfId="923" priority="922" stopIfTrue="1" operator="greaterThan">
      <formula>0</formula>
    </cfRule>
    <cfRule type="expression" dxfId="922" priority="923" stopIfTrue="1">
      <formula>$D71=0</formula>
    </cfRule>
    <cfRule type="expression" dxfId="921" priority="924" stopIfTrue="1">
      <formula>$A$1=-1</formula>
    </cfRule>
    <cfRule type="expression" dxfId="920" priority="925" stopIfTrue="1">
      <formula>$D71&lt;&gt;0</formula>
    </cfRule>
  </conditionalFormatting>
  <conditionalFormatting sqref="F71:F130">
    <cfRule type="cellIs" dxfId="919" priority="916" stopIfTrue="1" operator="lessThan">
      <formula>0</formula>
    </cfRule>
    <cfRule type="cellIs" dxfId="918" priority="917" stopIfTrue="1" operator="greaterThan">
      <formula>0</formula>
    </cfRule>
    <cfRule type="expression" dxfId="917" priority="918" stopIfTrue="1">
      <formula>$D71=0</formula>
    </cfRule>
    <cfRule type="expression" dxfId="916" priority="919" stopIfTrue="1">
      <formula>$A$1=-1</formula>
    </cfRule>
    <cfRule type="expression" dxfId="915" priority="920" stopIfTrue="1">
      <formula>$D71&lt;&gt;0</formula>
    </cfRule>
  </conditionalFormatting>
  <conditionalFormatting sqref="F71:F130">
    <cfRule type="expression" dxfId="914" priority="911" stopIfTrue="1">
      <formula>$D71=0</formula>
    </cfRule>
    <cfRule type="expression" dxfId="913" priority="912" stopIfTrue="1">
      <formula>$A$1=-1</formula>
    </cfRule>
    <cfRule type="cellIs" dxfId="912" priority="913" stopIfTrue="1" operator="lessThan">
      <formula>0</formula>
    </cfRule>
    <cfRule type="cellIs" dxfId="911" priority="914" stopIfTrue="1" operator="greaterThan">
      <formula>0</formula>
    </cfRule>
    <cfRule type="expression" dxfId="910" priority="915" stopIfTrue="1">
      <formula>$D71&lt;&gt;0</formula>
    </cfRule>
  </conditionalFormatting>
  <conditionalFormatting sqref="F71:F130">
    <cfRule type="expression" dxfId="909" priority="906" stopIfTrue="1">
      <formula>$D71=0</formula>
    </cfRule>
    <cfRule type="expression" dxfId="908" priority="907" stopIfTrue="1">
      <formula>$A$1=-1</formula>
    </cfRule>
    <cfRule type="cellIs" dxfId="907" priority="908" stopIfTrue="1" operator="lessThan">
      <formula>0</formula>
    </cfRule>
    <cfRule type="cellIs" dxfId="906" priority="909" stopIfTrue="1" operator="greaterThan">
      <formula>0</formula>
    </cfRule>
    <cfRule type="expression" dxfId="905" priority="910" stopIfTrue="1">
      <formula>$D71&lt;&gt;0</formula>
    </cfRule>
  </conditionalFormatting>
  <conditionalFormatting sqref="F71:F130">
    <cfRule type="cellIs" dxfId="904" priority="901" stopIfTrue="1" operator="lessThan">
      <formula>0</formula>
    </cfRule>
    <cfRule type="cellIs" dxfId="903" priority="902" stopIfTrue="1" operator="greaterThan">
      <formula>0</formula>
    </cfRule>
    <cfRule type="expression" dxfId="902" priority="903" stopIfTrue="1">
      <formula>$D71=0</formula>
    </cfRule>
    <cfRule type="expression" dxfId="901" priority="904" stopIfTrue="1">
      <formula>$A$1=-1</formula>
    </cfRule>
    <cfRule type="expression" dxfId="900" priority="905" stopIfTrue="1">
      <formula>$D71&lt;&gt;0</formula>
    </cfRule>
  </conditionalFormatting>
  <conditionalFormatting sqref="F71:F130">
    <cfRule type="expression" dxfId="899" priority="896" stopIfTrue="1">
      <formula>$D71=0</formula>
    </cfRule>
    <cfRule type="expression" dxfId="898" priority="897" stopIfTrue="1">
      <formula>$A$1=-1</formula>
    </cfRule>
    <cfRule type="cellIs" dxfId="897" priority="898" stopIfTrue="1" operator="lessThan">
      <formula>0</formula>
    </cfRule>
    <cfRule type="cellIs" dxfId="896" priority="899" stopIfTrue="1" operator="greaterThan">
      <formula>0</formula>
    </cfRule>
    <cfRule type="expression" dxfId="895" priority="900" stopIfTrue="1">
      <formula>$D71&lt;&gt;0</formula>
    </cfRule>
  </conditionalFormatting>
  <conditionalFormatting sqref="F71:F130">
    <cfRule type="cellIs" dxfId="894" priority="891" stopIfTrue="1" operator="lessThan">
      <formula>0</formula>
    </cfRule>
    <cfRule type="cellIs" dxfId="893" priority="892" stopIfTrue="1" operator="greaterThan">
      <formula>0</formula>
    </cfRule>
    <cfRule type="expression" dxfId="892" priority="893" stopIfTrue="1">
      <formula>$D71=0</formula>
    </cfRule>
    <cfRule type="expression" dxfId="891" priority="894" stopIfTrue="1">
      <formula>$A$1=-1</formula>
    </cfRule>
    <cfRule type="expression" dxfId="890" priority="895" stopIfTrue="1">
      <formula>$D71&lt;&gt;0</formula>
    </cfRule>
  </conditionalFormatting>
  <conditionalFormatting sqref="F71:F130">
    <cfRule type="cellIs" dxfId="889" priority="886" stopIfTrue="1" operator="lessThan">
      <formula>0</formula>
    </cfRule>
    <cfRule type="cellIs" dxfId="888" priority="887" stopIfTrue="1" operator="greaterThan">
      <formula>0</formula>
    </cfRule>
    <cfRule type="expression" dxfId="887" priority="888" stopIfTrue="1">
      <formula>$D71=0</formula>
    </cfRule>
    <cfRule type="expression" dxfId="886" priority="889" stopIfTrue="1">
      <formula>$A$1=-1</formula>
    </cfRule>
    <cfRule type="expression" dxfId="885" priority="890" stopIfTrue="1">
      <formula>$D71&lt;&gt;0</formula>
    </cfRule>
  </conditionalFormatting>
  <conditionalFormatting sqref="F71:F130">
    <cfRule type="cellIs" dxfId="884" priority="881" stopIfTrue="1" operator="lessThan">
      <formula>0</formula>
    </cfRule>
    <cfRule type="cellIs" dxfId="883" priority="882" stopIfTrue="1" operator="greaterThan">
      <formula>0</formula>
    </cfRule>
    <cfRule type="expression" dxfId="882" priority="883" stopIfTrue="1">
      <formula>$D71=0</formula>
    </cfRule>
    <cfRule type="expression" dxfId="881" priority="884" stopIfTrue="1">
      <formula>$A$1=-1</formula>
    </cfRule>
    <cfRule type="expression" dxfId="880" priority="885" stopIfTrue="1">
      <formula>$D71&lt;&gt;0</formula>
    </cfRule>
  </conditionalFormatting>
  <conditionalFormatting sqref="F71:F130">
    <cfRule type="cellIs" dxfId="879" priority="876" stopIfTrue="1" operator="lessThan">
      <formula>0</formula>
    </cfRule>
    <cfRule type="cellIs" dxfId="878" priority="877" stopIfTrue="1" operator="greaterThan">
      <formula>0</formula>
    </cfRule>
    <cfRule type="expression" dxfId="877" priority="878" stopIfTrue="1">
      <formula>$D71=0</formula>
    </cfRule>
    <cfRule type="expression" dxfId="876" priority="879" stopIfTrue="1">
      <formula>$A$1=-1</formula>
    </cfRule>
    <cfRule type="expression" dxfId="875" priority="880" stopIfTrue="1">
      <formula>$D71&lt;&gt;0</formula>
    </cfRule>
  </conditionalFormatting>
  <conditionalFormatting sqref="F71:F130">
    <cfRule type="expression" dxfId="874" priority="871" stopIfTrue="1">
      <formula>$D71=0</formula>
    </cfRule>
    <cfRule type="expression" dxfId="873" priority="872" stopIfTrue="1">
      <formula>$A$1=-1</formula>
    </cfRule>
    <cfRule type="cellIs" dxfId="872" priority="873" stopIfTrue="1" operator="lessThan">
      <formula>0</formula>
    </cfRule>
    <cfRule type="cellIs" dxfId="871" priority="874" stopIfTrue="1" operator="greaterThan">
      <formula>0</formula>
    </cfRule>
    <cfRule type="expression" dxfId="870" priority="875" stopIfTrue="1">
      <formula>$D71&lt;&gt;0</formula>
    </cfRule>
  </conditionalFormatting>
  <conditionalFormatting sqref="F71:F130">
    <cfRule type="expression" dxfId="869" priority="866" stopIfTrue="1">
      <formula>$D71=0</formula>
    </cfRule>
    <cfRule type="expression" dxfId="868" priority="867" stopIfTrue="1">
      <formula>$A$1=-1</formula>
    </cfRule>
    <cfRule type="cellIs" dxfId="867" priority="868" stopIfTrue="1" operator="lessThan">
      <formula>0</formula>
    </cfRule>
    <cfRule type="cellIs" dxfId="866" priority="869" stopIfTrue="1" operator="greaterThan">
      <formula>0</formula>
    </cfRule>
    <cfRule type="expression" dxfId="865" priority="870" stopIfTrue="1">
      <formula>$D71&lt;&gt;0</formula>
    </cfRule>
  </conditionalFormatting>
  <conditionalFormatting sqref="F71:F130">
    <cfRule type="cellIs" dxfId="864" priority="861" stopIfTrue="1" operator="lessThan">
      <formula>0</formula>
    </cfRule>
    <cfRule type="cellIs" dxfId="863" priority="862" stopIfTrue="1" operator="greaterThan">
      <formula>0</formula>
    </cfRule>
    <cfRule type="expression" dxfId="862" priority="863" stopIfTrue="1">
      <formula>$D71=0</formula>
    </cfRule>
    <cfRule type="expression" dxfId="861" priority="864" stopIfTrue="1">
      <formula>$A$1=-1</formula>
    </cfRule>
    <cfRule type="expression" dxfId="860" priority="865" stopIfTrue="1">
      <formula>$D71&lt;&gt;0</formula>
    </cfRule>
  </conditionalFormatting>
  <conditionalFormatting sqref="F71:F130">
    <cfRule type="cellIs" dxfId="859" priority="856" stopIfTrue="1" operator="lessThan">
      <formula>0</formula>
    </cfRule>
    <cfRule type="cellIs" dxfId="858" priority="857" stopIfTrue="1" operator="greaterThan">
      <formula>0</formula>
    </cfRule>
    <cfRule type="expression" dxfId="857" priority="858" stopIfTrue="1">
      <formula>$D71=0</formula>
    </cfRule>
    <cfRule type="expression" dxfId="856" priority="859" stopIfTrue="1">
      <formula>$A$1=-1</formula>
    </cfRule>
    <cfRule type="expression" dxfId="855" priority="860" stopIfTrue="1">
      <formula>$D71&lt;&gt;0</formula>
    </cfRule>
  </conditionalFormatting>
  <conditionalFormatting sqref="F71:F130">
    <cfRule type="cellIs" dxfId="854" priority="851" stopIfTrue="1" operator="lessThan">
      <formula>0</formula>
    </cfRule>
    <cfRule type="cellIs" dxfId="853" priority="852" stopIfTrue="1" operator="greaterThan">
      <formula>0</formula>
    </cfRule>
    <cfRule type="expression" dxfId="852" priority="853" stopIfTrue="1">
      <formula>$D71=0</formula>
    </cfRule>
    <cfRule type="expression" dxfId="851" priority="854" stopIfTrue="1">
      <formula>$A$1=-1</formula>
    </cfRule>
    <cfRule type="expression" dxfId="850" priority="855" stopIfTrue="1">
      <formula>$D71&lt;&gt;0</formula>
    </cfRule>
  </conditionalFormatting>
  <conditionalFormatting sqref="F71:F130">
    <cfRule type="cellIs" dxfId="849" priority="846" stopIfTrue="1" operator="lessThan">
      <formula>0</formula>
    </cfRule>
    <cfRule type="cellIs" dxfId="848" priority="847" stopIfTrue="1" operator="greaterThan">
      <formula>0</formula>
    </cfRule>
    <cfRule type="expression" dxfId="847" priority="848" stopIfTrue="1">
      <formula>$D71=0</formula>
    </cfRule>
    <cfRule type="expression" dxfId="846" priority="849" stopIfTrue="1">
      <formula>$A$1=-1</formula>
    </cfRule>
    <cfRule type="expression" dxfId="845" priority="850" stopIfTrue="1">
      <formula>$D71&lt;&gt;0</formula>
    </cfRule>
  </conditionalFormatting>
  <conditionalFormatting sqref="F71:F130">
    <cfRule type="expression" dxfId="844" priority="841" stopIfTrue="1">
      <formula>$D71=0</formula>
    </cfRule>
    <cfRule type="expression" dxfId="843" priority="842" stopIfTrue="1">
      <formula>$A$1=-1</formula>
    </cfRule>
    <cfRule type="cellIs" dxfId="842" priority="843" stopIfTrue="1" operator="lessThan">
      <formula>0</formula>
    </cfRule>
    <cfRule type="cellIs" dxfId="841" priority="844" stopIfTrue="1" operator="greaterThan">
      <formula>0</formula>
    </cfRule>
    <cfRule type="expression" dxfId="840" priority="845" stopIfTrue="1">
      <formula>$D71&lt;&gt;0</formula>
    </cfRule>
  </conditionalFormatting>
  <conditionalFormatting sqref="F132:F134">
    <cfRule type="expression" dxfId="839" priority="836" stopIfTrue="1">
      <formula>$D132=0</formula>
    </cfRule>
    <cfRule type="expression" dxfId="838" priority="837" stopIfTrue="1">
      <formula>$A$1=-1</formula>
    </cfRule>
    <cfRule type="cellIs" dxfId="837" priority="838" stopIfTrue="1" operator="lessThan">
      <formula>0</formula>
    </cfRule>
    <cfRule type="cellIs" dxfId="836" priority="839" stopIfTrue="1" operator="greaterThan">
      <formula>0</formula>
    </cfRule>
    <cfRule type="expression" dxfId="835" priority="840" stopIfTrue="1">
      <formula>$D132&lt;&gt;0</formula>
    </cfRule>
  </conditionalFormatting>
  <conditionalFormatting sqref="F132:F134">
    <cfRule type="cellIs" dxfId="834" priority="831" stopIfTrue="1" operator="lessThan">
      <formula>0</formula>
    </cfRule>
    <cfRule type="cellIs" dxfId="833" priority="832" stopIfTrue="1" operator="greaterThan">
      <formula>0</formula>
    </cfRule>
    <cfRule type="expression" dxfId="832" priority="833" stopIfTrue="1">
      <formula>$D132=0</formula>
    </cfRule>
    <cfRule type="expression" dxfId="831" priority="834" stopIfTrue="1">
      <formula>$A$1=-1</formula>
    </cfRule>
    <cfRule type="expression" dxfId="830" priority="835" stopIfTrue="1">
      <formula>$D132&lt;&gt;0</formula>
    </cfRule>
  </conditionalFormatting>
  <conditionalFormatting sqref="F132:F134">
    <cfRule type="expression" dxfId="829" priority="826" stopIfTrue="1">
      <formula>$D132=0</formula>
    </cfRule>
    <cfRule type="expression" dxfId="828" priority="827" stopIfTrue="1">
      <formula>$A$1=-1</formula>
    </cfRule>
    <cfRule type="cellIs" dxfId="827" priority="828" stopIfTrue="1" operator="lessThan">
      <formula>0</formula>
    </cfRule>
    <cfRule type="cellIs" dxfId="826" priority="829" stopIfTrue="1" operator="greaterThan">
      <formula>0</formula>
    </cfRule>
    <cfRule type="expression" dxfId="825" priority="830" stopIfTrue="1">
      <formula>$D132&lt;&gt;0</formula>
    </cfRule>
  </conditionalFormatting>
  <conditionalFormatting sqref="F132:F134">
    <cfRule type="cellIs" dxfId="824" priority="821" stopIfTrue="1" operator="lessThan">
      <formula>0</formula>
    </cfRule>
    <cfRule type="cellIs" dxfId="823" priority="822" stopIfTrue="1" operator="greaterThan">
      <formula>0</formula>
    </cfRule>
    <cfRule type="expression" dxfId="822" priority="823" stopIfTrue="1">
      <formula>$D132=0</formula>
    </cfRule>
    <cfRule type="expression" dxfId="821" priority="824" stopIfTrue="1">
      <formula>$A$1=-1</formula>
    </cfRule>
    <cfRule type="expression" dxfId="820" priority="825" stopIfTrue="1">
      <formula>$D132&lt;&gt;0</formula>
    </cfRule>
  </conditionalFormatting>
  <conditionalFormatting sqref="F132:F134">
    <cfRule type="cellIs" dxfId="819" priority="816" stopIfTrue="1" operator="lessThan">
      <formula>0</formula>
    </cfRule>
    <cfRule type="cellIs" dxfId="818" priority="817" stopIfTrue="1" operator="greaterThan">
      <formula>0</formula>
    </cfRule>
    <cfRule type="expression" dxfId="817" priority="818" stopIfTrue="1">
      <formula>$D132=0</formula>
    </cfRule>
    <cfRule type="expression" dxfId="816" priority="819" stopIfTrue="1">
      <formula>$A$1=-1</formula>
    </cfRule>
    <cfRule type="expression" dxfId="815" priority="820" stopIfTrue="1">
      <formula>$D132&lt;&gt;0</formula>
    </cfRule>
  </conditionalFormatting>
  <conditionalFormatting sqref="F132:F134">
    <cfRule type="cellIs" dxfId="814" priority="811" stopIfTrue="1" operator="lessThan">
      <formula>0</formula>
    </cfRule>
    <cfRule type="cellIs" dxfId="813" priority="812" stopIfTrue="1" operator="greaterThan">
      <formula>0</formula>
    </cfRule>
    <cfRule type="expression" dxfId="812" priority="813" stopIfTrue="1">
      <formula>$D132=0</formula>
    </cfRule>
    <cfRule type="expression" dxfId="811" priority="814" stopIfTrue="1">
      <formula>$A$1=-1</formula>
    </cfRule>
    <cfRule type="expression" dxfId="810" priority="815" stopIfTrue="1">
      <formula>$D132&lt;&gt;0</formula>
    </cfRule>
  </conditionalFormatting>
  <conditionalFormatting sqref="F132:F134">
    <cfRule type="cellIs" dxfId="809" priority="806" stopIfTrue="1" operator="lessThan">
      <formula>0</formula>
    </cfRule>
    <cfRule type="cellIs" dxfId="808" priority="807" stopIfTrue="1" operator="greaterThan">
      <formula>0</formula>
    </cfRule>
    <cfRule type="expression" dxfId="807" priority="808" stopIfTrue="1">
      <formula>$D132=0</formula>
    </cfRule>
    <cfRule type="expression" dxfId="806" priority="809" stopIfTrue="1">
      <formula>$A$1=-1</formula>
    </cfRule>
    <cfRule type="expression" dxfId="805" priority="810" stopIfTrue="1">
      <formula>$D132&lt;&gt;0</formula>
    </cfRule>
  </conditionalFormatting>
  <conditionalFormatting sqref="F132:F134">
    <cfRule type="expression" dxfId="804" priority="801" stopIfTrue="1">
      <formula>$D132=0</formula>
    </cfRule>
    <cfRule type="expression" dxfId="803" priority="802" stopIfTrue="1">
      <formula>$A$1=-1</formula>
    </cfRule>
    <cfRule type="cellIs" dxfId="802" priority="803" stopIfTrue="1" operator="lessThan">
      <formula>0</formula>
    </cfRule>
    <cfRule type="cellIs" dxfId="801" priority="804" stopIfTrue="1" operator="greaterThan">
      <formula>0</formula>
    </cfRule>
    <cfRule type="expression" dxfId="800" priority="805" stopIfTrue="1">
      <formula>$D132&lt;&gt;0</formula>
    </cfRule>
  </conditionalFormatting>
  <conditionalFormatting sqref="F132:F134">
    <cfRule type="expression" dxfId="799" priority="796" stopIfTrue="1">
      <formula>$D132=0</formula>
    </cfRule>
    <cfRule type="expression" dxfId="798" priority="797" stopIfTrue="1">
      <formula>$A$1=-1</formula>
    </cfRule>
    <cfRule type="cellIs" dxfId="797" priority="798" stopIfTrue="1" operator="lessThan">
      <formula>0</formula>
    </cfRule>
    <cfRule type="cellIs" dxfId="796" priority="799" stopIfTrue="1" operator="greaterThan">
      <formula>0</formula>
    </cfRule>
    <cfRule type="expression" dxfId="795" priority="800" stopIfTrue="1">
      <formula>$D132&lt;&gt;0</formula>
    </cfRule>
  </conditionalFormatting>
  <conditionalFormatting sqref="F132:F134">
    <cfRule type="cellIs" dxfId="794" priority="791" stopIfTrue="1" operator="lessThan">
      <formula>0</formula>
    </cfRule>
    <cfRule type="cellIs" dxfId="793" priority="792" stopIfTrue="1" operator="greaterThan">
      <formula>0</formula>
    </cfRule>
    <cfRule type="expression" dxfId="792" priority="793" stopIfTrue="1">
      <formula>$D132=0</formula>
    </cfRule>
    <cfRule type="expression" dxfId="791" priority="794" stopIfTrue="1">
      <formula>$A$1=-1</formula>
    </cfRule>
    <cfRule type="expression" dxfId="790" priority="795" stopIfTrue="1">
      <formula>$D132&lt;&gt;0</formula>
    </cfRule>
  </conditionalFormatting>
  <conditionalFormatting sqref="F132:F134">
    <cfRule type="cellIs" dxfId="789" priority="786" stopIfTrue="1" operator="lessThan">
      <formula>0</formula>
    </cfRule>
    <cfRule type="cellIs" dxfId="788" priority="787" stopIfTrue="1" operator="greaterThan">
      <formula>0</formula>
    </cfRule>
    <cfRule type="expression" dxfId="787" priority="788" stopIfTrue="1">
      <formula>$D132=0</formula>
    </cfRule>
    <cfRule type="expression" dxfId="786" priority="789" stopIfTrue="1">
      <formula>$A$1=-1</formula>
    </cfRule>
    <cfRule type="expression" dxfId="785" priority="790" stopIfTrue="1">
      <formula>$D132&lt;&gt;0</formula>
    </cfRule>
  </conditionalFormatting>
  <conditionalFormatting sqref="F132:F134">
    <cfRule type="cellIs" dxfId="784" priority="781" stopIfTrue="1" operator="lessThan">
      <formula>0</formula>
    </cfRule>
    <cfRule type="cellIs" dxfId="783" priority="782" stopIfTrue="1" operator="greaterThan">
      <formula>0</formula>
    </cfRule>
    <cfRule type="expression" dxfId="782" priority="783" stopIfTrue="1">
      <formula>$D132=0</formula>
    </cfRule>
    <cfRule type="expression" dxfId="781" priority="784" stopIfTrue="1">
      <formula>$A$1=-1</formula>
    </cfRule>
    <cfRule type="expression" dxfId="780" priority="785" stopIfTrue="1">
      <formula>$D132&lt;&gt;0</formula>
    </cfRule>
  </conditionalFormatting>
  <conditionalFormatting sqref="F132:F134">
    <cfRule type="cellIs" dxfId="779" priority="776" stopIfTrue="1" operator="lessThan">
      <formula>0</formula>
    </cfRule>
    <cfRule type="cellIs" dxfId="778" priority="777" stopIfTrue="1" operator="greaterThan">
      <formula>0</formula>
    </cfRule>
    <cfRule type="expression" dxfId="777" priority="778" stopIfTrue="1">
      <formula>$D132=0</formula>
    </cfRule>
    <cfRule type="expression" dxfId="776" priority="779" stopIfTrue="1">
      <formula>$A$1=-1</formula>
    </cfRule>
    <cfRule type="expression" dxfId="775" priority="780" stopIfTrue="1">
      <formula>$D132&lt;&gt;0</formula>
    </cfRule>
  </conditionalFormatting>
  <conditionalFormatting sqref="F132:F134">
    <cfRule type="expression" dxfId="774" priority="771" stopIfTrue="1">
      <formula>$D132=0</formula>
    </cfRule>
    <cfRule type="expression" dxfId="773" priority="772" stopIfTrue="1">
      <formula>$A$1=-1</formula>
    </cfRule>
    <cfRule type="cellIs" dxfId="772" priority="773" stopIfTrue="1" operator="lessThan">
      <formula>0</formula>
    </cfRule>
    <cfRule type="cellIs" dxfId="771" priority="774" stopIfTrue="1" operator="greaterThan">
      <formula>0</formula>
    </cfRule>
    <cfRule type="expression" dxfId="770" priority="775" stopIfTrue="1">
      <formula>$D132&lt;&gt;0</formula>
    </cfRule>
  </conditionalFormatting>
  <conditionalFormatting sqref="F132:F134">
    <cfRule type="expression" dxfId="769" priority="766" stopIfTrue="1">
      <formula>$D132=0</formula>
    </cfRule>
    <cfRule type="expression" dxfId="768" priority="767" stopIfTrue="1">
      <formula>$A$1=-1</formula>
    </cfRule>
    <cfRule type="cellIs" dxfId="767" priority="768" stopIfTrue="1" operator="lessThan">
      <formula>0</formula>
    </cfRule>
    <cfRule type="cellIs" dxfId="766" priority="769" stopIfTrue="1" operator="greaterThan">
      <formula>0</formula>
    </cfRule>
    <cfRule type="expression" dxfId="765" priority="770" stopIfTrue="1">
      <formula>$D132&lt;&gt;0</formula>
    </cfRule>
  </conditionalFormatting>
  <conditionalFormatting sqref="F132:F134">
    <cfRule type="cellIs" dxfId="764" priority="761" stopIfTrue="1" operator="lessThan">
      <formula>0</formula>
    </cfRule>
    <cfRule type="cellIs" dxfId="763" priority="762" stopIfTrue="1" operator="greaterThan">
      <formula>0</formula>
    </cfRule>
    <cfRule type="expression" dxfId="762" priority="763" stopIfTrue="1">
      <formula>$D132=0</formula>
    </cfRule>
    <cfRule type="expression" dxfId="761" priority="764" stopIfTrue="1">
      <formula>$A$1=-1</formula>
    </cfRule>
    <cfRule type="expression" dxfId="760" priority="765" stopIfTrue="1">
      <formula>$D132&lt;&gt;0</formula>
    </cfRule>
  </conditionalFormatting>
  <conditionalFormatting sqref="F132:F134">
    <cfRule type="expression" dxfId="759" priority="756" stopIfTrue="1">
      <formula>$D132=0</formula>
    </cfRule>
    <cfRule type="expression" dxfId="758" priority="757" stopIfTrue="1">
      <formula>$A$1=-1</formula>
    </cfRule>
    <cfRule type="cellIs" dxfId="757" priority="758" stopIfTrue="1" operator="lessThan">
      <formula>0</formula>
    </cfRule>
    <cfRule type="cellIs" dxfId="756" priority="759" stopIfTrue="1" operator="greaterThan">
      <formula>0</formula>
    </cfRule>
    <cfRule type="expression" dxfId="755" priority="760" stopIfTrue="1">
      <formula>$D132&lt;&gt;0</formula>
    </cfRule>
  </conditionalFormatting>
  <conditionalFormatting sqref="F132:F134">
    <cfRule type="cellIs" dxfId="754" priority="751" stopIfTrue="1" operator="lessThan">
      <formula>0</formula>
    </cfRule>
    <cfRule type="cellIs" dxfId="753" priority="752" stopIfTrue="1" operator="greaterThan">
      <formula>0</formula>
    </cfRule>
    <cfRule type="expression" dxfId="752" priority="753" stopIfTrue="1">
      <formula>$D132=0</formula>
    </cfRule>
    <cfRule type="expression" dxfId="751" priority="754" stopIfTrue="1">
      <formula>$A$1=-1</formula>
    </cfRule>
    <cfRule type="expression" dxfId="750" priority="755" stopIfTrue="1">
      <formula>$D132&lt;&gt;0</formula>
    </cfRule>
  </conditionalFormatting>
  <conditionalFormatting sqref="F132:F134">
    <cfRule type="cellIs" dxfId="749" priority="746" stopIfTrue="1" operator="lessThan">
      <formula>0</formula>
    </cfRule>
    <cfRule type="cellIs" dxfId="748" priority="747" stopIfTrue="1" operator="greaterThan">
      <formula>0</formula>
    </cfRule>
    <cfRule type="expression" dxfId="747" priority="748" stopIfTrue="1">
      <formula>$D132=0</formula>
    </cfRule>
    <cfRule type="expression" dxfId="746" priority="749" stopIfTrue="1">
      <formula>$A$1=-1</formula>
    </cfRule>
    <cfRule type="expression" dxfId="745" priority="750" stopIfTrue="1">
      <formula>$D132&lt;&gt;0</formula>
    </cfRule>
  </conditionalFormatting>
  <conditionalFormatting sqref="F132:F134">
    <cfRule type="cellIs" dxfId="744" priority="741" stopIfTrue="1" operator="lessThan">
      <formula>0</formula>
    </cfRule>
    <cfRule type="cellIs" dxfId="743" priority="742" stopIfTrue="1" operator="greaterThan">
      <formula>0</formula>
    </cfRule>
    <cfRule type="expression" dxfId="742" priority="743" stopIfTrue="1">
      <formula>$D132=0</formula>
    </cfRule>
    <cfRule type="expression" dxfId="741" priority="744" stopIfTrue="1">
      <formula>$A$1=-1</formula>
    </cfRule>
    <cfRule type="expression" dxfId="740" priority="745" stopIfTrue="1">
      <formula>$D132&lt;&gt;0</formula>
    </cfRule>
  </conditionalFormatting>
  <conditionalFormatting sqref="F132:F134">
    <cfRule type="cellIs" dxfId="739" priority="736" stopIfTrue="1" operator="lessThan">
      <formula>0</formula>
    </cfRule>
    <cfRule type="cellIs" dxfId="738" priority="737" stopIfTrue="1" operator="greaterThan">
      <formula>0</formula>
    </cfRule>
    <cfRule type="expression" dxfId="737" priority="738" stopIfTrue="1">
      <formula>$D132=0</formula>
    </cfRule>
    <cfRule type="expression" dxfId="736" priority="739" stopIfTrue="1">
      <formula>$A$1=-1</formula>
    </cfRule>
    <cfRule type="expression" dxfId="735" priority="740" stopIfTrue="1">
      <formula>$D132&lt;&gt;0</formula>
    </cfRule>
  </conditionalFormatting>
  <conditionalFormatting sqref="F132:F134">
    <cfRule type="expression" dxfId="734" priority="731" stopIfTrue="1">
      <formula>$D132=0</formula>
    </cfRule>
    <cfRule type="expression" dxfId="733" priority="732" stopIfTrue="1">
      <formula>$A$1=-1</formula>
    </cfRule>
    <cfRule type="cellIs" dxfId="732" priority="733" stopIfTrue="1" operator="lessThan">
      <formula>0</formula>
    </cfRule>
    <cfRule type="cellIs" dxfId="731" priority="734" stopIfTrue="1" operator="greaterThan">
      <formula>0</formula>
    </cfRule>
    <cfRule type="expression" dxfId="730" priority="735" stopIfTrue="1">
      <formula>$D132&lt;&gt;0</formula>
    </cfRule>
  </conditionalFormatting>
  <conditionalFormatting sqref="F132:F134">
    <cfRule type="expression" dxfId="729" priority="726" stopIfTrue="1">
      <formula>$D132=0</formula>
    </cfRule>
    <cfRule type="expression" dxfId="728" priority="727" stopIfTrue="1">
      <formula>$A$1=-1</formula>
    </cfRule>
    <cfRule type="cellIs" dxfId="727" priority="728" stopIfTrue="1" operator="lessThan">
      <formula>0</formula>
    </cfRule>
    <cfRule type="cellIs" dxfId="726" priority="729" stopIfTrue="1" operator="greaterThan">
      <formula>0</formula>
    </cfRule>
    <cfRule type="expression" dxfId="725" priority="730" stopIfTrue="1">
      <formula>$D132&lt;&gt;0</formula>
    </cfRule>
  </conditionalFormatting>
  <conditionalFormatting sqref="F132:F134">
    <cfRule type="cellIs" dxfId="724" priority="721" stopIfTrue="1" operator="lessThan">
      <formula>0</formula>
    </cfRule>
    <cfRule type="cellIs" dxfId="723" priority="722" stopIfTrue="1" operator="greaterThan">
      <formula>0</formula>
    </cfRule>
    <cfRule type="expression" dxfId="722" priority="723" stopIfTrue="1">
      <formula>$D132=0</formula>
    </cfRule>
    <cfRule type="expression" dxfId="721" priority="724" stopIfTrue="1">
      <formula>$A$1=-1</formula>
    </cfRule>
    <cfRule type="expression" dxfId="720" priority="725" stopIfTrue="1">
      <formula>$D132&lt;&gt;0</formula>
    </cfRule>
  </conditionalFormatting>
  <conditionalFormatting sqref="F132:F134">
    <cfRule type="cellIs" dxfId="719" priority="716" stopIfTrue="1" operator="lessThan">
      <formula>0</formula>
    </cfRule>
    <cfRule type="cellIs" dxfId="718" priority="717" stopIfTrue="1" operator="greaterThan">
      <formula>0</formula>
    </cfRule>
    <cfRule type="expression" dxfId="717" priority="718" stopIfTrue="1">
      <formula>$D132=0</formula>
    </cfRule>
    <cfRule type="expression" dxfId="716" priority="719" stopIfTrue="1">
      <formula>$A$1=-1</formula>
    </cfRule>
    <cfRule type="expression" dxfId="715" priority="720" stopIfTrue="1">
      <formula>$D132&lt;&gt;0</formula>
    </cfRule>
  </conditionalFormatting>
  <conditionalFormatting sqref="F132:F134">
    <cfRule type="cellIs" dxfId="714" priority="711" stopIfTrue="1" operator="lessThan">
      <formula>0</formula>
    </cfRule>
    <cfRule type="cellIs" dxfId="713" priority="712" stopIfTrue="1" operator="greaterThan">
      <formula>0</formula>
    </cfRule>
    <cfRule type="expression" dxfId="712" priority="713" stopIfTrue="1">
      <formula>$D132=0</formula>
    </cfRule>
    <cfRule type="expression" dxfId="711" priority="714" stopIfTrue="1">
      <formula>$A$1=-1</formula>
    </cfRule>
    <cfRule type="expression" dxfId="710" priority="715" stopIfTrue="1">
      <formula>$D132&lt;&gt;0</formula>
    </cfRule>
  </conditionalFormatting>
  <conditionalFormatting sqref="F132:F134">
    <cfRule type="cellIs" dxfId="709" priority="706" stopIfTrue="1" operator="lessThan">
      <formula>0</formula>
    </cfRule>
    <cfRule type="cellIs" dxfId="708" priority="707" stopIfTrue="1" operator="greaterThan">
      <formula>0</formula>
    </cfRule>
    <cfRule type="expression" dxfId="707" priority="708" stopIfTrue="1">
      <formula>$D132=0</formula>
    </cfRule>
    <cfRule type="expression" dxfId="706" priority="709" stopIfTrue="1">
      <formula>$A$1=-1</formula>
    </cfRule>
    <cfRule type="expression" dxfId="705" priority="710" stopIfTrue="1">
      <formula>$D132&lt;&gt;0</formula>
    </cfRule>
  </conditionalFormatting>
  <conditionalFormatting sqref="F132:F134">
    <cfRule type="expression" dxfId="704" priority="701" stopIfTrue="1">
      <formula>$D132=0</formula>
    </cfRule>
    <cfRule type="expression" dxfId="703" priority="702" stopIfTrue="1">
      <formula>$A$1=-1</formula>
    </cfRule>
    <cfRule type="cellIs" dxfId="702" priority="703" stopIfTrue="1" operator="lessThan">
      <formula>0</formula>
    </cfRule>
    <cfRule type="cellIs" dxfId="701" priority="704" stopIfTrue="1" operator="greaterThan">
      <formula>0</formula>
    </cfRule>
    <cfRule type="expression" dxfId="700" priority="705" stopIfTrue="1">
      <formula>$D132&lt;&gt;0</formula>
    </cfRule>
  </conditionalFormatting>
  <conditionalFormatting sqref="F137 F139">
    <cfRule type="expression" dxfId="699" priority="696" stopIfTrue="1">
      <formula>$D137=0</formula>
    </cfRule>
    <cfRule type="expression" dxfId="698" priority="697" stopIfTrue="1">
      <formula>$A$1=-1</formula>
    </cfRule>
    <cfRule type="cellIs" dxfId="697" priority="698" stopIfTrue="1" operator="lessThan">
      <formula>0</formula>
    </cfRule>
    <cfRule type="cellIs" dxfId="696" priority="699" stopIfTrue="1" operator="greaterThan">
      <formula>0</formula>
    </cfRule>
    <cfRule type="expression" dxfId="695" priority="700" stopIfTrue="1">
      <formula>$D137&lt;&gt;0</formula>
    </cfRule>
  </conditionalFormatting>
  <conditionalFormatting sqref="F137 F139">
    <cfRule type="cellIs" dxfId="694" priority="691" stopIfTrue="1" operator="lessThan">
      <formula>0</formula>
    </cfRule>
    <cfRule type="cellIs" dxfId="693" priority="692" stopIfTrue="1" operator="greaterThan">
      <formula>0</formula>
    </cfRule>
    <cfRule type="expression" dxfId="692" priority="693" stopIfTrue="1">
      <formula>$D137=0</formula>
    </cfRule>
    <cfRule type="expression" dxfId="691" priority="694" stopIfTrue="1">
      <formula>$A$1=-1</formula>
    </cfRule>
    <cfRule type="expression" dxfId="690" priority="695" stopIfTrue="1">
      <formula>$D137&lt;&gt;0</formula>
    </cfRule>
  </conditionalFormatting>
  <conditionalFormatting sqref="F137 F139">
    <cfRule type="expression" dxfId="689" priority="686" stopIfTrue="1">
      <formula>$D137=0</formula>
    </cfRule>
    <cfRule type="expression" dxfId="688" priority="687" stopIfTrue="1">
      <formula>$A$1=-1</formula>
    </cfRule>
    <cfRule type="cellIs" dxfId="687" priority="688" stopIfTrue="1" operator="lessThan">
      <formula>0</formula>
    </cfRule>
    <cfRule type="cellIs" dxfId="686" priority="689" stopIfTrue="1" operator="greaterThan">
      <formula>0</formula>
    </cfRule>
    <cfRule type="expression" dxfId="685" priority="690" stopIfTrue="1">
      <formula>$D137&lt;&gt;0</formula>
    </cfRule>
  </conditionalFormatting>
  <conditionalFormatting sqref="F137 F139">
    <cfRule type="cellIs" dxfId="684" priority="681" stopIfTrue="1" operator="lessThan">
      <formula>0</formula>
    </cfRule>
    <cfRule type="cellIs" dxfId="683" priority="682" stopIfTrue="1" operator="greaterThan">
      <formula>0</formula>
    </cfRule>
    <cfRule type="expression" dxfId="682" priority="683" stopIfTrue="1">
      <formula>$D137=0</formula>
    </cfRule>
    <cfRule type="expression" dxfId="681" priority="684" stopIfTrue="1">
      <formula>$A$1=-1</formula>
    </cfRule>
    <cfRule type="expression" dxfId="680" priority="685" stopIfTrue="1">
      <formula>$D137&lt;&gt;0</formula>
    </cfRule>
  </conditionalFormatting>
  <conditionalFormatting sqref="F137 F139">
    <cfRule type="cellIs" dxfId="679" priority="676" stopIfTrue="1" operator="lessThan">
      <formula>0</formula>
    </cfRule>
    <cfRule type="cellIs" dxfId="678" priority="677" stopIfTrue="1" operator="greaterThan">
      <formula>0</formula>
    </cfRule>
    <cfRule type="expression" dxfId="677" priority="678" stopIfTrue="1">
      <formula>$D137=0</formula>
    </cfRule>
    <cfRule type="expression" dxfId="676" priority="679" stopIfTrue="1">
      <formula>$A$1=-1</formula>
    </cfRule>
    <cfRule type="expression" dxfId="675" priority="680" stopIfTrue="1">
      <formula>$D137&lt;&gt;0</formula>
    </cfRule>
  </conditionalFormatting>
  <conditionalFormatting sqref="F137 F139">
    <cfRule type="cellIs" dxfId="674" priority="671" stopIfTrue="1" operator="lessThan">
      <formula>0</formula>
    </cfRule>
    <cfRule type="cellIs" dxfId="673" priority="672" stopIfTrue="1" operator="greaterThan">
      <formula>0</formula>
    </cfRule>
    <cfRule type="expression" dxfId="672" priority="673" stopIfTrue="1">
      <formula>$D137=0</formula>
    </cfRule>
    <cfRule type="expression" dxfId="671" priority="674" stopIfTrue="1">
      <formula>$A$1=-1</formula>
    </cfRule>
    <cfRule type="expression" dxfId="670" priority="675" stopIfTrue="1">
      <formula>$D137&lt;&gt;0</formula>
    </cfRule>
  </conditionalFormatting>
  <conditionalFormatting sqref="F137 F139">
    <cfRule type="cellIs" dxfId="669" priority="666" stopIfTrue="1" operator="lessThan">
      <formula>0</formula>
    </cfRule>
    <cfRule type="cellIs" dxfId="668" priority="667" stopIfTrue="1" operator="greaterThan">
      <formula>0</formula>
    </cfRule>
    <cfRule type="expression" dxfId="667" priority="668" stopIfTrue="1">
      <formula>$D137=0</formula>
    </cfRule>
    <cfRule type="expression" dxfId="666" priority="669" stopIfTrue="1">
      <formula>$A$1=-1</formula>
    </cfRule>
    <cfRule type="expression" dxfId="665" priority="670" stopIfTrue="1">
      <formula>$D137&lt;&gt;0</formula>
    </cfRule>
  </conditionalFormatting>
  <conditionalFormatting sqref="F137 F139">
    <cfRule type="expression" dxfId="664" priority="661" stopIfTrue="1">
      <formula>$D137=0</formula>
    </cfRule>
    <cfRule type="expression" dxfId="663" priority="662" stopIfTrue="1">
      <formula>$A$1=-1</formula>
    </cfRule>
    <cfRule type="cellIs" dxfId="662" priority="663" stopIfTrue="1" operator="lessThan">
      <formula>0</formula>
    </cfRule>
    <cfRule type="cellIs" dxfId="661" priority="664" stopIfTrue="1" operator="greaterThan">
      <formula>0</formula>
    </cfRule>
    <cfRule type="expression" dxfId="660" priority="665" stopIfTrue="1">
      <formula>$D137&lt;&gt;0</formula>
    </cfRule>
  </conditionalFormatting>
  <conditionalFormatting sqref="F137 F139">
    <cfRule type="expression" dxfId="659" priority="656" stopIfTrue="1">
      <formula>$D137=0</formula>
    </cfRule>
    <cfRule type="expression" dxfId="658" priority="657" stopIfTrue="1">
      <formula>$A$1=-1</formula>
    </cfRule>
    <cfRule type="cellIs" dxfId="657" priority="658" stopIfTrue="1" operator="lessThan">
      <formula>0</formula>
    </cfRule>
    <cfRule type="cellIs" dxfId="656" priority="659" stopIfTrue="1" operator="greaterThan">
      <formula>0</formula>
    </cfRule>
    <cfRule type="expression" dxfId="655" priority="660" stopIfTrue="1">
      <formula>$D137&lt;&gt;0</formula>
    </cfRule>
  </conditionalFormatting>
  <conditionalFormatting sqref="F137 F139">
    <cfRule type="cellIs" dxfId="654" priority="651" stopIfTrue="1" operator="lessThan">
      <formula>0</formula>
    </cfRule>
    <cfRule type="cellIs" dxfId="653" priority="652" stopIfTrue="1" operator="greaterThan">
      <formula>0</formula>
    </cfRule>
    <cfRule type="expression" dxfId="652" priority="653" stopIfTrue="1">
      <formula>$D137=0</formula>
    </cfRule>
    <cfRule type="expression" dxfId="651" priority="654" stopIfTrue="1">
      <formula>$A$1=-1</formula>
    </cfRule>
    <cfRule type="expression" dxfId="650" priority="655" stopIfTrue="1">
      <formula>$D137&lt;&gt;0</formula>
    </cfRule>
  </conditionalFormatting>
  <conditionalFormatting sqref="F137 F139">
    <cfRule type="cellIs" dxfId="649" priority="646" stopIfTrue="1" operator="lessThan">
      <formula>0</formula>
    </cfRule>
    <cfRule type="cellIs" dxfId="648" priority="647" stopIfTrue="1" operator="greaterThan">
      <formula>0</formula>
    </cfRule>
    <cfRule type="expression" dxfId="647" priority="648" stopIfTrue="1">
      <formula>$D137=0</formula>
    </cfRule>
    <cfRule type="expression" dxfId="646" priority="649" stopIfTrue="1">
      <formula>$A$1=-1</formula>
    </cfRule>
    <cfRule type="expression" dxfId="645" priority="650" stopIfTrue="1">
      <formula>$D137&lt;&gt;0</formula>
    </cfRule>
  </conditionalFormatting>
  <conditionalFormatting sqref="F137 F139">
    <cfRule type="cellIs" dxfId="644" priority="641" stopIfTrue="1" operator="lessThan">
      <formula>0</formula>
    </cfRule>
    <cfRule type="cellIs" dxfId="643" priority="642" stopIfTrue="1" operator="greaterThan">
      <formula>0</formula>
    </cfRule>
    <cfRule type="expression" dxfId="642" priority="643" stopIfTrue="1">
      <formula>$D137=0</formula>
    </cfRule>
    <cfRule type="expression" dxfId="641" priority="644" stopIfTrue="1">
      <formula>$A$1=-1</formula>
    </cfRule>
    <cfRule type="expression" dxfId="640" priority="645" stopIfTrue="1">
      <formula>$D137&lt;&gt;0</formula>
    </cfRule>
  </conditionalFormatting>
  <conditionalFormatting sqref="F137 F139">
    <cfRule type="cellIs" dxfId="639" priority="636" stopIfTrue="1" operator="lessThan">
      <formula>0</formula>
    </cfRule>
    <cfRule type="cellIs" dxfId="638" priority="637" stopIfTrue="1" operator="greaterThan">
      <formula>0</formula>
    </cfRule>
    <cfRule type="expression" dxfId="637" priority="638" stopIfTrue="1">
      <formula>$D137=0</formula>
    </cfRule>
    <cfRule type="expression" dxfId="636" priority="639" stopIfTrue="1">
      <formula>$A$1=-1</formula>
    </cfRule>
    <cfRule type="expression" dxfId="635" priority="640" stopIfTrue="1">
      <formula>$D137&lt;&gt;0</formula>
    </cfRule>
  </conditionalFormatting>
  <conditionalFormatting sqref="F137 F139">
    <cfRule type="expression" dxfId="634" priority="631" stopIfTrue="1">
      <formula>$D137=0</formula>
    </cfRule>
    <cfRule type="expression" dxfId="633" priority="632" stopIfTrue="1">
      <formula>$A$1=-1</formula>
    </cfRule>
    <cfRule type="cellIs" dxfId="632" priority="633" stopIfTrue="1" operator="lessThan">
      <formula>0</formula>
    </cfRule>
    <cfRule type="cellIs" dxfId="631" priority="634" stopIfTrue="1" operator="greaterThan">
      <formula>0</formula>
    </cfRule>
    <cfRule type="expression" dxfId="630" priority="635" stopIfTrue="1">
      <formula>$D137&lt;&gt;0</formula>
    </cfRule>
  </conditionalFormatting>
  <conditionalFormatting sqref="F137 F139">
    <cfRule type="expression" dxfId="629" priority="626" stopIfTrue="1">
      <formula>$D137=0</formula>
    </cfRule>
    <cfRule type="expression" dxfId="628" priority="627" stopIfTrue="1">
      <formula>$A$1=-1</formula>
    </cfRule>
    <cfRule type="cellIs" dxfId="627" priority="628" stopIfTrue="1" operator="lessThan">
      <formula>0</formula>
    </cfRule>
    <cfRule type="cellIs" dxfId="626" priority="629" stopIfTrue="1" operator="greaterThan">
      <formula>0</formula>
    </cfRule>
    <cfRule type="expression" dxfId="625" priority="630" stopIfTrue="1">
      <formula>$D137&lt;&gt;0</formula>
    </cfRule>
  </conditionalFormatting>
  <conditionalFormatting sqref="F137 F139">
    <cfRule type="cellIs" dxfId="624" priority="621" stopIfTrue="1" operator="lessThan">
      <formula>0</formula>
    </cfRule>
    <cfRule type="cellIs" dxfId="623" priority="622" stopIfTrue="1" operator="greaterThan">
      <formula>0</formula>
    </cfRule>
    <cfRule type="expression" dxfId="622" priority="623" stopIfTrue="1">
      <formula>$D137=0</formula>
    </cfRule>
    <cfRule type="expression" dxfId="621" priority="624" stopIfTrue="1">
      <formula>$A$1=-1</formula>
    </cfRule>
    <cfRule type="expression" dxfId="620" priority="625" stopIfTrue="1">
      <formula>$D137&lt;&gt;0</formula>
    </cfRule>
  </conditionalFormatting>
  <conditionalFormatting sqref="F137 F139">
    <cfRule type="expression" dxfId="619" priority="616" stopIfTrue="1">
      <formula>$D137=0</formula>
    </cfRule>
    <cfRule type="expression" dxfId="618" priority="617" stopIfTrue="1">
      <formula>$A$1=-1</formula>
    </cfRule>
    <cfRule type="cellIs" dxfId="617" priority="618" stopIfTrue="1" operator="lessThan">
      <formula>0</formula>
    </cfRule>
    <cfRule type="cellIs" dxfId="616" priority="619" stopIfTrue="1" operator="greaterThan">
      <formula>0</formula>
    </cfRule>
    <cfRule type="expression" dxfId="615" priority="620" stopIfTrue="1">
      <formula>$D137&lt;&gt;0</formula>
    </cfRule>
  </conditionalFormatting>
  <conditionalFormatting sqref="F137 F139">
    <cfRule type="cellIs" dxfId="614" priority="611" stopIfTrue="1" operator="lessThan">
      <formula>0</formula>
    </cfRule>
    <cfRule type="cellIs" dxfId="613" priority="612" stopIfTrue="1" operator="greaterThan">
      <formula>0</formula>
    </cfRule>
    <cfRule type="expression" dxfId="612" priority="613" stopIfTrue="1">
      <formula>$D137=0</formula>
    </cfRule>
    <cfRule type="expression" dxfId="611" priority="614" stopIfTrue="1">
      <formula>$A$1=-1</formula>
    </cfRule>
    <cfRule type="expression" dxfId="610" priority="615" stopIfTrue="1">
      <formula>$D137&lt;&gt;0</formula>
    </cfRule>
  </conditionalFormatting>
  <conditionalFormatting sqref="F137 F139">
    <cfRule type="cellIs" dxfId="609" priority="606" stopIfTrue="1" operator="lessThan">
      <formula>0</formula>
    </cfRule>
    <cfRule type="cellIs" dxfId="608" priority="607" stopIfTrue="1" operator="greaterThan">
      <formula>0</formula>
    </cfRule>
    <cfRule type="expression" dxfId="607" priority="608" stopIfTrue="1">
      <formula>$D137=0</formula>
    </cfRule>
    <cfRule type="expression" dxfId="606" priority="609" stopIfTrue="1">
      <formula>$A$1=-1</formula>
    </cfRule>
    <cfRule type="expression" dxfId="605" priority="610" stopIfTrue="1">
      <formula>$D137&lt;&gt;0</formula>
    </cfRule>
  </conditionalFormatting>
  <conditionalFormatting sqref="F137 F139">
    <cfRule type="cellIs" dxfId="604" priority="601" stopIfTrue="1" operator="lessThan">
      <formula>0</formula>
    </cfRule>
    <cfRule type="cellIs" dxfId="603" priority="602" stopIfTrue="1" operator="greaterThan">
      <formula>0</formula>
    </cfRule>
    <cfRule type="expression" dxfId="602" priority="603" stopIfTrue="1">
      <formula>$D137=0</formula>
    </cfRule>
    <cfRule type="expression" dxfId="601" priority="604" stopIfTrue="1">
      <formula>$A$1=-1</formula>
    </cfRule>
    <cfRule type="expression" dxfId="600" priority="605" stopIfTrue="1">
      <formula>$D137&lt;&gt;0</formula>
    </cfRule>
  </conditionalFormatting>
  <conditionalFormatting sqref="F137 F139">
    <cfRule type="cellIs" dxfId="599" priority="596" stopIfTrue="1" operator="lessThan">
      <formula>0</formula>
    </cfRule>
    <cfRule type="cellIs" dxfId="598" priority="597" stopIfTrue="1" operator="greaterThan">
      <formula>0</formula>
    </cfRule>
    <cfRule type="expression" dxfId="597" priority="598" stopIfTrue="1">
      <formula>$D137=0</formula>
    </cfRule>
    <cfRule type="expression" dxfId="596" priority="599" stopIfTrue="1">
      <formula>$A$1=-1</formula>
    </cfRule>
    <cfRule type="expression" dxfId="595" priority="600" stopIfTrue="1">
      <formula>$D137&lt;&gt;0</formula>
    </cfRule>
  </conditionalFormatting>
  <conditionalFormatting sqref="F137 F139">
    <cfRule type="expression" dxfId="594" priority="591" stopIfTrue="1">
      <formula>$D137=0</formula>
    </cfRule>
    <cfRule type="expression" dxfId="593" priority="592" stopIfTrue="1">
      <formula>$A$1=-1</formula>
    </cfRule>
    <cfRule type="cellIs" dxfId="592" priority="593" stopIfTrue="1" operator="lessThan">
      <formula>0</formula>
    </cfRule>
    <cfRule type="cellIs" dxfId="591" priority="594" stopIfTrue="1" operator="greaterThan">
      <formula>0</formula>
    </cfRule>
    <cfRule type="expression" dxfId="590" priority="595" stopIfTrue="1">
      <formula>$D137&lt;&gt;0</formula>
    </cfRule>
  </conditionalFormatting>
  <conditionalFormatting sqref="F137 F139">
    <cfRule type="expression" dxfId="589" priority="586" stopIfTrue="1">
      <formula>$D137=0</formula>
    </cfRule>
    <cfRule type="expression" dxfId="588" priority="587" stopIfTrue="1">
      <formula>$A$1=-1</formula>
    </cfRule>
    <cfRule type="cellIs" dxfId="587" priority="588" stopIfTrue="1" operator="lessThan">
      <formula>0</formula>
    </cfRule>
    <cfRule type="cellIs" dxfId="586" priority="589" stopIfTrue="1" operator="greaterThan">
      <formula>0</formula>
    </cfRule>
    <cfRule type="expression" dxfId="585" priority="590" stopIfTrue="1">
      <formula>$D137&lt;&gt;0</formula>
    </cfRule>
  </conditionalFormatting>
  <conditionalFormatting sqref="F137 F139">
    <cfRule type="cellIs" dxfId="584" priority="581" stopIfTrue="1" operator="lessThan">
      <formula>0</formula>
    </cfRule>
    <cfRule type="cellIs" dxfId="583" priority="582" stopIfTrue="1" operator="greaterThan">
      <formula>0</formula>
    </cfRule>
    <cfRule type="expression" dxfId="582" priority="583" stopIfTrue="1">
      <formula>$D137=0</formula>
    </cfRule>
    <cfRule type="expression" dxfId="581" priority="584" stopIfTrue="1">
      <formula>$A$1=-1</formula>
    </cfRule>
    <cfRule type="expression" dxfId="580" priority="585" stopIfTrue="1">
      <formula>$D137&lt;&gt;0</formula>
    </cfRule>
  </conditionalFormatting>
  <conditionalFormatting sqref="F137 F139">
    <cfRule type="cellIs" dxfId="579" priority="576" stopIfTrue="1" operator="lessThan">
      <formula>0</formula>
    </cfRule>
    <cfRule type="cellIs" dxfId="578" priority="577" stopIfTrue="1" operator="greaterThan">
      <formula>0</formula>
    </cfRule>
    <cfRule type="expression" dxfId="577" priority="578" stopIfTrue="1">
      <formula>$D137=0</formula>
    </cfRule>
    <cfRule type="expression" dxfId="576" priority="579" stopIfTrue="1">
      <formula>$A$1=-1</formula>
    </cfRule>
    <cfRule type="expression" dxfId="575" priority="580" stopIfTrue="1">
      <formula>$D137&lt;&gt;0</formula>
    </cfRule>
  </conditionalFormatting>
  <conditionalFormatting sqref="F137 F139">
    <cfRule type="cellIs" dxfId="574" priority="571" stopIfTrue="1" operator="lessThan">
      <formula>0</formula>
    </cfRule>
    <cfRule type="cellIs" dxfId="573" priority="572" stopIfTrue="1" operator="greaterThan">
      <formula>0</formula>
    </cfRule>
    <cfRule type="expression" dxfId="572" priority="573" stopIfTrue="1">
      <formula>$D137=0</formula>
    </cfRule>
    <cfRule type="expression" dxfId="571" priority="574" stopIfTrue="1">
      <formula>$A$1=-1</formula>
    </cfRule>
    <cfRule type="expression" dxfId="570" priority="575" stopIfTrue="1">
      <formula>$D137&lt;&gt;0</formula>
    </cfRule>
  </conditionalFormatting>
  <conditionalFormatting sqref="F137 F139">
    <cfRule type="cellIs" dxfId="569" priority="566" stopIfTrue="1" operator="lessThan">
      <formula>0</formula>
    </cfRule>
    <cfRule type="cellIs" dxfId="568" priority="567" stopIfTrue="1" operator="greaterThan">
      <formula>0</formula>
    </cfRule>
    <cfRule type="expression" dxfId="567" priority="568" stopIfTrue="1">
      <formula>$D137=0</formula>
    </cfRule>
    <cfRule type="expression" dxfId="566" priority="569" stopIfTrue="1">
      <formula>$A$1=-1</formula>
    </cfRule>
    <cfRule type="expression" dxfId="565" priority="570" stopIfTrue="1">
      <formula>$D137&lt;&gt;0</formula>
    </cfRule>
  </conditionalFormatting>
  <conditionalFormatting sqref="F137 F139">
    <cfRule type="expression" dxfId="564" priority="561" stopIfTrue="1">
      <formula>$D137=0</formula>
    </cfRule>
    <cfRule type="expression" dxfId="563" priority="562" stopIfTrue="1">
      <formula>$A$1=-1</formula>
    </cfRule>
    <cfRule type="cellIs" dxfId="562" priority="563" stopIfTrue="1" operator="lessThan">
      <formula>0</formula>
    </cfRule>
    <cfRule type="cellIs" dxfId="561" priority="564" stopIfTrue="1" operator="greaterThan">
      <formula>0</formula>
    </cfRule>
    <cfRule type="expression" dxfId="560" priority="565" stopIfTrue="1">
      <formula>$D137&lt;&gt;0</formula>
    </cfRule>
  </conditionalFormatting>
  <conditionalFormatting sqref="F140:F172">
    <cfRule type="expression" dxfId="559" priority="556" stopIfTrue="1">
      <formula>$D140=0</formula>
    </cfRule>
    <cfRule type="expression" dxfId="558" priority="557" stopIfTrue="1">
      <formula>$A$1=-1</formula>
    </cfRule>
    <cfRule type="cellIs" dxfId="557" priority="558" stopIfTrue="1" operator="lessThan">
      <formula>0</formula>
    </cfRule>
    <cfRule type="cellIs" dxfId="556" priority="559" stopIfTrue="1" operator="greaterThan">
      <formula>0</formula>
    </cfRule>
    <cfRule type="expression" dxfId="555" priority="560" stopIfTrue="1">
      <formula>$D140&lt;&gt;0</formula>
    </cfRule>
  </conditionalFormatting>
  <conditionalFormatting sqref="F140:F172">
    <cfRule type="cellIs" dxfId="554" priority="551" stopIfTrue="1" operator="lessThan">
      <formula>0</formula>
    </cfRule>
    <cfRule type="cellIs" dxfId="553" priority="552" stopIfTrue="1" operator="greaterThan">
      <formula>0</formula>
    </cfRule>
    <cfRule type="expression" dxfId="552" priority="553" stopIfTrue="1">
      <formula>$D140=0</formula>
    </cfRule>
    <cfRule type="expression" dxfId="551" priority="554" stopIfTrue="1">
      <formula>$A$1=-1</formula>
    </cfRule>
    <cfRule type="expression" dxfId="550" priority="555" stopIfTrue="1">
      <formula>$D140&lt;&gt;0</formula>
    </cfRule>
  </conditionalFormatting>
  <conditionalFormatting sqref="F140:F172">
    <cfRule type="expression" dxfId="549" priority="546" stopIfTrue="1">
      <formula>$D140=0</formula>
    </cfRule>
    <cfRule type="expression" dxfId="548" priority="547" stopIfTrue="1">
      <formula>$A$1=-1</formula>
    </cfRule>
    <cfRule type="cellIs" dxfId="547" priority="548" stopIfTrue="1" operator="lessThan">
      <formula>0</formula>
    </cfRule>
    <cfRule type="cellIs" dxfId="546" priority="549" stopIfTrue="1" operator="greaterThan">
      <formula>0</formula>
    </cfRule>
    <cfRule type="expression" dxfId="545" priority="550" stopIfTrue="1">
      <formula>$D140&lt;&gt;0</formula>
    </cfRule>
  </conditionalFormatting>
  <conditionalFormatting sqref="F140:F172">
    <cfRule type="cellIs" dxfId="544" priority="541" stopIfTrue="1" operator="lessThan">
      <formula>0</formula>
    </cfRule>
    <cfRule type="cellIs" dxfId="543" priority="542" stopIfTrue="1" operator="greaterThan">
      <formula>0</formula>
    </cfRule>
    <cfRule type="expression" dxfId="542" priority="543" stopIfTrue="1">
      <formula>$D140=0</formula>
    </cfRule>
    <cfRule type="expression" dxfId="541" priority="544" stopIfTrue="1">
      <formula>$A$1=-1</formula>
    </cfRule>
    <cfRule type="expression" dxfId="540" priority="545" stopIfTrue="1">
      <formula>$D140&lt;&gt;0</formula>
    </cfRule>
  </conditionalFormatting>
  <conditionalFormatting sqref="F140:F172">
    <cfRule type="cellIs" dxfId="539" priority="536" stopIfTrue="1" operator="lessThan">
      <formula>0</formula>
    </cfRule>
    <cfRule type="cellIs" dxfId="538" priority="537" stopIfTrue="1" operator="greaterThan">
      <formula>0</formula>
    </cfRule>
    <cfRule type="expression" dxfId="537" priority="538" stopIfTrue="1">
      <formula>$D140=0</formula>
    </cfRule>
    <cfRule type="expression" dxfId="536" priority="539" stopIfTrue="1">
      <formula>$A$1=-1</formula>
    </cfRule>
    <cfRule type="expression" dxfId="535" priority="540" stopIfTrue="1">
      <formula>$D140&lt;&gt;0</formula>
    </cfRule>
  </conditionalFormatting>
  <conditionalFormatting sqref="F140:F172">
    <cfRule type="cellIs" dxfId="534" priority="531" stopIfTrue="1" operator="lessThan">
      <formula>0</formula>
    </cfRule>
    <cfRule type="cellIs" dxfId="533" priority="532" stopIfTrue="1" operator="greaterThan">
      <formula>0</formula>
    </cfRule>
    <cfRule type="expression" dxfId="532" priority="533" stopIfTrue="1">
      <formula>$D140=0</formula>
    </cfRule>
    <cfRule type="expression" dxfId="531" priority="534" stopIfTrue="1">
      <formula>$A$1=-1</formula>
    </cfRule>
    <cfRule type="expression" dxfId="530" priority="535" stopIfTrue="1">
      <formula>$D140&lt;&gt;0</formula>
    </cfRule>
  </conditionalFormatting>
  <conditionalFormatting sqref="F140:F172">
    <cfRule type="cellIs" dxfId="529" priority="526" stopIfTrue="1" operator="lessThan">
      <formula>0</formula>
    </cfRule>
    <cfRule type="cellIs" dxfId="528" priority="527" stopIfTrue="1" operator="greaterThan">
      <formula>0</formula>
    </cfRule>
    <cfRule type="expression" dxfId="527" priority="528" stopIfTrue="1">
      <formula>$D140=0</formula>
    </cfRule>
    <cfRule type="expression" dxfId="526" priority="529" stopIfTrue="1">
      <formula>$A$1=-1</formula>
    </cfRule>
    <cfRule type="expression" dxfId="525" priority="530" stopIfTrue="1">
      <formula>$D140&lt;&gt;0</formula>
    </cfRule>
  </conditionalFormatting>
  <conditionalFormatting sqref="F140:F172">
    <cfRule type="expression" dxfId="524" priority="521" stopIfTrue="1">
      <formula>$D140=0</formula>
    </cfRule>
    <cfRule type="expression" dxfId="523" priority="522" stopIfTrue="1">
      <formula>$A$1=-1</formula>
    </cfRule>
    <cfRule type="cellIs" dxfId="522" priority="523" stopIfTrue="1" operator="lessThan">
      <formula>0</formula>
    </cfRule>
    <cfRule type="cellIs" dxfId="521" priority="524" stopIfTrue="1" operator="greaterThan">
      <formula>0</formula>
    </cfRule>
    <cfRule type="expression" dxfId="520" priority="525" stopIfTrue="1">
      <formula>$D140&lt;&gt;0</formula>
    </cfRule>
  </conditionalFormatting>
  <conditionalFormatting sqref="F140:F172">
    <cfRule type="expression" dxfId="519" priority="516" stopIfTrue="1">
      <formula>$D140=0</formula>
    </cfRule>
    <cfRule type="expression" dxfId="518" priority="517" stopIfTrue="1">
      <formula>$A$1=-1</formula>
    </cfRule>
    <cfRule type="cellIs" dxfId="517" priority="518" stopIfTrue="1" operator="lessThan">
      <formula>0</formula>
    </cfRule>
    <cfRule type="cellIs" dxfId="516" priority="519" stopIfTrue="1" operator="greaterThan">
      <formula>0</formula>
    </cfRule>
    <cfRule type="expression" dxfId="515" priority="520" stopIfTrue="1">
      <formula>$D140&lt;&gt;0</formula>
    </cfRule>
  </conditionalFormatting>
  <conditionalFormatting sqref="F140:F172">
    <cfRule type="cellIs" dxfId="514" priority="511" stopIfTrue="1" operator="lessThan">
      <formula>0</formula>
    </cfRule>
    <cfRule type="cellIs" dxfId="513" priority="512" stopIfTrue="1" operator="greaterThan">
      <formula>0</formula>
    </cfRule>
    <cfRule type="expression" dxfId="512" priority="513" stopIfTrue="1">
      <formula>$D140=0</formula>
    </cfRule>
    <cfRule type="expression" dxfId="511" priority="514" stopIfTrue="1">
      <formula>$A$1=-1</formula>
    </cfRule>
    <cfRule type="expression" dxfId="510" priority="515" stopIfTrue="1">
      <formula>$D140&lt;&gt;0</formula>
    </cfRule>
  </conditionalFormatting>
  <conditionalFormatting sqref="F140:F172">
    <cfRule type="cellIs" dxfId="509" priority="506" stopIfTrue="1" operator="lessThan">
      <formula>0</formula>
    </cfRule>
    <cfRule type="cellIs" dxfId="508" priority="507" stopIfTrue="1" operator="greaterThan">
      <formula>0</formula>
    </cfRule>
    <cfRule type="expression" dxfId="507" priority="508" stopIfTrue="1">
      <formula>$D140=0</formula>
    </cfRule>
    <cfRule type="expression" dxfId="506" priority="509" stopIfTrue="1">
      <formula>$A$1=-1</formula>
    </cfRule>
    <cfRule type="expression" dxfId="505" priority="510" stopIfTrue="1">
      <formula>$D140&lt;&gt;0</formula>
    </cfRule>
  </conditionalFormatting>
  <conditionalFormatting sqref="F140:F172">
    <cfRule type="cellIs" dxfId="504" priority="501" stopIfTrue="1" operator="lessThan">
      <formula>0</formula>
    </cfRule>
    <cfRule type="cellIs" dxfId="503" priority="502" stopIfTrue="1" operator="greaterThan">
      <formula>0</formula>
    </cfRule>
    <cfRule type="expression" dxfId="502" priority="503" stopIfTrue="1">
      <formula>$D140=0</formula>
    </cfRule>
    <cfRule type="expression" dxfId="501" priority="504" stopIfTrue="1">
      <formula>$A$1=-1</formula>
    </cfRule>
    <cfRule type="expression" dxfId="500" priority="505" stopIfTrue="1">
      <formula>$D140&lt;&gt;0</formula>
    </cfRule>
  </conditionalFormatting>
  <conditionalFormatting sqref="F140:F172">
    <cfRule type="cellIs" dxfId="499" priority="496" stopIfTrue="1" operator="lessThan">
      <formula>0</formula>
    </cfRule>
    <cfRule type="cellIs" dxfId="498" priority="497" stopIfTrue="1" operator="greaterThan">
      <formula>0</formula>
    </cfRule>
    <cfRule type="expression" dxfId="497" priority="498" stopIfTrue="1">
      <formula>$D140=0</formula>
    </cfRule>
    <cfRule type="expression" dxfId="496" priority="499" stopIfTrue="1">
      <formula>$A$1=-1</formula>
    </cfRule>
    <cfRule type="expression" dxfId="495" priority="500" stopIfTrue="1">
      <formula>$D140&lt;&gt;0</formula>
    </cfRule>
  </conditionalFormatting>
  <conditionalFormatting sqref="F140:F172">
    <cfRule type="expression" dxfId="494" priority="491" stopIfTrue="1">
      <formula>$D140=0</formula>
    </cfRule>
    <cfRule type="expression" dxfId="493" priority="492" stopIfTrue="1">
      <formula>$A$1=-1</formula>
    </cfRule>
    <cfRule type="cellIs" dxfId="492" priority="493" stopIfTrue="1" operator="lessThan">
      <formula>0</formula>
    </cfRule>
    <cfRule type="cellIs" dxfId="491" priority="494" stopIfTrue="1" operator="greaterThan">
      <formula>0</formula>
    </cfRule>
    <cfRule type="expression" dxfId="490" priority="495" stopIfTrue="1">
      <formula>$D140&lt;&gt;0</formula>
    </cfRule>
  </conditionalFormatting>
  <conditionalFormatting sqref="F140:F172">
    <cfRule type="expression" dxfId="489" priority="486" stopIfTrue="1">
      <formula>$D140=0</formula>
    </cfRule>
    <cfRule type="expression" dxfId="488" priority="487" stopIfTrue="1">
      <formula>$A$1=-1</formula>
    </cfRule>
    <cfRule type="cellIs" dxfId="487" priority="488" stopIfTrue="1" operator="lessThan">
      <formula>0</formula>
    </cfRule>
    <cfRule type="cellIs" dxfId="486" priority="489" stopIfTrue="1" operator="greaterThan">
      <formula>0</formula>
    </cfRule>
    <cfRule type="expression" dxfId="485" priority="490" stopIfTrue="1">
      <formula>$D140&lt;&gt;0</formula>
    </cfRule>
  </conditionalFormatting>
  <conditionalFormatting sqref="F140:F172">
    <cfRule type="cellIs" dxfId="484" priority="481" stopIfTrue="1" operator="lessThan">
      <formula>0</formula>
    </cfRule>
    <cfRule type="cellIs" dxfId="483" priority="482" stopIfTrue="1" operator="greaterThan">
      <formula>0</formula>
    </cfRule>
    <cfRule type="expression" dxfId="482" priority="483" stopIfTrue="1">
      <formula>$D140=0</formula>
    </cfRule>
    <cfRule type="expression" dxfId="481" priority="484" stopIfTrue="1">
      <formula>$A$1=-1</formula>
    </cfRule>
    <cfRule type="expression" dxfId="480" priority="485" stopIfTrue="1">
      <formula>$D140&lt;&gt;0</formula>
    </cfRule>
  </conditionalFormatting>
  <conditionalFormatting sqref="F140:F172">
    <cfRule type="expression" dxfId="479" priority="476" stopIfTrue="1">
      <formula>$D140=0</formula>
    </cfRule>
    <cfRule type="expression" dxfId="478" priority="477" stopIfTrue="1">
      <formula>$A$1=-1</formula>
    </cfRule>
    <cfRule type="cellIs" dxfId="477" priority="478" stopIfTrue="1" operator="lessThan">
      <formula>0</formula>
    </cfRule>
    <cfRule type="cellIs" dxfId="476" priority="479" stopIfTrue="1" operator="greaterThan">
      <formula>0</formula>
    </cfRule>
    <cfRule type="expression" dxfId="475" priority="480" stopIfTrue="1">
      <formula>$D140&lt;&gt;0</formula>
    </cfRule>
  </conditionalFormatting>
  <conditionalFormatting sqref="F140:F172">
    <cfRule type="cellIs" dxfId="474" priority="471" stopIfTrue="1" operator="lessThan">
      <formula>0</formula>
    </cfRule>
    <cfRule type="cellIs" dxfId="473" priority="472" stopIfTrue="1" operator="greaterThan">
      <formula>0</formula>
    </cfRule>
    <cfRule type="expression" dxfId="472" priority="473" stopIfTrue="1">
      <formula>$D140=0</formula>
    </cfRule>
    <cfRule type="expression" dxfId="471" priority="474" stopIfTrue="1">
      <formula>$A$1=-1</formula>
    </cfRule>
    <cfRule type="expression" dxfId="470" priority="475" stopIfTrue="1">
      <formula>$D140&lt;&gt;0</formula>
    </cfRule>
  </conditionalFormatting>
  <conditionalFormatting sqref="F140:F172">
    <cfRule type="cellIs" dxfId="469" priority="466" stopIfTrue="1" operator="lessThan">
      <formula>0</formula>
    </cfRule>
    <cfRule type="cellIs" dxfId="468" priority="467" stopIfTrue="1" operator="greaterThan">
      <formula>0</formula>
    </cfRule>
    <cfRule type="expression" dxfId="467" priority="468" stopIfTrue="1">
      <formula>$D140=0</formula>
    </cfRule>
    <cfRule type="expression" dxfId="466" priority="469" stopIfTrue="1">
      <formula>$A$1=-1</formula>
    </cfRule>
    <cfRule type="expression" dxfId="465" priority="470" stopIfTrue="1">
      <formula>$D140&lt;&gt;0</formula>
    </cfRule>
  </conditionalFormatting>
  <conditionalFormatting sqref="F140:F172">
    <cfRule type="cellIs" dxfId="464" priority="461" stopIfTrue="1" operator="lessThan">
      <formula>0</formula>
    </cfRule>
    <cfRule type="cellIs" dxfId="463" priority="462" stopIfTrue="1" operator="greaterThan">
      <formula>0</formula>
    </cfRule>
    <cfRule type="expression" dxfId="462" priority="463" stopIfTrue="1">
      <formula>$D140=0</formula>
    </cfRule>
    <cfRule type="expression" dxfId="461" priority="464" stopIfTrue="1">
      <formula>$A$1=-1</formula>
    </cfRule>
    <cfRule type="expression" dxfId="460" priority="465" stopIfTrue="1">
      <formula>$D140&lt;&gt;0</formula>
    </cfRule>
  </conditionalFormatting>
  <conditionalFormatting sqref="F140:F172">
    <cfRule type="cellIs" dxfId="459" priority="456" stopIfTrue="1" operator="lessThan">
      <formula>0</formula>
    </cfRule>
    <cfRule type="cellIs" dxfId="458" priority="457" stopIfTrue="1" operator="greaterThan">
      <formula>0</formula>
    </cfRule>
    <cfRule type="expression" dxfId="457" priority="458" stopIfTrue="1">
      <formula>$D140=0</formula>
    </cfRule>
    <cfRule type="expression" dxfId="456" priority="459" stopIfTrue="1">
      <formula>$A$1=-1</formula>
    </cfRule>
    <cfRule type="expression" dxfId="455" priority="460" stopIfTrue="1">
      <formula>$D140&lt;&gt;0</formula>
    </cfRule>
  </conditionalFormatting>
  <conditionalFormatting sqref="F140:F172">
    <cfRule type="expression" dxfId="454" priority="451" stopIfTrue="1">
      <formula>$D140=0</formula>
    </cfRule>
    <cfRule type="expression" dxfId="453" priority="452" stopIfTrue="1">
      <formula>$A$1=-1</formula>
    </cfRule>
    <cfRule type="cellIs" dxfId="452" priority="453" stopIfTrue="1" operator="lessThan">
      <formula>0</formula>
    </cfRule>
    <cfRule type="cellIs" dxfId="451" priority="454" stopIfTrue="1" operator="greaterThan">
      <formula>0</formula>
    </cfRule>
    <cfRule type="expression" dxfId="450" priority="455" stopIfTrue="1">
      <formula>$D140&lt;&gt;0</formula>
    </cfRule>
  </conditionalFormatting>
  <conditionalFormatting sqref="F140:F172">
    <cfRule type="expression" dxfId="449" priority="446" stopIfTrue="1">
      <formula>$D140=0</formula>
    </cfRule>
    <cfRule type="expression" dxfId="448" priority="447" stopIfTrue="1">
      <formula>$A$1=-1</formula>
    </cfRule>
    <cfRule type="cellIs" dxfId="447" priority="448" stopIfTrue="1" operator="lessThan">
      <formula>0</formula>
    </cfRule>
    <cfRule type="cellIs" dxfId="446" priority="449" stopIfTrue="1" operator="greaterThan">
      <formula>0</formula>
    </cfRule>
    <cfRule type="expression" dxfId="445" priority="450" stopIfTrue="1">
      <formula>$D140&lt;&gt;0</formula>
    </cfRule>
  </conditionalFormatting>
  <conditionalFormatting sqref="F140:F172">
    <cfRule type="cellIs" dxfId="444" priority="441" stopIfTrue="1" operator="lessThan">
      <formula>0</formula>
    </cfRule>
    <cfRule type="cellIs" dxfId="443" priority="442" stopIfTrue="1" operator="greaterThan">
      <formula>0</formula>
    </cfRule>
    <cfRule type="expression" dxfId="442" priority="443" stopIfTrue="1">
      <formula>$D140=0</formula>
    </cfRule>
    <cfRule type="expression" dxfId="441" priority="444" stopIfTrue="1">
      <formula>$A$1=-1</formula>
    </cfRule>
    <cfRule type="expression" dxfId="440" priority="445" stopIfTrue="1">
      <formula>$D140&lt;&gt;0</formula>
    </cfRule>
  </conditionalFormatting>
  <conditionalFormatting sqref="F140:F172">
    <cfRule type="cellIs" dxfId="439" priority="436" stopIfTrue="1" operator="lessThan">
      <formula>0</formula>
    </cfRule>
    <cfRule type="cellIs" dxfId="438" priority="437" stopIfTrue="1" operator="greaterThan">
      <formula>0</formula>
    </cfRule>
    <cfRule type="expression" dxfId="437" priority="438" stopIfTrue="1">
      <formula>$D140=0</formula>
    </cfRule>
    <cfRule type="expression" dxfId="436" priority="439" stopIfTrue="1">
      <formula>$A$1=-1</formula>
    </cfRule>
    <cfRule type="expression" dxfId="435" priority="440" stopIfTrue="1">
      <formula>$D140&lt;&gt;0</formula>
    </cfRule>
  </conditionalFormatting>
  <conditionalFormatting sqref="F140:F172">
    <cfRule type="cellIs" dxfId="434" priority="431" stopIfTrue="1" operator="lessThan">
      <formula>0</formula>
    </cfRule>
    <cfRule type="cellIs" dxfId="433" priority="432" stopIfTrue="1" operator="greaterThan">
      <formula>0</formula>
    </cfRule>
    <cfRule type="expression" dxfId="432" priority="433" stopIfTrue="1">
      <formula>$D140=0</formula>
    </cfRule>
    <cfRule type="expression" dxfId="431" priority="434" stopIfTrue="1">
      <formula>$A$1=-1</formula>
    </cfRule>
    <cfRule type="expression" dxfId="430" priority="435" stopIfTrue="1">
      <formula>$D140&lt;&gt;0</formula>
    </cfRule>
  </conditionalFormatting>
  <conditionalFormatting sqref="F140:F172">
    <cfRule type="cellIs" dxfId="429" priority="426" stopIfTrue="1" operator="lessThan">
      <formula>0</formula>
    </cfRule>
    <cfRule type="cellIs" dxfId="428" priority="427" stopIfTrue="1" operator="greaterThan">
      <formula>0</formula>
    </cfRule>
    <cfRule type="expression" dxfId="427" priority="428" stopIfTrue="1">
      <formula>$D140=0</formula>
    </cfRule>
    <cfRule type="expression" dxfId="426" priority="429" stopIfTrue="1">
      <formula>$A$1=-1</formula>
    </cfRule>
    <cfRule type="expression" dxfId="425" priority="430" stopIfTrue="1">
      <formula>$D140&lt;&gt;0</formula>
    </cfRule>
  </conditionalFormatting>
  <conditionalFormatting sqref="F140:F172">
    <cfRule type="expression" dxfId="424" priority="421" stopIfTrue="1">
      <formula>$D140=0</formula>
    </cfRule>
    <cfRule type="expression" dxfId="423" priority="422" stopIfTrue="1">
      <formula>$A$1=-1</formula>
    </cfRule>
    <cfRule type="cellIs" dxfId="422" priority="423" stopIfTrue="1" operator="lessThan">
      <formula>0</formula>
    </cfRule>
    <cfRule type="cellIs" dxfId="421" priority="424" stopIfTrue="1" operator="greaterThan">
      <formula>0</formula>
    </cfRule>
    <cfRule type="expression" dxfId="420" priority="425" stopIfTrue="1">
      <formula>$D140&lt;&gt;0</formula>
    </cfRule>
  </conditionalFormatting>
  <conditionalFormatting sqref="F174:F182">
    <cfRule type="expression" dxfId="419" priority="416" stopIfTrue="1">
      <formula>$D174=0</formula>
    </cfRule>
    <cfRule type="expression" dxfId="418" priority="417" stopIfTrue="1">
      <formula>$A$1=-1</formula>
    </cfRule>
    <cfRule type="cellIs" dxfId="417" priority="418" stopIfTrue="1" operator="lessThan">
      <formula>0</formula>
    </cfRule>
    <cfRule type="cellIs" dxfId="416" priority="419" stopIfTrue="1" operator="greaterThan">
      <formula>0</formula>
    </cfRule>
    <cfRule type="expression" dxfId="415" priority="420" stopIfTrue="1">
      <formula>$D174&lt;&gt;0</formula>
    </cfRule>
  </conditionalFormatting>
  <conditionalFormatting sqref="F174:F182">
    <cfRule type="cellIs" dxfId="414" priority="411" stopIfTrue="1" operator="lessThan">
      <formula>0</formula>
    </cfRule>
    <cfRule type="cellIs" dxfId="413" priority="412" stopIfTrue="1" operator="greaterThan">
      <formula>0</formula>
    </cfRule>
    <cfRule type="expression" dxfId="412" priority="413" stopIfTrue="1">
      <formula>$D174=0</formula>
    </cfRule>
    <cfRule type="expression" dxfId="411" priority="414" stopIfTrue="1">
      <formula>$A$1=-1</formula>
    </cfRule>
    <cfRule type="expression" dxfId="410" priority="415" stopIfTrue="1">
      <formula>$D174&lt;&gt;0</formula>
    </cfRule>
  </conditionalFormatting>
  <conditionalFormatting sqref="F174:F182">
    <cfRule type="expression" dxfId="409" priority="406" stopIfTrue="1">
      <formula>$D174=0</formula>
    </cfRule>
    <cfRule type="expression" dxfId="408" priority="407" stopIfTrue="1">
      <formula>$A$1=-1</formula>
    </cfRule>
    <cfRule type="cellIs" dxfId="407" priority="408" stopIfTrue="1" operator="lessThan">
      <formula>0</formula>
    </cfRule>
    <cfRule type="cellIs" dxfId="406" priority="409" stopIfTrue="1" operator="greaterThan">
      <formula>0</formula>
    </cfRule>
    <cfRule type="expression" dxfId="405" priority="410" stopIfTrue="1">
      <formula>$D174&lt;&gt;0</formula>
    </cfRule>
  </conditionalFormatting>
  <conditionalFormatting sqref="F174:F182">
    <cfRule type="cellIs" dxfId="404" priority="401" stopIfTrue="1" operator="lessThan">
      <formula>0</formula>
    </cfRule>
    <cfRule type="cellIs" dxfId="403" priority="402" stopIfTrue="1" operator="greaterThan">
      <formula>0</formula>
    </cfRule>
    <cfRule type="expression" dxfId="402" priority="403" stopIfTrue="1">
      <formula>$D174=0</formula>
    </cfRule>
    <cfRule type="expression" dxfId="401" priority="404" stopIfTrue="1">
      <formula>$A$1=-1</formula>
    </cfRule>
    <cfRule type="expression" dxfId="400" priority="405" stopIfTrue="1">
      <formula>$D174&lt;&gt;0</formula>
    </cfRule>
  </conditionalFormatting>
  <conditionalFormatting sqref="F174:F182">
    <cfRule type="cellIs" dxfId="399" priority="396" stopIfTrue="1" operator="lessThan">
      <formula>0</formula>
    </cfRule>
    <cfRule type="cellIs" dxfId="398" priority="397" stopIfTrue="1" operator="greaterThan">
      <formula>0</formula>
    </cfRule>
    <cfRule type="expression" dxfId="397" priority="398" stopIfTrue="1">
      <formula>$D174=0</formula>
    </cfRule>
    <cfRule type="expression" dxfId="396" priority="399" stopIfTrue="1">
      <formula>$A$1=-1</formula>
    </cfRule>
    <cfRule type="expression" dxfId="395" priority="400" stopIfTrue="1">
      <formula>$D174&lt;&gt;0</formula>
    </cfRule>
  </conditionalFormatting>
  <conditionalFormatting sqref="F174:F182">
    <cfRule type="cellIs" dxfId="394" priority="391" stopIfTrue="1" operator="lessThan">
      <formula>0</formula>
    </cfRule>
    <cfRule type="cellIs" dxfId="393" priority="392" stopIfTrue="1" operator="greaterThan">
      <formula>0</formula>
    </cfRule>
    <cfRule type="expression" dxfId="392" priority="393" stopIfTrue="1">
      <formula>$D174=0</formula>
    </cfRule>
    <cfRule type="expression" dxfId="391" priority="394" stopIfTrue="1">
      <formula>$A$1=-1</formula>
    </cfRule>
    <cfRule type="expression" dxfId="390" priority="395" stopIfTrue="1">
      <formula>$D174&lt;&gt;0</formula>
    </cfRule>
  </conditionalFormatting>
  <conditionalFormatting sqref="F174:F182">
    <cfRule type="cellIs" dxfId="389" priority="386" stopIfTrue="1" operator="lessThan">
      <formula>0</formula>
    </cfRule>
    <cfRule type="cellIs" dxfId="388" priority="387" stopIfTrue="1" operator="greaterThan">
      <formula>0</formula>
    </cfRule>
    <cfRule type="expression" dxfId="387" priority="388" stopIfTrue="1">
      <formula>$D174=0</formula>
    </cfRule>
    <cfRule type="expression" dxfId="386" priority="389" stopIfTrue="1">
      <formula>$A$1=-1</formula>
    </cfRule>
    <cfRule type="expression" dxfId="385" priority="390" stopIfTrue="1">
      <formula>$D174&lt;&gt;0</formula>
    </cfRule>
  </conditionalFormatting>
  <conditionalFormatting sqref="F174:F182">
    <cfRule type="expression" dxfId="384" priority="381" stopIfTrue="1">
      <formula>$D174=0</formula>
    </cfRule>
    <cfRule type="expression" dxfId="383" priority="382" stopIfTrue="1">
      <formula>$A$1=-1</formula>
    </cfRule>
    <cfRule type="cellIs" dxfId="382" priority="383" stopIfTrue="1" operator="lessThan">
      <formula>0</formula>
    </cfRule>
    <cfRule type="cellIs" dxfId="381" priority="384" stopIfTrue="1" operator="greaterThan">
      <formula>0</formula>
    </cfRule>
    <cfRule type="expression" dxfId="380" priority="385" stopIfTrue="1">
      <formula>$D174&lt;&gt;0</formula>
    </cfRule>
  </conditionalFormatting>
  <conditionalFormatting sqref="F174:F182">
    <cfRule type="expression" dxfId="379" priority="376" stopIfTrue="1">
      <formula>$D174=0</formula>
    </cfRule>
    <cfRule type="expression" dxfId="378" priority="377" stopIfTrue="1">
      <formula>$A$1=-1</formula>
    </cfRule>
    <cfRule type="cellIs" dxfId="377" priority="378" stopIfTrue="1" operator="lessThan">
      <formula>0</formula>
    </cfRule>
    <cfRule type="cellIs" dxfId="376" priority="379" stopIfTrue="1" operator="greaterThan">
      <formula>0</formula>
    </cfRule>
    <cfRule type="expression" dxfId="375" priority="380" stopIfTrue="1">
      <formula>$D174&lt;&gt;0</formula>
    </cfRule>
  </conditionalFormatting>
  <conditionalFormatting sqref="F174:F182">
    <cfRule type="cellIs" dxfId="374" priority="371" stopIfTrue="1" operator="lessThan">
      <formula>0</formula>
    </cfRule>
    <cfRule type="cellIs" dxfId="373" priority="372" stopIfTrue="1" operator="greaterThan">
      <formula>0</formula>
    </cfRule>
    <cfRule type="expression" dxfId="372" priority="373" stopIfTrue="1">
      <formula>$D174=0</formula>
    </cfRule>
    <cfRule type="expression" dxfId="371" priority="374" stopIfTrue="1">
      <formula>$A$1=-1</formula>
    </cfRule>
    <cfRule type="expression" dxfId="370" priority="375" stopIfTrue="1">
      <formula>$D174&lt;&gt;0</formula>
    </cfRule>
  </conditionalFormatting>
  <conditionalFormatting sqref="F174:F182">
    <cfRule type="cellIs" dxfId="369" priority="366" stopIfTrue="1" operator="lessThan">
      <formula>0</formula>
    </cfRule>
    <cfRule type="cellIs" dxfId="368" priority="367" stopIfTrue="1" operator="greaterThan">
      <formula>0</formula>
    </cfRule>
    <cfRule type="expression" dxfId="367" priority="368" stopIfTrue="1">
      <formula>$D174=0</formula>
    </cfRule>
    <cfRule type="expression" dxfId="366" priority="369" stopIfTrue="1">
      <formula>$A$1=-1</formula>
    </cfRule>
    <cfRule type="expression" dxfId="365" priority="370" stopIfTrue="1">
      <formula>$D174&lt;&gt;0</formula>
    </cfRule>
  </conditionalFormatting>
  <conditionalFormatting sqref="F174:F182">
    <cfRule type="cellIs" dxfId="364" priority="361" stopIfTrue="1" operator="lessThan">
      <formula>0</formula>
    </cfRule>
    <cfRule type="cellIs" dxfId="363" priority="362" stopIfTrue="1" operator="greaterThan">
      <formula>0</formula>
    </cfRule>
    <cfRule type="expression" dxfId="362" priority="363" stopIfTrue="1">
      <formula>$D174=0</formula>
    </cfRule>
    <cfRule type="expression" dxfId="361" priority="364" stopIfTrue="1">
      <formula>$A$1=-1</formula>
    </cfRule>
    <cfRule type="expression" dxfId="360" priority="365" stopIfTrue="1">
      <formula>$D174&lt;&gt;0</formula>
    </cfRule>
  </conditionalFormatting>
  <conditionalFormatting sqref="F174:F182">
    <cfRule type="cellIs" dxfId="359" priority="356" stopIfTrue="1" operator="lessThan">
      <formula>0</formula>
    </cfRule>
    <cfRule type="cellIs" dxfId="358" priority="357" stopIfTrue="1" operator="greaterThan">
      <formula>0</formula>
    </cfRule>
    <cfRule type="expression" dxfId="357" priority="358" stopIfTrue="1">
      <formula>$D174=0</formula>
    </cfRule>
    <cfRule type="expression" dxfId="356" priority="359" stopIfTrue="1">
      <formula>$A$1=-1</formula>
    </cfRule>
    <cfRule type="expression" dxfId="355" priority="360" stopIfTrue="1">
      <formula>$D174&lt;&gt;0</formula>
    </cfRule>
  </conditionalFormatting>
  <conditionalFormatting sqref="F174:F182">
    <cfRule type="expression" dxfId="354" priority="351" stopIfTrue="1">
      <formula>$D174=0</formula>
    </cfRule>
    <cfRule type="expression" dxfId="353" priority="352" stopIfTrue="1">
      <formula>$A$1=-1</formula>
    </cfRule>
    <cfRule type="cellIs" dxfId="352" priority="353" stopIfTrue="1" operator="lessThan">
      <formula>0</formula>
    </cfRule>
    <cfRule type="cellIs" dxfId="351" priority="354" stopIfTrue="1" operator="greaterThan">
      <formula>0</formula>
    </cfRule>
    <cfRule type="expression" dxfId="350" priority="355" stopIfTrue="1">
      <formula>$D174&lt;&gt;0</formula>
    </cfRule>
  </conditionalFormatting>
  <conditionalFormatting sqref="F174:F182">
    <cfRule type="expression" dxfId="349" priority="346" stopIfTrue="1">
      <formula>$D174=0</formula>
    </cfRule>
    <cfRule type="expression" dxfId="348" priority="347" stopIfTrue="1">
      <formula>$A$1=-1</formula>
    </cfRule>
    <cfRule type="cellIs" dxfId="347" priority="348" stopIfTrue="1" operator="lessThan">
      <formula>0</formula>
    </cfRule>
    <cfRule type="cellIs" dxfId="346" priority="349" stopIfTrue="1" operator="greaterThan">
      <formula>0</formula>
    </cfRule>
    <cfRule type="expression" dxfId="345" priority="350" stopIfTrue="1">
      <formula>$D174&lt;&gt;0</formula>
    </cfRule>
  </conditionalFormatting>
  <conditionalFormatting sqref="F174:F182">
    <cfRule type="cellIs" dxfId="344" priority="341" stopIfTrue="1" operator="lessThan">
      <formula>0</formula>
    </cfRule>
    <cfRule type="cellIs" dxfId="343" priority="342" stopIfTrue="1" operator="greaterThan">
      <formula>0</formula>
    </cfRule>
    <cfRule type="expression" dxfId="342" priority="343" stopIfTrue="1">
      <formula>$D174=0</formula>
    </cfRule>
    <cfRule type="expression" dxfId="341" priority="344" stopIfTrue="1">
      <formula>$A$1=-1</formula>
    </cfRule>
    <cfRule type="expression" dxfId="340" priority="345" stopIfTrue="1">
      <formula>$D174&lt;&gt;0</formula>
    </cfRule>
  </conditionalFormatting>
  <conditionalFormatting sqref="F174:F182">
    <cfRule type="expression" dxfId="339" priority="336" stopIfTrue="1">
      <formula>$D174=0</formula>
    </cfRule>
    <cfRule type="expression" dxfId="338" priority="337" stopIfTrue="1">
      <formula>$A$1=-1</formula>
    </cfRule>
    <cfRule type="cellIs" dxfId="337" priority="338" stopIfTrue="1" operator="lessThan">
      <formula>0</formula>
    </cfRule>
    <cfRule type="cellIs" dxfId="336" priority="339" stopIfTrue="1" operator="greaterThan">
      <formula>0</formula>
    </cfRule>
    <cfRule type="expression" dxfId="335" priority="340" stopIfTrue="1">
      <formula>$D174&lt;&gt;0</formula>
    </cfRule>
  </conditionalFormatting>
  <conditionalFormatting sqref="F174:F182">
    <cfRule type="cellIs" dxfId="334" priority="331" stopIfTrue="1" operator="lessThan">
      <formula>0</formula>
    </cfRule>
    <cfRule type="cellIs" dxfId="333" priority="332" stopIfTrue="1" operator="greaterThan">
      <formula>0</formula>
    </cfRule>
    <cfRule type="expression" dxfId="332" priority="333" stopIfTrue="1">
      <formula>$D174=0</formula>
    </cfRule>
    <cfRule type="expression" dxfId="331" priority="334" stopIfTrue="1">
      <formula>$A$1=-1</formula>
    </cfRule>
    <cfRule type="expression" dxfId="330" priority="335" stopIfTrue="1">
      <formula>$D174&lt;&gt;0</formula>
    </cfRule>
  </conditionalFormatting>
  <conditionalFormatting sqref="F174:F182">
    <cfRule type="cellIs" dxfId="329" priority="326" stopIfTrue="1" operator="lessThan">
      <formula>0</formula>
    </cfRule>
    <cfRule type="cellIs" dxfId="328" priority="327" stopIfTrue="1" operator="greaterThan">
      <formula>0</formula>
    </cfRule>
    <cfRule type="expression" dxfId="327" priority="328" stopIfTrue="1">
      <formula>$D174=0</formula>
    </cfRule>
    <cfRule type="expression" dxfId="326" priority="329" stopIfTrue="1">
      <formula>$A$1=-1</formula>
    </cfRule>
    <cfRule type="expression" dxfId="325" priority="330" stopIfTrue="1">
      <formula>$D174&lt;&gt;0</formula>
    </cfRule>
  </conditionalFormatting>
  <conditionalFormatting sqref="F174:F182">
    <cfRule type="cellIs" dxfId="324" priority="321" stopIfTrue="1" operator="lessThan">
      <formula>0</formula>
    </cfRule>
    <cfRule type="cellIs" dxfId="323" priority="322" stopIfTrue="1" operator="greaterThan">
      <formula>0</formula>
    </cfRule>
    <cfRule type="expression" dxfId="322" priority="323" stopIfTrue="1">
      <formula>$D174=0</formula>
    </cfRule>
    <cfRule type="expression" dxfId="321" priority="324" stopIfTrue="1">
      <formula>$A$1=-1</formula>
    </cfRule>
    <cfRule type="expression" dxfId="320" priority="325" stopIfTrue="1">
      <formula>$D174&lt;&gt;0</formula>
    </cfRule>
  </conditionalFormatting>
  <conditionalFormatting sqref="F174:F182">
    <cfRule type="cellIs" dxfId="319" priority="316" stopIfTrue="1" operator="lessThan">
      <formula>0</formula>
    </cfRule>
    <cfRule type="cellIs" dxfId="318" priority="317" stopIfTrue="1" operator="greaterThan">
      <formula>0</formula>
    </cfRule>
    <cfRule type="expression" dxfId="317" priority="318" stopIfTrue="1">
      <formula>$D174=0</formula>
    </cfRule>
    <cfRule type="expression" dxfId="316" priority="319" stopIfTrue="1">
      <formula>$A$1=-1</formula>
    </cfRule>
    <cfRule type="expression" dxfId="315" priority="320" stopIfTrue="1">
      <formula>$D174&lt;&gt;0</formula>
    </cfRule>
  </conditionalFormatting>
  <conditionalFormatting sqref="F174:F182">
    <cfRule type="expression" dxfId="314" priority="311" stopIfTrue="1">
      <formula>$D174=0</formula>
    </cfRule>
    <cfRule type="expression" dxfId="313" priority="312" stopIfTrue="1">
      <formula>$A$1=-1</formula>
    </cfRule>
    <cfRule type="cellIs" dxfId="312" priority="313" stopIfTrue="1" operator="lessThan">
      <formula>0</formula>
    </cfRule>
    <cfRule type="cellIs" dxfId="311" priority="314" stopIfTrue="1" operator="greaterThan">
      <formula>0</formula>
    </cfRule>
    <cfRule type="expression" dxfId="310" priority="315" stopIfTrue="1">
      <formula>$D174&lt;&gt;0</formula>
    </cfRule>
  </conditionalFormatting>
  <conditionalFormatting sqref="F174:F182">
    <cfRule type="expression" dxfId="309" priority="306" stopIfTrue="1">
      <formula>$D174=0</formula>
    </cfRule>
    <cfRule type="expression" dxfId="308" priority="307" stopIfTrue="1">
      <formula>$A$1=-1</formula>
    </cfRule>
    <cfRule type="cellIs" dxfId="307" priority="308" stopIfTrue="1" operator="lessThan">
      <formula>0</formula>
    </cfRule>
    <cfRule type="cellIs" dxfId="306" priority="309" stopIfTrue="1" operator="greaterThan">
      <formula>0</formula>
    </cfRule>
    <cfRule type="expression" dxfId="305" priority="310" stopIfTrue="1">
      <formula>$D174&lt;&gt;0</formula>
    </cfRule>
  </conditionalFormatting>
  <conditionalFormatting sqref="F174:F182">
    <cfRule type="cellIs" dxfId="304" priority="301" stopIfTrue="1" operator="lessThan">
      <formula>0</formula>
    </cfRule>
    <cfRule type="cellIs" dxfId="303" priority="302" stopIfTrue="1" operator="greaterThan">
      <formula>0</formula>
    </cfRule>
    <cfRule type="expression" dxfId="302" priority="303" stopIfTrue="1">
      <formula>$D174=0</formula>
    </cfRule>
    <cfRule type="expression" dxfId="301" priority="304" stopIfTrue="1">
      <formula>$A$1=-1</formula>
    </cfRule>
    <cfRule type="expression" dxfId="300" priority="305" stopIfTrue="1">
      <formula>$D174&lt;&gt;0</formula>
    </cfRule>
  </conditionalFormatting>
  <conditionalFormatting sqref="F174:F182">
    <cfRule type="cellIs" dxfId="299" priority="296" stopIfTrue="1" operator="lessThan">
      <formula>0</formula>
    </cfRule>
    <cfRule type="cellIs" dxfId="298" priority="297" stopIfTrue="1" operator="greaterThan">
      <formula>0</formula>
    </cfRule>
    <cfRule type="expression" dxfId="297" priority="298" stopIfTrue="1">
      <formula>$D174=0</formula>
    </cfRule>
    <cfRule type="expression" dxfId="296" priority="299" stopIfTrue="1">
      <formula>$A$1=-1</formula>
    </cfRule>
    <cfRule type="expression" dxfId="295" priority="300" stopIfTrue="1">
      <formula>$D174&lt;&gt;0</formula>
    </cfRule>
  </conditionalFormatting>
  <conditionalFormatting sqref="F174:F182">
    <cfRule type="cellIs" dxfId="294" priority="291" stopIfTrue="1" operator="lessThan">
      <formula>0</formula>
    </cfRule>
    <cfRule type="cellIs" dxfId="293" priority="292" stopIfTrue="1" operator="greaterThan">
      <formula>0</formula>
    </cfRule>
    <cfRule type="expression" dxfId="292" priority="293" stopIfTrue="1">
      <formula>$D174=0</formula>
    </cfRule>
    <cfRule type="expression" dxfId="291" priority="294" stopIfTrue="1">
      <formula>$A$1=-1</formula>
    </cfRule>
    <cfRule type="expression" dxfId="290" priority="295" stopIfTrue="1">
      <formula>$D174&lt;&gt;0</formula>
    </cfRule>
  </conditionalFormatting>
  <conditionalFormatting sqref="F174:F182">
    <cfRule type="cellIs" dxfId="289" priority="286" stopIfTrue="1" operator="lessThan">
      <formula>0</formula>
    </cfRule>
    <cfRule type="cellIs" dxfId="288" priority="287" stopIfTrue="1" operator="greaterThan">
      <formula>0</formula>
    </cfRule>
    <cfRule type="expression" dxfId="287" priority="288" stopIfTrue="1">
      <formula>$D174=0</formula>
    </cfRule>
    <cfRule type="expression" dxfId="286" priority="289" stopIfTrue="1">
      <formula>$A$1=-1</formula>
    </cfRule>
    <cfRule type="expression" dxfId="285" priority="290" stopIfTrue="1">
      <formula>$D174&lt;&gt;0</formula>
    </cfRule>
  </conditionalFormatting>
  <conditionalFormatting sqref="F174:F182">
    <cfRule type="expression" dxfId="284" priority="281" stopIfTrue="1">
      <formula>$D174=0</formula>
    </cfRule>
    <cfRule type="expression" dxfId="283" priority="282" stopIfTrue="1">
      <formula>$A$1=-1</formula>
    </cfRule>
    <cfRule type="cellIs" dxfId="282" priority="283" stopIfTrue="1" operator="lessThan">
      <formula>0</formula>
    </cfRule>
    <cfRule type="cellIs" dxfId="281" priority="284" stopIfTrue="1" operator="greaterThan">
      <formula>0</formula>
    </cfRule>
    <cfRule type="expression" dxfId="280" priority="285" stopIfTrue="1">
      <formula>$D174&lt;&gt;0</formula>
    </cfRule>
  </conditionalFormatting>
  <conditionalFormatting sqref="F184:F185">
    <cfRule type="expression" dxfId="279" priority="276" stopIfTrue="1">
      <formula>$D184=0</formula>
    </cfRule>
    <cfRule type="expression" dxfId="278" priority="277" stopIfTrue="1">
      <formula>$A$1=-1</formula>
    </cfRule>
    <cfRule type="cellIs" dxfId="277" priority="278" stopIfTrue="1" operator="lessThan">
      <formula>0</formula>
    </cfRule>
    <cfRule type="cellIs" dxfId="276" priority="279" stopIfTrue="1" operator="greaterThan">
      <formula>0</formula>
    </cfRule>
    <cfRule type="expression" dxfId="275" priority="280" stopIfTrue="1">
      <formula>$D184&lt;&gt;0</formula>
    </cfRule>
  </conditionalFormatting>
  <conditionalFormatting sqref="F184:F185">
    <cfRule type="cellIs" dxfId="274" priority="271" stopIfTrue="1" operator="lessThan">
      <formula>0</formula>
    </cfRule>
    <cfRule type="cellIs" dxfId="273" priority="272" stopIfTrue="1" operator="greaterThan">
      <formula>0</formula>
    </cfRule>
    <cfRule type="expression" dxfId="272" priority="273" stopIfTrue="1">
      <formula>$D184=0</formula>
    </cfRule>
    <cfRule type="expression" dxfId="271" priority="274" stopIfTrue="1">
      <formula>$A$1=-1</formula>
    </cfRule>
    <cfRule type="expression" dxfId="270" priority="275" stopIfTrue="1">
      <formula>$D184&lt;&gt;0</formula>
    </cfRule>
  </conditionalFormatting>
  <conditionalFormatting sqref="F184:F185">
    <cfRule type="expression" dxfId="269" priority="266" stopIfTrue="1">
      <formula>$D184=0</formula>
    </cfRule>
    <cfRule type="expression" dxfId="268" priority="267" stopIfTrue="1">
      <formula>$A$1=-1</formula>
    </cfRule>
    <cfRule type="cellIs" dxfId="267" priority="268" stopIfTrue="1" operator="lessThan">
      <formula>0</formula>
    </cfRule>
    <cfRule type="cellIs" dxfId="266" priority="269" stopIfTrue="1" operator="greaterThan">
      <formula>0</formula>
    </cfRule>
    <cfRule type="expression" dxfId="265" priority="270" stopIfTrue="1">
      <formula>$D184&lt;&gt;0</formula>
    </cfRule>
  </conditionalFormatting>
  <conditionalFormatting sqref="F184:F185">
    <cfRule type="cellIs" dxfId="264" priority="261" stopIfTrue="1" operator="lessThan">
      <formula>0</formula>
    </cfRule>
    <cfRule type="cellIs" dxfId="263" priority="262" stopIfTrue="1" operator="greaterThan">
      <formula>0</formula>
    </cfRule>
    <cfRule type="expression" dxfId="262" priority="263" stopIfTrue="1">
      <formula>$D184=0</formula>
    </cfRule>
    <cfRule type="expression" dxfId="261" priority="264" stopIfTrue="1">
      <formula>$A$1=-1</formula>
    </cfRule>
    <cfRule type="expression" dxfId="260" priority="265" stopIfTrue="1">
      <formula>$D184&lt;&gt;0</formula>
    </cfRule>
  </conditionalFormatting>
  <conditionalFormatting sqref="F184:F185">
    <cfRule type="cellIs" dxfId="259" priority="256" stopIfTrue="1" operator="lessThan">
      <formula>0</formula>
    </cfRule>
    <cfRule type="cellIs" dxfId="258" priority="257" stopIfTrue="1" operator="greaterThan">
      <formula>0</formula>
    </cfRule>
    <cfRule type="expression" dxfId="257" priority="258" stopIfTrue="1">
      <formula>$D184=0</formula>
    </cfRule>
    <cfRule type="expression" dxfId="256" priority="259" stopIfTrue="1">
      <formula>$A$1=-1</formula>
    </cfRule>
    <cfRule type="expression" dxfId="255" priority="260" stopIfTrue="1">
      <formula>$D184&lt;&gt;0</formula>
    </cfRule>
  </conditionalFormatting>
  <conditionalFormatting sqref="F184:F185">
    <cfRule type="cellIs" dxfId="254" priority="251" stopIfTrue="1" operator="lessThan">
      <formula>0</formula>
    </cfRule>
    <cfRule type="cellIs" dxfId="253" priority="252" stopIfTrue="1" operator="greaterThan">
      <formula>0</formula>
    </cfRule>
    <cfRule type="expression" dxfId="252" priority="253" stopIfTrue="1">
      <formula>$D184=0</formula>
    </cfRule>
    <cfRule type="expression" dxfId="251" priority="254" stopIfTrue="1">
      <formula>$A$1=-1</formula>
    </cfRule>
    <cfRule type="expression" dxfId="250" priority="255" stopIfTrue="1">
      <formula>$D184&lt;&gt;0</formula>
    </cfRule>
  </conditionalFormatting>
  <conditionalFormatting sqref="F184:F185">
    <cfRule type="cellIs" dxfId="249" priority="246" stopIfTrue="1" operator="lessThan">
      <formula>0</formula>
    </cfRule>
    <cfRule type="cellIs" dxfId="248" priority="247" stopIfTrue="1" operator="greaterThan">
      <formula>0</formula>
    </cfRule>
    <cfRule type="expression" dxfId="247" priority="248" stopIfTrue="1">
      <formula>$D184=0</formula>
    </cfRule>
    <cfRule type="expression" dxfId="246" priority="249" stopIfTrue="1">
      <formula>$A$1=-1</formula>
    </cfRule>
    <cfRule type="expression" dxfId="245" priority="250" stopIfTrue="1">
      <formula>$D184&lt;&gt;0</formula>
    </cfRule>
  </conditionalFormatting>
  <conditionalFormatting sqref="F184:F185">
    <cfRule type="expression" dxfId="244" priority="241" stopIfTrue="1">
      <formula>$D184=0</formula>
    </cfRule>
    <cfRule type="expression" dxfId="243" priority="242" stopIfTrue="1">
      <formula>$A$1=-1</formula>
    </cfRule>
    <cfRule type="cellIs" dxfId="242" priority="243" stopIfTrue="1" operator="lessThan">
      <formula>0</formula>
    </cfRule>
    <cfRule type="cellIs" dxfId="241" priority="244" stopIfTrue="1" operator="greaterThan">
      <formula>0</formula>
    </cfRule>
    <cfRule type="expression" dxfId="240" priority="245" stopIfTrue="1">
      <formula>$D184&lt;&gt;0</formula>
    </cfRule>
  </conditionalFormatting>
  <conditionalFormatting sqref="F184:F185">
    <cfRule type="expression" dxfId="239" priority="236" stopIfTrue="1">
      <formula>$D184=0</formula>
    </cfRule>
    <cfRule type="expression" dxfId="238" priority="237" stopIfTrue="1">
      <formula>$A$1=-1</formula>
    </cfRule>
    <cfRule type="cellIs" dxfId="237" priority="238" stopIfTrue="1" operator="lessThan">
      <formula>0</formula>
    </cfRule>
    <cfRule type="cellIs" dxfId="236" priority="239" stopIfTrue="1" operator="greaterThan">
      <formula>0</formula>
    </cfRule>
    <cfRule type="expression" dxfId="235" priority="240" stopIfTrue="1">
      <formula>$D184&lt;&gt;0</formula>
    </cfRule>
  </conditionalFormatting>
  <conditionalFormatting sqref="F184:F185">
    <cfRule type="cellIs" dxfId="234" priority="231" stopIfTrue="1" operator="lessThan">
      <formula>0</formula>
    </cfRule>
    <cfRule type="cellIs" dxfId="233" priority="232" stopIfTrue="1" operator="greaterThan">
      <formula>0</formula>
    </cfRule>
    <cfRule type="expression" dxfId="232" priority="233" stopIfTrue="1">
      <formula>$D184=0</formula>
    </cfRule>
    <cfRule type="expression" dxfId="231" priority="234" stopIfTrue="1">
      <formula>$A$1=-1</formula>
    </cfRule>
    <cfRule type="expression" dxfId="230" priority="235" stopIfTrue="1">
      <formula>$D184&lt;&gt;0</formula>
    </cfRule>
  </conditionalFormatting>
  <conditionalFormatting sqref="F184:F185">
    <cfRule type="cellIs" dxfId="229" priority="226" stopIfTrue="1" operator="lessThan">
      <formula>0</formula>
    </cfRule>
    <cfRule type="cellIs" dxfId="228" priority="227" stopIfTrue="1" operator="greaterThan">
      <formula>0</formula>
    </cfRule>
    <cfRule type="expression" dxfId="227" priority="228" stopIfTrue="1">
      <formula>$D184=0</formula>
    </cfRule>
    <cfRule type="expression" dxfId="226" priority="229" stopIfTrue="1">
      <formula>$A$1=-1</formula>
    </cfRule>
    <cfRule type="expression" dxfId="225" priority="230" stopIfTrue="1">
      <formula>$D184&lt;&gt;0</formula>
    </cfRule>
  </conditionalFormatting>
  <conditionalFormatting sqref="F184:F185">
    <cfRule type="cellIs" dxfId="224" priority="221" stopIfTrue="1" operator="lessThan">
      <formula>0</formula>
    </cfRule>
    <cfRule type="cellIs" dxfId="223" priority="222" stopIfTrue="1" operator="greaterThan">
      <formula>0</formula>
    </cfRule>
    <cfRule type="expression" dxfId="222" priority="223" stopIfTrue="1">
      <formula>$D184=0</formula>
    </cfRule>
    <cfRule type="expression" dxfId="221" priority="224" stopIfTrue="1">
      <formula>$A$1=-1</formula>
    </cfRule>
    <cfRule type="expression" dxfId="220" priority="225" stopIfTrue="1">
      <formula>$D184&lt;&gt;0</formula>
    </cfRule>
  </conditionalFormatting>
  <conditionalFormatting sqref="F184:F185">
    <cfRule type="cellIs" dxfId="219" priority="216" stopIfTrue="1" operator="lessThan">
      <formula>0</formula>
    </cfRule>
    <cfRule type="cellIs" dxfId="218" priority="217" stopIfTrue="1" operator="greaterThan">
      <formula>0</formula>
    </cfRule>
    <cfRule type="expression" dxfId="217" priority="218" stopIfTrue="1">
      <formula>$D184=0</formula>
    </cfRule>
    <cfRule type="expression" dxfId="216" priority="219" stopIfTrue="1">
      <formula>$A$1=-1</formula>
    </cfRule>
    <cfRule type="expression" dxfId="215" priority="220" stopIfTrue="1">
      <formula>$D184&lt;&gt;0</formula>
    </cfRule>
  </conditionalFormatting>
  <conditionalFormatting sqref="F184:F185">
    <cfRule type="expression" dxfId="214" priority="211" stopIfTrue="1">
      <formula>$D184=0</formula>
    </cfRule>
    <cfRule type="expression" dxfId="213" priority="212" stopIfTrue="1">
      <formula>$A$1=-1</formula>
    </cfRule>
    <cfRule type="cellIs" dxfId="212" priority="213" stopIfTrue="1" operator="lessThan">
      <formula>0</formula>
    </cfRule>
    <cfRule type="cellIs" dxfId="211" priority="214" stopIfTrue="1" operator="greaterThan">
      <formula>0</formula>
    </cfRule>
    <cfRule type="expression" dxfId="210" priority="215" stopIfTrue="1">
      <formula>$D184&lt;&gt;0</formula>
    </cfRule>
  </conditionalFormatting>
  <conditionalFormatting sqref="F184:F185">
    <cfRule type="expression" dxfId="209" priority="206" stopIfTrue="1">
      <formula>$D184=0</formula>
    </cfRule>
    <cfRule type="expression" dxfId="208" priority="207" stopIfTrue="1">
      <formula>$A$1=-1</formula>
    </cfRule>
    <cfRule type="cellIs" dxfId="207" priority="208" stopIfTrue="1" operator="lessThan">
      <formula>0</formula>
    </cfRule>
    <cfRule type="cellIs" dxfId="206" priority="209" stopIfTrue="1" operator="greaterThan">
      <formula>0</formula>
    </cfRule>
    <cfRule type="expression" dxfId="205" priority="210" stopIfTrue="1">
      <formula>$D184&lt;&gt;0</formula>
    </cfRule>
  </conditionalFormatting>
  <conditionalFormatting sqref="F184:F185">
    <cfRule type="cellIs" dxfId="204" priority="201" stopIfTrue="1" operator="lessThan">
      <formula>0</formula>
    </cfRule>
    <cfRule type="cellIs" dxfId="203" priority="202" stopIfTrue="1" operator="greaterThan">
      <formula>0</formula>
    </cfRule>
    <cfRule type="expression" dxfId="202" priority="203" stopIfTrue="1">
      <formula>$D184=0</formula>
    </cfRule>
    <cfRule type="expression" dxfId="201" priority="204" stopIfTrue="1">
      <formula>$A$1=-1</formula>
    </cfRule>
    <cfRule type="expression" dxfId="200" priority="205" stopIfTrue="1">
      <formula>$D184&lt;&gt;0</formula>
    </cfRule>
  </conditionalFormatting>
  <conditionalFormatting sqref="F184:F185">
    <cfRule type="expression" dxfId="199" priority="196" stopIfTrue="1">
      <formula>$D184=0</formula>
    </cfRule>
    <cfRule type="expression" dxfId="198" priority="197" stopIfTrue="1">
      <formula>$A$1=-1</formula>
    </cfRule>
    <cfRule type="cellIs" dxfId="197" priority="198" stopIfTrue="1" operator="lessThan">
      <formula>0</formula>
    </cfRule>
    <cfRule type="cellIs" dxfId="196" priority="199" stopIfTrue="1" operator="greaterThan">
      <formula>0</formula>
    </cfRule>
    <cfRule type="expression" dxfId="195" priority="200" stopIfTrue="1">
      <formula>$D184&lt;&gt;0</formula>
    </cfRule>
  </conditionalFormatting>
  <conditionalFormatting sqref="F184:F185">
    <cfRule type="cellIs" dxfId="194" priority="191" stopIfTrue="1" operator="lessThan">
      <formula>0</formula>
    </cfRule>
    <cfRule type="cellIs" dxfId="193" priority="192" stopIfTrue="1" operator="greaterThan">
      <formula>0</formula>
    </cfRule>
    <cfRule type="expression" dxfId="192" priority="193" stopIfTrue="1">
      <formula>$D184=0</formula>
    </cfRule>
    <cfRule type="expression" dxfId="191" priority="194" stopIfTrue="1">
      <formula>$A$1=-1</formula>
    </cfRule>
    <cfRule type="expression" dxfId="190" priority="195" stopIfTrue="1">
      <formula>$D184&lt;&gt;0</formula>
    </cfRule>
  </conditionalFormatting>
  <conditionalFormatting sqref="F184:F185">
    <cfRule type="cellIs" dxfId="189" priority="186" stopIfTrue="1" operator="lessThan">
      <formula>0</formula>
    </cfRule>
    <cfRule type="cellIs" dxfId="188" priority="187" stopIfTrue="1" operator="greaterThan">
      <formula>0</formula>
    </cfRule>
    <cfRule type="expression" dxfId="187" priority="188" stopIfTrue="1">
      <formula>$D184=0</formula>
    </cfRule>
    <cfRule type="expression" dxfId="186" priority="189" stopIfTrue="1">
      <formula>$A$1=-1</formula>
    </cfRule>
    <cfRule type="expression" dxfId="185" priority="190" stopIfTrue="1">
      <formula>$D184&lt;&gt;0</formula>
    </cfRule>
  </conditionalFormatting>
  <conditionalFormatting sqref="F184:F185">
    <cfRule type="cellIs" dxfId="184" priority="181" stopIfTrue="1" operator="lessThan">
      <formula>0</formula>
    </cfRule>
    <cfRule type="cellIs" dxfId="183" priority="182" stopIfTrue="1" operator="greaterThan">
      <formula>0</formula>
    </cfRule>
    <cfRule type="expression" dxfId="182" priority="183" stopIfTrue="1">
      <formula>$D184=0</formula>
    </cfRule>
    <cfRule type="expression" dxfId="181" priority="184" stopIfTrue="1">
      <formula>$A$1=-1</formula>
    </cfRule>
    <cfRule type="expression" dxfId="180" priority="185" stopIfTrue="1">
      <formula>$D184&lt;&gt;0</formula>
    </cfRule>
  </conditionalFormatting>
  <conditionalFormatting sqref="F184:F185">
    <cfRule type="cellIs" dxfId="179" priority="176" stopIfTrue="1" operator="lessThan">
      <formula>0</formula>
    </cfRule>
    <cfRule type="cellIs" dxfId="178" priority="177" stopIfTrue="1" operator="greaterThan">
      <formula>0</formula>
    </cfRule>
    <cfRule type="expression" dxfId="177" priority="178" stopIfTrue="1">
      <formula>$D184=0</formula>
    </cfRule>
    <cfRule type="expression" dxfId="176" priority="179" stopIfTrue="1">
      <formula>$A$1=-1</formula>
    </cfRule>
    <cfRule type="expression" dxfId="175" priority="180" stopIfTrue="1">
      <formula>$D184&lt;&gt;0</formula>
    </cfRule>
  </conditionalFormatting>
  <conditionalFormatting sqref="F184:F185">
    <cfRule type="expression" dxfId="174" priority="171" stopIfTrue="1">
      <formula>$D184=0</formula>
    </cfRule>
    <cfRule type="expression" dxfId="173" priority="172" stopIfTrue="1">
      <formula>$A$1=-1</formula>
    </cfRule>
    <cfRule type="cellIs" dxfId="172" priority="173" stopIfTrue="1" operator="lessThan">
      <formula>0</formula>
    </cfRule>
    <cfRule type="cellIs" dxfId="171" priority="174" stopIfTrue="1" operator="greaterThan">
      <formula>0</formula>
    </cfRule>
    <cfRule type="expression" dxfId="170" priority="175" stopIfTrue="1">
      <formula>$D184&lt;&gt;0</formula>
    </cfRule>
  </conditionalFormatting>
  <conditionalFormatting sqref="F184:F185">
    <cfRule type="expression" dxfId="169" priority="166" stopIfTrue="1">
      <formula>$D184=0</formula>
    </cfRule>
    <cfRule type="expression" dxfId="168" priority="167" stopIfTrue="1">
      <formula>$A$1=-1</formula>
    </cfRule>
    <cfRule type="cellIs" dxfId="167" priority="168" stopIfTrue="1" operator="lessThan">
      <formula>0</formula>
    </cfRule>
    <cfRule type="cellIs" dxfId="166" priority="169" stopIfTrue="1" operator="greaterThan">
      <formula>0</formula>
    </cfRule>
    <cfRule type="expression" dxfId="165" priority="170" stopIfTrue="1">
      <formula>$D184&lt;&gt;0</formula>
    </cfRule>
  </conditionalFormatting>
  <conditionalFormatting sqref="F184:F185">
    <cfRule type="cellIs" dxfId="164" priority="161" stopIfTrue="1" operator="lessThan">
      <formula>0</formula>
    </cfRule>
    <cfRule type="cellIs" dxfId="163" priority="162" stopIfTrue="1" operator="greaterThan">
      <formula>0</formula>
    </cfRule>
    <cfRule type="expression" dxfId="162" priority="163" stopIfTrue="1">
      <formula>$D184=0</formula>
    </cfRule>
    <cfRule type="expression" dxfId="161" priority="164" stopIfTrue="1">
      <formula>$A$1=-1</formula>
    </cfRule>
    <cfRule type="expression" dxfId="160" priority="165" stopIfTrue="1">
      <formula>$D184&lt;&gt;0</formula>
    </cfRule>
  </conditionalFormatting>
  <conditionalFormatting sqref="F184:F185">
    <cfRule type="cellIs" dxfId="159" priority="156" stopIfTrue="1" operator="lessThan">
      <formula>0</formula>
    </cfRule>
    <cfRule type="cellIs" dxfId="158" priority="157" stopIfTrue="1" operator="greaterThan">
      <formula>0</formula>
    </cfRule>
    <cfRule type="expression" dxfId="157" priority="158" stopIfTrue="1">
      <formula>$D184=0</formula>
    </cfRule>
    <cfRule type="expression" dxfId="156" priority="159" stopIfTrue="1">
      <formula>$A$1=-1</formula>
    </cfRule>
    <cfRule type="expression" dxfId="155" priority="160" stopIfTrue="1">
      <formula>$D184&lt;&gt;0</formula>
    </cfRule>
  </conditionalFormatting>
  <conditionalFormatting sqref="F184:F185">
    <cfRule type="cellIs" dxfId="154" priority="151" stopIfTrue="1" operator="lessThan">
      <formula>0</formula>
    </cfRule>
    <cfRule type="cellIs" dxfId="153" priority="152" stopIfTrue="1" operator="greaterThan">
      <formula>0</formula>
    </cfRule>
    <cfRule type="expression" dxfId="152" priority="153" stopIfTrue="1">
      <formula>$D184=0</formula>
    </cfRule>
    <cfRule type="expression" dxfId="151" priority="154" stopIfTrue="1">
      <formula>$A$1=-1</formula>
    </cfRule>
    <cfRule type="expression" dxfId="150" priority="155" stopIfTrue="1">
      <formula>$D184&lt;&gt;0</formula>
    </cfRule>
  </conditionalFormatting>
  <conditionalFormatting sqref="F184:F185">
    <cfRule type="cellIs" dxfId="149" priority="146" stopIfTrue="1" operator="lessThan">
      <formula>0</formula>
    </cfRule>
    <cfRule type="cellIs" dxfId="148" priority="147" stopIfTrue="1" operator="greaterThan">
      <formula>0</formula>
    </cfRule>
    <cfRule type="expression" dxfId="147" priority="148" stopIfTrue="1">
      <formula>$D184=0</formula>
    </cfRule>
    <cfRule type="expression" dxfId="146" priority="149" stopIfTrue="1">
      <formula>$A$1=-1</formula>
    </cfRule>
    <cfRule type="expression" dxfId="145" priority="150" stopIfTrue="1">
      <formula>$D184&lt;&gt;0</formula>
    </cfRule>
  </conditionalFormatting>
  <conditionalFormatting sqref="F184:F185">
    <cfRule type="expression" dxfId="144" priority="141" stopIfTrue="1">
      <formula>$D184=0</formula>
    </cfRule>
    <cfRule type="expression" dxfId="143" priority="142" stopIfTrue="1">
      <formula>$A$1=-1</formula>
    </cfRule>
    <cfRule type="cellIs" dxfId="142" priority="143" stopIfTrue="1" operator="lessThan">
      <formula>0</formula>
    </cfRule>
    <cfRule type="cellIs" dxfId="141" priority="144" stopIfTrue="1" operator="greaterThan">
      <formula>0</formula>
    </cfRule>
    <cfRule type="expression" dxfId="140" priority="145" stopIfTrue="1">
      <formula>$D184&lt;&gt;0</formula>
    </cfRule>
  </conditionalFormatting>
  <conditionalFormatting sqref="F187">
    <cfRule type="expression" dxfId="139" priority="136" stopIfTrue="1">
      <formula>$D187=0</formula>
    </cfRule>
    <cfRule type="expression" dxfId="138" priority="137" stopIfTrue="1">
      <formula>$A$1=-1</formula>
    </cfRule>
    <cfRule type="cellIs" dxfId="137" priority="138" stopIfTrue="1" operator="lessThan">
      <formula>0</formula>
    </cfRule>
    <cfRule type="cellIs" dxfId="136" priority="139" stopIfTrue="1" operator="greaterThan">
      <formula>0</formula>
    </cfRule>
    <cfRule type="expression" dxfId="135" priority="140" stopIfTrue="1">
      <formula>$D187&lt;&gt;0</formula>
    </cfRule>
  </conditionalFormatting>
  <conditionalFormatting sqref="F187">
    <cfRule type="cellIs" dxfId="134" priority="131" stopIfTrue="1" operator="lessThan">
      <formula>0</formula>
    </cfRule>
    <cfRule type="cellIs" dxfId="133" priority="132" stopIfTrue="1" operator="greaterThan">
      <formula>0</formula>
    </cfRule>
    <cfRule type="expression" dxfId="132" priority="133" stopIfTrue="1">
      <formula>$D187=0</formula>
    </cfRule>
    <cfRule type="expression" dxfId="131" priority="134" stopIfTrue="1">
      <formula>$A$1=-1</formula>
    </cfRule>
    <cfRule type="expression" dxfId="130" priority="135" stopIfTrue="1">
      <formula>$D187&lt;&gt;0</formula>
    </cfRule>
  </conditionalFormatting>
  <conditionalFormatting sqref="F187">
    <cfRule type="expression" dxfId="129" priority="126" stopIfTrue="1">
      <formula>$D187=0</formula>
    </cfRule>
    <cfRule type="expression" dxfId="128" priority="127" stopIfTrue="1">
      <formula>$A$1=-1</formula>
    </cfRule>
    <cfRule type="cellIs" dxfId="127" priority="128" stopIfTrue="1" operator="lessThan">
      <formula>0</formula>
    </cfRule>
    <cfRule type="cellIs" dxfId="126" priority="129" stopIfTrue="1" operator="greaterThan">
      <formula>0</formula>
    </cfRule>
    <cfRule type="expression" dxfId="125" priority="130" stopIfTrue="1">
      <formula>$D187&lt;&gt;0</formula>
    </cfRule>
  </conditionalFormatting>
  <conditionalFormatting sqref="F187">
    <cfRule type="cellIs" dxfId="124" priority="121" stopIfTrue="1" operator="lessThan">
      <formula>0</formula>
    </cfRule>
    <cfRule type="cellIs" dxfId="123" priority="122" stopIfTrue="1" operator="greaterThan">
      <formula>0</formula>
    </cfRule>
    <cfRule type="expression" dxfId="122" priority="123" stopIfTrue="1">
      <formula>$D187=0</formula>
    </cfRule>
    <cfRule type="expression" dxfId="121" priority="124" stopIfTrue="1">
      <formula>$A$1=-1</formula>
    </cfRule>
    <cfRule type="expression" dxfId="120" priority="125" stopIfTrue="1">
      <formula>$D187&lt;&gt;0</formula>
    </cfRule>
  </conditionalFormatting>
  <conditionalFormatting sqref="F187">
    <cfRule type="cellIs" dxfId="119" priority="116" stopIfTrue="1" operator="lessThan">
      <formula>0</formula>
    </cfRule>
    <cfRule type="cellIs" dxfId="118" priority="117" stopIfTrue="1" operator="greaterThan">
      <formula>0</formula>
    </cfRule>
    <cfRule type="expression" dxfId="117" priority="118" stopIfTrue="1">
      <formula>$D187=0</formula>
    </cfRule>
    <cfRule type="expression" dxfId="116" priority="119" stopIfTrue="1">
      <formula>$A$1=-1</formula>
    </cfRule>
    <cfRule type="expression" dxfId="115" priority="120" stopIfTrue="1">
      <formula>$D187&lt;&gt;0</formula>
    </cfRule>
  </conditionalFormatting>
  <conditionalFormatting sqref="F187">
    <cfRule type="cellIs" dxfId="114" priority="111" stopIfTrue="1" operator="lessThan">
      <formula>0</formula>
    </cfRule>
    <cfRule type="cellIs" dxfId="113" priority="112" stopIfTrue="1" operator="greaterThan">
      <formula>0</formula>
    </cfRule>
    <cfRule type="expression" dxfId="112" priority="113" stopIfTrue="1">
      <formula>$D187=0</formula>
    </cfRule>
    <cfRule type="expression" dxfId="111" priority="114" stopIfTrue="1">
      <formula>$A$1=-1</formula>
    </cfRule>
    <cfRule type="expression" dxfId="110" priority="115" stopIfTrue="1">
      <formula>$D187&lt;&gt;0</formula>
    </cfRule>
  </conditionalFormatting>
  <conditionalFormatting sqref="F187">
    <cfRule type="cellIs" dxfId="109" priority="106" stopIfTrue="1" operator="lessThan">
      <formula>0</formula>
    </cfRule>
    <cfRule type="cellIs" dxfId="108" priority="107" stopIfTrue="1" operator="greaterThan">
      <formula>0</formula>
    </cfRule>
    <cfRule type="expression" dxfId="107" priority="108" stopIfTrue="1">
      <formula>$D187=0</formula>
    </cfRule>
    <cfRule type="expression" dxfId="106" priority="109" stopIfTrue="1">
      <formula>$A$1=-1</formula>
    </cfRule>
    <cfRule type="expression" dxfId="105" priority="110" stopIfTrue="1">
      <formula>$D187&lt;&gt;0</formula>
    </cfRule>
  </conditionalFormatting>
  <conditionalFormatting sqref="F187">
    <cfRule type="expression" dxfId="104" priority="101" stopIfTrue="1">
      <formula>$D187=0</formula>
    </cfRule>
    <cfRule type="expression" dxfId="103" priority="102" stopIfTrue="1">
      <formula>$A$1=-1</formula>
    </cfRule>
    <cfRule type="cellIs" dxfId="102" priority="103" stopIfTrue="1" operator="lessThan">
      <formula>0</formula>
    </cfRule>
    <cfRule type="cellIs" dxfId="101" priority="104" stopIfTrue="1" operator="greaterThan">
      <formula>0</formula>
    </cfRule>
    <cfRule type="expression" dxfId="100" priority="105" stopIfTrue="1">
      <formula>$D187&lt;&gt;0</formula>
    </cfRule>
  </conditionalFormatting>
  <conditionalFormatting sqref="F187">
    <cfRule type="expression" dxfId="99" priority="96" stopIfTrue="1">
      <formula>$D187=0</formula>
    </cfRule>
    <cfRule type="expression" dxfId="98" priority="97" stopIfTrue="1">
      <formula>$A$1=-1</formula>
    </cfRule>
    <cfRule type="cellIs" dxfId="97" priority="98" stopIfTrue="1" operator="lessThan">
      <formula>0</formula>
    </cfRule>
    <cfRule type="cellIs" dxfId="96" priority="99" stopIfTrue="1" operator="greaterThan">
      <formula>0</formula>
    </cfRule>
    <cfRule type="expression" dxfId="95" priority="100" stopIfTrue="1">
      <formula>$D187&lt;&gt;0</formula>
    </cfRule>
  </conditionalFormatting>
  <conditionalFormatting sqref="F187">
    <cfRule type="cellIs" dxfId="94" priority="91" stopIfTrue="1" operator="lessThan">
      <formula>0</formula>
    </cfRule>
    <cfRule type="cellIs" dxfId="93" priority="92" stopIfTrue="1" operator="greaterThan">
      <formula>0</formula>
    </cfRule>
    <cfRule type="expression" dxfId="92" priority="93" stopIfTrue="1">
      <formula>$D187=0</formula>
    </cfRule>
    <cfRule type="expression" dxfId="91" priority="94" stopIfTrue="1">
      <formula>$A$1=-1</formula>
    </cfRule>
    <cfRule type="expression" dxfId="90" priority="95" stopIfTrue="1">
      <formula>$D187&lt;&gt;0</formula>
    </cfRule>
  </conditionalFormatting>
  <conditionalFormatting sqref="F187">
    <cfRule type="cellIs" dxfId="89" priority="86" stopIfTrue="1" operator="lessThan">
      <formula>0</formula>
    </cfRule>
    <cfRule type="cellIs" dxfId="88" priority="87" stopIfTrue="1" operator="greaterThan">
      <formula>0</formula>
    </cfRule>
    <cfRule type="expression" dxfId="87" priority="88" stopIfTrue="1">
      <formula>$D187=0</formula>
    </cfRule>
    <cfRule type="expression" dxfId="86" priority="89" stopIfTrue="1">
      <formula>$A$1=-1</formula>
    </cfRule>
    <cfRule type="expression" dxfId="85" priority="90" stopIfTrue="1">
      <formula>$D187&lt;&gt;0</formula>
    </cfRule>
  </conditionalFormatting>
  <conditionalFormatting sqref="F187">
    <cfRule type="cellIs" dxfId="84" priority="81" stopIfTrue="1" operator="lessThan">
      <formula>0</formula>
    </cfRule>
    <cfRule type="cellIs" dxfId="83" priority="82" stopIfTrue="1" operator="greaterThan">
      <formula>0</formula>
    </cfRule>
    <cfRule type="expression" dxfId="82" priority="83" stopIfTrue="1">
      <formula>$D187=0</formula>
    </cfRule>
    <cfRule type="expression" dxfId="81" priority="84" stopIfTrue="1">
      <formula>$A$1=-1</formula>
    </cfRule>
    <cfRule type="expression" dxfId="80" priority="85" stopIfTrue="1">
      <formula>$D187&lt;&gt;0</formula>
    </cfRule>
  </conditionalFormatting>
  <conditionalFormatting sqref="F187">
    <cfRule type="cellIs" dxfId="79" priority="76" stopIfTrue="1" operator="lessThan">
      <formula>0</formula>
    </cfRule>
    <cfRule type="cellIs" dxfId="78" priority="77" stopIfTrue="1" operator="greaterThan">
      <formula>0</formula>
    </cfRule>
    <cfRule type="expression" dxfId="77" priority="78" stopIfTrue="1">
      <formula>$D187=0</formula>
    </cfRule>
    <cfRule type="expression" dxfId="76" priority="79" stopIfTrue="1">
      <formula>$A$1=-1</formula>
    </cfRule>
    <cfRule type="expression" dxfId="75" priority="80" stopIfTrue="1">
      <formula>$D187&lt;&gt;0</formula>
    </cfRule>
  </conditionalFormatting>
  <conditionalFormatting sqref="F187">
    <cfRule type="expression" dxfId="74" priority="71" stopIfTrue="1">
      <formula>$D187=0</formula>
    </cfRule>
    <cfRule type="expression" dxfId="73" priority="72" stopIfTrue="1">
      <formula>$A$1=-1</formula>
    </cfRule>
    <cfRule type="cellIs" dxfId="72" priority="73" stopIfTrue="1" operator="lessThan">
      <formula>0</formula>
    </cfRule>
    <cfRule type="cellIs" dxfId="71" priority="74" stopIfTrue="1" operator="greaterThan">
      <formula>0</formula>
    </cfRule>
    <cfRule type="expression" dxfId="70" priority="75" stopIfTrue="1">
      <formula>$D187&lt;&gt;0</formula>
    </cfRule>
  </conditionalFormatting>
  <conditionalFormatting sqref="F187">
    <cfRule type="expression" dxfId="69" priority="66" stopIfTrue="1">
      <formula>$D187=0</formula>
    </cfRule>
    <cfRule type="expression" dxfId="68" priority="67" stopIfTrue="1">
      <formula>$A$1=-1</formula>
    </cfRule>
    <cfRule type="cellIs" dxfId="67" priority="68" stopIfTrue="1" operator="lessThan">
      <formula>0</formula>
    </cfRule>
    <cfRule type="cellIs" dxfId="66" priority="69" stopIfTrue="1" operator="greaterThan">
      <formula>0</formula>
    </cfRule>
    <cfRule type="expression" dxfId="65" priority="70" stopIfTrue="1">
      <formula>$D187&lt;&gt;0</formula>
    </cfRule>
  </conditionalFormatting>
  <conditionalFormatting sqref="F187">
    <cfRule type="cellIs" dxfId="64" priority="61" stopIfTrue="1" operator="lessThan">
      <formula>0</formula>
    </cfRule>
    <cfRule type="cellIs" dxfId="63" priority="62" stopIfTrue="1" operator="greaterThan">
      <formula>0</formula>
    </cfRule>
    <cfRule type="expression" dxfId="62" priority="63" stopIfTrue="1">
      <formula>$D187=0</formula>
    </cfRule>
    <cfRule type="expression" dxfId="61" priority="64" stopIfTrue="1">
      <formula>$A$1=-1</formula>
    </cfRule>
    <cfRule type="expression" dxfId="60" priority="65" stopIfTrue="1">
      <formula>$D187&lt;&gt;0</formula>
    </cfRule>
  </conditionalFormatting>
  <conditionalFormatting sqref="F187">
    <cfRule type="expression" dxfId="59" priority="56" stopIfTrue="1">
      <formula>$D187=0</formula>
    </cfRule>
    <cfRule type="expression" dxfId="58" priority="57" stopIfTrue="1">
      <formula>$A$1=-1</formula>
    </cfRule>
    <cfRule type="cellIs" dxfId="57" priority="58" stopIfTrue="1" operator="lessThan">
      <formula>0</formula>
    </cfRule>
    <cfRule type="cellIs" dxfId="56" priority="59" stopIfTrue="1" operator="greaterThan">
      <formula>0</formula>
    </cfRule>
    <cfRule type="expression" dxfId="55" priority="60" stopIfTrue="1">
      <formula>$D187&lt;&gt;0</formula>
    </cfRule>
  </conditionalFormatting>
  <conditionalFormatting sqref="F187">
    <cfRule type="cellIs" dxfId="54" priority="51" stopIfTrue="1" operator="lessThan">
      <formula>0</formula>
    </cfRule>
    <cfRule type="cellIs" dxfId="53" priority="52" stopIfTrue="1" operator="greaterThan">
      <formula>0</formula>
    </cfRule>
    <cfRule type="expression" dxfId="52" priority="53" stopIfTrue="1">
      <formula>$D187=0</formula>
    </cfRule>
    <cfRule type="expression" dxfId="51" priority="54" stopIfTrue="1">
      <formula>$A$1=-1</formula>
    </cfRule>
    <cfRule type="expression" dxfId="50" priority="55" stopIfTrue="1">
      <formula>$D187&lt;&gt;0</formula>
    </cfRule>
  </conditionalFormatting>
  <conditionalFormatting sqref="F187">
    <cfRule type="cellIs" dxfId="49" priority="46" stopIfTrue="1" operator="lessThan">
      <formula>0</formula>
    </cfRule>
    <cfRule type="cellIs" dxfId="48" priority="47" stopIfTrue="1" operator="greaterThan">
      <formula>0</formula>
    </cfRule>
    <cfRule type="expression" dxfId="47" priority="48" stopIfTrue="1">
      <formula>$D187=0</formula>
    </cfRule>
    <cfRule type="expression" dxfId="46" priority="49" stopIfTrue="1">
      <formula>$A$1=-1</formula>
    </cfRule>
    <cfRule type="expression" dxfId="45" priority="50" stopIfTrue="1">
      <formula>$D187&lt;&gt;0</formula>
    </cfRule>
  </conditionalFormatting>
  <conditionalFormatting sqref="F187">
    <cfRule type="cellIs" dxfId="44" priority="41" stopIfTrue="1" operator="lessThan">
      <formula>0</formula>
    </cfRule>
    <cfRule type="cellIs" dxfId="43" priority="42" stopIfTrue="1" operator="greaterThan">
      <formula>0</formula>
    </cfRule>
    <cfRule type="expression" dxfId="42" priority="43" stopIfTrue="1">
      <formula>$D187=0</formula>
    </cfRule>
    <cfRule type="expression" dxfId="41" priority="44" stopIfTrue="1">
      <formula>$A$1=-1</formula>
    </cfRule>
    <cfRule type="expression" dxfId="40" priority="45" stopIfTrue="1">
      <formula>$D187&lt;&gt;0</formula>
    </cfRule>
  </conditionalFormatting>
  <conditionalFormatting sqref="F187">
    <cfRule type="cellIs" dxfId="39" priority="36" stopIfTrue="1" operator="lessThan">
      <formula>0</formula>
    </cfRule>
    <cfRule type="cellIs" dxfId="38" priority="37" stopIfTrue="1" operator="greaterThan">
      <formula>0</formula>
    </cfRule>
    <cfRule type="expression" dxfId="37" priority="38" stopIfTrue="1">
      <formula>$D187=0</formula>
    </cfRule>
    <cfRule type="expression" dxfId="36" priority="39" stopIfTrue="1">
      <formula>$A$1=-1</formula>
    </cfRule>
    <cfRule type="expression" dxfId="35" priority="40" stopIfTrue="1">
      <formula>$D187&lt;&gt;0</formula>
    </cfRule>
  </conditionalFormatting>
  <conditionalFormatting sqref="F187">
    <cfRule type="expression" dxfId="34" priority="31" stopIfTrue="1">
      <formula>$D187=0</formula>
    </cfRule>
    <cfRule type="expression" dxfId="33" priority="32" stopIfTrue="1">
      <formula>$A$1=-1</formula>
    </cfRule>
    <cfRule type="cellIs" dxfId="32" priority="33" stopIfTrue="1" operator="lessThan">
      <formula>0</formula>
    </cfRule>
    <cfRule type="cellIs" dxfId="31" priority="34" stopIfTrue="1" operator="greaterThan">
      <formula>0</formula>
    </cfRule>
    <cfRule type="expression" dxfId="30" priority="35" stopIfTrue="1">
      <formula>$D187&lt;&gt;0</formula>
    </cfRule>
  </conditionalFormatting>
  <conditionalFormatting sqref="F187">
    <cfRule type="expression" dxfId="29" priority="26" stopIfTrue="1">
      <formula>$D187=0</formula>
    </cfRule>
    <cfRule type="expression" dxfId="28" priority="27" stopIfTrue="1">
      <formula>$A$1=-1</formula>
    </cfRule>
    <cfRule type="cellIs" dxfId="27" priority="28" stopIfTrue="1" operator="lessThan">
      <formula>0</formula>
    </cfRule>
    <cfRule type="cellIs" dxfId="26" priority="29" stopIfTrue="1" operator="greaterThan">
      <formula>0</formula>
    </cfRule>
    <cfRule type="expression" dxfId="25" priority="30" stopIfTrue="1">
      <formula>$D187&lt;&gt;0</formula>
    </cfRule>
  </conditionalFormatting>
  <conditionalFormatting sqref="F187">
    <cfRule type="cellIs" dxfId="24" priority="21" stopIfTrue="1" operator="lessThan">
      <formula>0</formula>
    </cfRule>
    <cfRule type="cellIs" dxfId="23" priority="22" stopIfTrue="1" operator="greaterThan">
      <formula>0</formula>
    </cfRule>
    <cfRule type="expression" dxfId="22" priority="23" stopIfTrue="1">
      <formula>$D187=0</formula>
    </cfRule>
    <cfRule type="expression" dxfId="21" priority="24" stopIfTrue="1">
      <formula>$A$1=-1</formula>
    </cfRule>
    <cfRule type="expression" dxfId="20" priority="25" stopIfTrue="1">
      <formula>$D187&lt;&gt;0</formula>
    </cfRule>
  </conditionalFormatting>
  <conditionalFormatting sqref="F187">
    <cfRule type="cellIs" dxfId="19" priority="16" stopIfTrue="1" operator="lessThan">
      <formula>0</formula>
    </cfRule>
    <cfRule type="cellIs" dxfId="18" priority="17" stopIfTrue="1" operator="greaterThan">
      <formula>0</formula>
    </cfRule>
    <cfRule type="expression" dxfId="17" priority="18" stopIfTrue="1">
      <formula>$D187=0</formula>
    </cfRule>
    <cfRule type="expression" dxfId="16" priority="19" stopIfTrue="1">
      <formula>$A$1=-1</formula>
    </cfRule>
    <cfRule type="expression" dxfId="15" priority="20" stopIfTrue="1">
      <formula>$D187&lt;&gt;0</formula>
    </cfRule>
  </conditionalFormatting>
  <conditionalFormatting sqref="F187">
    <cfRule type="cellIs" dxfId="14" priority="11" stopIfTrue="1" operator="lessThan">
      <formula>0</formula>
    </cfRule>
    <cfRule type="cellIs" dxfId="13" priority="12" stopIfTrue="1" operator="greaterThan">
      <formula>0</formula>
    </cfRule>
    <cfRule type="expression" dxfId="12" priority="13" stopIfTrue="1">
      <formula>$D187=0</formula>
    </cfRule>
    <cfRule type="expression" dxfId="11" priority="14" stopIfTrue="1">
      <formula>$A$1=-1</formula>
    </cfRule>
    <cfRule type="expression" dxfId="10" priority="15" stopIfTrue="1">
      <formula>$D187&lt;&gt;0</formula>
    </cfRule>
  </conditionalFormatting>
  <conditionalFormatting sqref="F187">
    <cfRule type="cellIs" dxfId="9" priority="6" stopIfTrue="1" operator="lessThan">
      <formula>0</formula>
    </cfRule>
    <cfRule type="cellIs" dxfId="8" priority="7" stopIfTrue="1" operator="greaterThan">
      <formula>0</formula>
    </cfRule>
    <cfRule type="expression" dxfId="7" priority="8" stopIfTrue="1">
      <formula>$D187=0</formula>
    </cfRule>
    <cfRule type="expression" dxfId="6" priority="9" stopIfTrue="1">
      <formula>$A$1=-1</formula>
    </cfRule>
    <cfRule type="expression" dxfId="5" priority="10" stopIfTrue="1">
      <formula>$D187&lt;&gt;0</formula>
    </cfRule>
  </conditionalFormatting>
  <conditionalFormatting sqref="F187">
    <cfRule type="expression" dxfId="4" priority="1" stopIfTrue="1">
      <formula>$D187=0</formula>
    </cfRule>
    <cfRule type="expression" dxfId="3" priority="2" stopIfTrue="1">
      <formula>$A$1=-1</formula>
    </cfRule>
    <cfRule type="cellIs" dxfId="2" priority="3" stopIfTrue="1" operator="lessThan">
      <formula>0</formula>
    </cfRule>
    <cfRule type="cellIs" dxfId="1" priority="4" stopIfTrue="1" operator="greaterThan">
      <formula>0</formula>
    </cfRule>
    <cfRule type="expression" dxfId="0" priority="5" stopIfTrue="1">
      <formula>$D187&lt;&gt;0</formula>
    </cfRule>
  </conditionalFormatting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VrHZ12vnIbX0X9DcsT55TlYG0Zc=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hVaRZ5J5DPTk6xoYX+brXNmFkuc=</DigestValue>
    </Reference>
  </SignedInfo>
  <SignatureValue>YmShlIfpKs41/Lbf8qCvjVY34RWlRQmmRu513xL5THkS+qffj1MSzwY4Vu5HTwgOECizeAKx85/h
klKo+s1itvP3lgu6ntzG43EJkJsBPxoPW2QV/WkUTOpOiiGR9oT53TU+Hf1THpfcKw1fC2t9KXJQ
g5PAZlzfQhj5HleMORg9BIBKhrqPkkAl8cvQj2AEA/4s2uR7XTKnh04pox1Lv1K5MHj2ewertfOX
2TcXcX3LnsYOdp7RdSXhSnol6C2JG8F6492dLEN0k6qJHbdesWCRmnQT8lV9pPTfg42f+5QjA87a
UKiPP1C3LqJt9Atsg6ItvxXpj9qTWrFVWqvQQw==</SignatureValue>
  <KeyInfo>
    <X509Data>
      <X509Certificate>MIIITDCCBzSgAwIBAgIDK0UOMA0GCSqGSIb3DQEBCwUAMF8xCzAJBgNVBAYTAkNaMSwwKgYDVQQK
DCPEjGVza8OhIHBvxaF0YSwgcy5wLiBbScSMIDQ3MTE0OTgzXTEiMCAGA1UEAxMZUG9zdFNpZ251
bSBRdWFsaWZpZWQgQ0EgMjAeFw0xNzEyMjExMDUzNDNaFw0xODEyMjExMDUzNDNaMIIBQzELMAkG
A1UEBhMCQ1oxFzAVBgNVBGETDk5UUkNaLTYwNDYwNTgwMUcwRQYDVQQKDD5Bcm3DoWRuw60gU2Vy
dmlzbsOtLCBwxZnDrXNwxJt2a292w6Egb3JnYW5pemFjZSBbScSMIDYwNDYwNTgwXTE4MDYGA1UE
CwwvQXJtw6FkbsOtIFNlcnZpc27DrSwgcMWZw61zcMSbdmtvdsOhIG9yZ2FuaXphY2UxEDAOBgNV
BAsTB1BFUjE1MDMxITAfBgNVBAMMGEluZy4gSmFuYSBLb3J5xI3DoW5rb3bDoTEXMBUGA1UEBAwO
S29yecSNw6Fua292w6ExDTALBgNVBCoTBEphbmExEDAOBgNVBAUTB1A0MjI0ODkxKTAnBgNVBAwM
IHJlZmVyZW50IGFrdml6acSNbsOtaG8gxZnDrXplbsOtMIIBIjANBgkqhkiG9w0BAQEFAAOCAQ8A
MIIBCgKCAQEAlCoDnbIzVqDHMcyxs//yOxa0WakWJOS6AS9T90UF9Atb4s8uLIGenJRchDfXzP8r
KGCrmy6VU7ss5EaiNcbGMLl6i+kiUeYBp15NUAYSWraLuzdsBe1JAmUTIs055SgECgewMmo1sSIM
wIp21dA9e/04B0tI3IlmtpQPDtE5o2TqFXzIF4sMfLi15WzGIbbk7lpw/Ed0hYyzmmLaWBu8jVdu
KbiuNYDKmgsMg+wWh4vIyRVFkZ/DpCTfjlF9+Ijc43974JNoKhRUtw4nT39GjXpg8L5vIjI4GZjx
EcEd30rxtPgMzIozcGtIh3UaemfrL890ehO4k4NmcrzQ3p4ABwIDAQABo4IEKTCCBCUwSgYDVR0R
BEMwQYEZamFuYS5rb3J5Y2Fua292YUBhcy1wby5jeqAZBgkrBgEEAdwZAgGgDBMKMTU4NDU3MzM3
NaAJBgNVBA2gAhMAMAkGA1UdEwQCMAAwggErBgNVHSAEggEiMIIBHjCCAQ8GCGeBBgEEARFuMIIB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A1UdDgQWBBQjrhkSqrx+CTffbBUcRAKz3xDkUTANBgkqhkiG9w0BAQsFAAOCAQEAX0XiiW8j7z55
AqhMUqeSGSKl7lsDUylkJ1+IdbtSCISX8Z+O/OXNmIJmoHmxci9l6/nmfBWYvf2LLqdrs1O7cxbz
UDeiD0efg2r7sjmtCH0EEPHVs5kuOK4T4pL6GDei3GCNfBp3XZlwNB8BJWylBgphVZ1FQZKVCqsm
mcqo70b3x1y1OgxDywRIPIrUiKpJ6WLk8K835sptM/88NqwilJDLezQtZer/DwCe8jtFs9a5fz6N
c9MOQbQaA0s1+ZuTocS/bKpPjoIrpkTufXxzpax0W3aMZM9s7fVHa+7eZsj1PssEwCTgLfdNwGd9
otKmzDJimQW1zaZQTmmfe6HucQ==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3LcyJwf+W/5gcXTqioZV2NlCSr4=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fsz/DzuxNsUcIl5vy6ow1K2LRgg=</DigestValue>
      </Reference>
      <Reference URI="/xl/worksheets/sheet8.xml?ContentType=application/vnd.openxmlformats-officedocument.spreadsheetml.worksheet+xml">
        <DigestMethod Algorithm="http://www.w3.org/2000/09/xmldsig#sha1"/>
        <DigestValue>fWedRRYGk8Y2PhTwKya0+5gtA7U=</DigestValue>
      </Reference>
      <Reference URI="/xl/comments1.xml?ContentType=application/vnd.openxmlformats-officedocument.spreadsheetml.comments+xml">
        <DigestMethod Algorithm="http://www.w3.org/2000/09/xmldsig#sha1"/>
        <DigestValue>4WtziOakQW7qo4s40jouy20VgS8=</DigestValue>
      </Reference>
      <Reference URI="/xl/worksheets/sheet7.xml?ContentType=application/vnd.openxmlformats-officedocument.spreadsheetml.worksheet+xml">
        <DigestMethod Algorithm="http://www.w3.org/2000/09/xmldsig#sha1"/>
        <DigestValue>Lt2eJ+YD3DcXIXC3ouj6BGg9nVk=</DigestValue>
      </Reference>
      <Reference URI="/xl/sharedStrings.xml?ContentType=application/vnd.openxmlformats-officedocument.spreadsheetml.sharedStrings+xml">
        <DigestMethod Algorithm="http://www.w3.org/2000/09/xmldsig#sha1"/>
        <DigestValue>+oAWuhJV9Ltrx2moFgf6mKg43lk=</DigestValue>
      </Reference>
      <Reference URI="/xl/worksheets/sheet5.xml?ContentType=application/vnd.openxmlformats-officedocument.spreadsheetml.worksheet+xml">
        <DigestMethod Algorithm="http://www.w3.org/2000/09/xmldsig#sha1"/>
        <DigestValue>CHUQAs8C/RIFSbFSCrSEIK9m8Ks=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NCQfs/xeIzt4n+flGkHZVkXvgeM=</DigestValue>
      </Reference>
      <Reference URI="/xl/worksheets/sheet6.xml?ContentType=application/vnd.openxmlformats-officedocument.spreadsheetml.worksheet+xml">
        <DigestMethod Algorithm="http://www.w3.org/2000/09/xmldsig#sha1"/>
        <DigestValue>vdtDgSThMTgCN95Ky6Qz6VIMvmw=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16ANbAqh999+cv5/hg5miS3q2gU=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Eu5nUdW6L+8Btrl0fyVh9XLHY0c=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f41WmMRPNrTq4i/rtM7Zo5ycw/8=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NCQfs/xeIzt4n+flGkHZVkXvgeM=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C8JC+nw5Gvu9+iNUkGhCFC+6Hqw=</DigestValue>
      </Reference>
      <Reference URI="/xl/worksheets/sheet9.xml?ContentType=application/vnd.openxmlformats-officedocument.spreadsheetml.worksheet+xml">
        <DigestMethod Algorithm="http://www.w3.org/2000/09/xmldsig#sha1"/>
        <DigestValue>kijnlnf1l4eLIo86eAd6VzXS0xA=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2.xml?ContentType=application/vnd.openxmlformats-officedocument.spreadsheetml.worksheet+xml">
        <DigestMethod Algorithm="http://www.w3.org/2000/09/xmldsig#sha1"/>
        <DigestValue>/iJlSdFtv348IJ0ZqHVIMZvb17U=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TCZcf3PrnMQ0jKuTK50lgX3rB7c=</DigestValue>
      </Reference>
      <Reference URI="/xl/worksheets/sheet4.xml?ContentType=application/vnd.openxmlformats-officedocument.spreadsheetml.worksheet+xml">
        <DigestMethod Algorithm="http://www.w3.org/2000/09/xmldsig#sha1"/>
        <DigestValue>bP9qtpG/jZ9p7EixzQq5UHSl4OM=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x1fafxqKmbb4/KJw0EpEpyl8Eoo=</DigestValue>
      </Reference>
      <Reference URI="/xl/workbook.xml?ContentType=application/vnd.openxmlformats-officedocument.spreadsheetml.sheet.main+xml">
        <DigestMethod Algorithm="http://www.w3.org/2000/09/xmldsig#sha1"/>
        <DigestValue>BQw2oOojcytD3eaVoibCh0Z6aaY=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prPT9Kgslf0/W1mqFWIh6DZzhG4=</DigestValue>
      </Reference>
      <Reference URI="/xl/calcChain.xml?ContentType=application/vnd.openxmlformats-officedocument.spreadsheetml.calcChain+xml">
        <DigestMethod Algorithm="http://www.w3.org/2000/09/xmldsig#sha1"/>
        <DigestValue>SSDKJ/Fk06kjZbG3pYg5BbEPogI=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3LcyJwf+W/5gcXTqioZV2NlCSr4=</DigestValue>
      </Reference>
      <Reference URI="/xl/styles.xml?ContentType=application/vnd.openxmlformats-officedocument.spreadsheetml.styles+xml">
        <DigestMethod Algorithm="http://www.w3.org/2000/09/xmldsig#sha1"/>
        <DigestValue>QRxfDZ4tWbfFl06Cr0rH6kEFhIM=</DigestValue>
      </Reference>
      <Reference URI="/xl/worksheets/sheet3.xml?ContentType=application/vnd.openxmlformats-officedocument.spreadsheetml.worksheet+xml">
        <DigestMethod Algorithm="http://www.w3.org/2000/09/xmldsig#sha1"/>
        <DigestValue>4aBiad/hpbhjLIp31Zjuai60F7U=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5VEkG363ilvTUyFTtP3Y7US+Gn8=</DigestValue>
      </Reference>
      <Reference URI="/xl/drawings/vmlDrawing1.vml?ContentType=application/vnd.openxmlformats-officedocument.vmlDrawing">
        <DigestMethod Algorithm="http://www.w3.org/2000/09/xmldsig#sha1"/>
        <DigestValue>grrqkWH7OjRT2CV29IbmAk80kwU=</DigestValue>
      </Reference>
      <Reference URI="/xl/worksheets/sheet1.xml?ContentType=application/vnd.openxmlformats-officedocument.spreadsheetml.worksheet+xml">
        <DigestMethod Algorithm="http://www.w3.org/2000/09/xmldsig#sha1"/>
        <DigestValue>DZwR9gbPhQce8/vKi+61SzKQLGI=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RBIOm6fvjiBHwNfBVLV2RGuJUfo=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Qysif9sTgOhEyRqFdAqqeSVkXgw=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pfU2CWNcrFgAf38vbzcM9Az48sE=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LsULd2ixx7jXDv3QBpMWFbwYnkY=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8DEytHLYflIyi8euUOqdpTnUyng=</DigestValue>
      </Reference>
    </Manifest>
    <SignatureProperties>
      <SignatureProperty Id="idSignatureTime" Target="#idPackageSignature">
        <mdssi:SignatureTime>
          <mdssi:Format>YYYY-MM-DDThh:mm:ssTZD</mdssi:Format>
          <mdssi:Value>2018-01-15T09:05:34Z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2018-01-15T09:05:34Z</xd:SigningTime>
          <xd:SigningCertificate>
            <xd:Cert>
              <xd:CertDigest>
                <DigestMethod Algorithm="http://www.w3.org/2000/09/xmldsig#sha1"/>
                <DigestValue>M02hwlkSzHK+hboB7BGzLbMGfz8=</DigestValue>
              </xd:CertDigest>
              <xd:IssuerSerial>
                <X509IssuerName>CN=PostSignum Qualified CA 2, O="Česká pošta, s.p. [IČ 47114983]", C=CZ</X509IssuerName>
                <X509SerialNumber>2835726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52</vt:i4>
      </vt:variant>
    </vt:vector>
  </HeadingPairs>
  <TitlesOfParts>
    <vt:vector size="61" baseType="lpstr">
      <vt:lpstr>Pokyny pro vyplnění</vt:lpstr>
      <vt:lpstr>Stavba</vt:lpstr>
      <vt:lpstr>VzorPolozky</vt:lpstr>
      <vt:lpstr>00 00 Naklady</vt:lpstr>
      <vt:lpstr>SO01 SO01 Pol</vt:lpstr>
      <vt:lpstr>Dilci_VZT</vt:lpstr>
      <vt:lpstr>Dilci_EL_SIL</vt:lpstr>
      <vt:lpstr>Dilci_EL_SLP</vt:lpstr>
      <vt:lpstr>Dilci_ ZTI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'Dilci_ ZTI'!Názvy_tisku</vt:lpstr>
      <vt:lpstr>'SO01 SO01 Pol'!Názvy_tisku</vt:lpstr>
      <vt:lpstr>oadresa</vt:lpstr>
      <vt:lpstr>Stavba!Objednatel</vt:lpstr>
      <vt:lpstr>Stavba!Objekt</vt:lpstr>
      <vt:lpstr>'00 00 Naklady'!Oblast_tisku</vt:lpstr>
      <vt:lpstr>'Dilci_ ZTI'!Oblast_tisku</vt:lpstr>
      <vt:lpstr>Dilci_EL_SLP!Oblast_tisku</vt:lpstr>
      <vt:lpstr>Dilci_VZT!Oblast_tisku</vt:lpstr>
      <vt:lpstr>'SO01 SO01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KORYČÁNKOVÁ Jana</cp:lastModifiedBy>
  <cp:lastPrinted>2017-12-05T07:56:22Z</cp:lastPrinted>
  <dcterms:created xsi:type="dcterms:W3CDTF">2009-04-08T07:15:50Z</dcterms:created>
  <dcterms:modified xsi:type="dcterms:W3CDTF">2018-01-15T09:05:32Z</dcterms:modified>
</cp:coreProperties>
</file>