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eidon2\Dotace_čerpání\107V752001805 - Snížení energetické náročnosti budov AS-PO Vyškov\Výběrové řízení\Smlouva o dílo\"/>
    </mc:Choice>
  </mc:AlternateContent>
  <bookViews>
    <workbookView xWindow="0" yWindow="0" windowWidth="28800" windowHeight="12435" activeTab="3"/>
  </bookViews>
  <sheets>
    <sheet name="Pokyny pro vyplnění" sheetId="11" r:id="rId1"/>
    <sheet name="Stavba" sheetId="1" r:id="rId2"/>
    <sheet name="VzorPolozky" sheetId="10" state="hidden" r:id="rId3"/>
    <sheet name="01 00 Pol" sheetId="12" r:id="rId4"/>
    <sheet name="01 01 Pol" sheetId="13" r:id="rId5"/>
    <sheet name="01 02 Pol" sheetId="14" r:id="rId6"/>
    <sheet name="01 130320161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 Pol'!$1:$7</definedName>
    <definedName name="_xlnm.Print_Titles" localSheetId="4">'01 01 Pol'!$1:$7</definedName>
    <definedName name="_xlnm.Print_Titles" localSheetId="5">'01 02 Pol'!$1:$7</definedName>
    <definedName name="_xlnm.Print_Titles" localSheetId="6">'01 130320161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 Pol'!$A$1:$W$43</definedName>
    <definedName name="_xlnm.Print_Area" localSheetId="4">'01 01 Pol'!$A$1:$W$1417</definedName>
    <definedName name="_xlnm.Print_Area" localSheetId="5">'01 02 Pol'!$A$1:$W$120</definedName>
    <definedName name="_xlnm.Print_Area" localSheetId="6">'01 130320161 Pol'!$A$1:$W$79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krouhleni">Stavba!$G$27</definedName>
    <definedName name="Zhotovitel">Stavba!$D$11:$G$11</definedName>
  </definedNames>
  <calcPr calcId="152511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5" l="1"/>
  <c r="I9" i="15"/>
  <c r="K9" i="15"/>
  <c r="K8" i="15"/>
  <c r="O9" i="15"/>
  <c r="Q9" i="15"/>
  <c r="V9" i="15"/>
  <c r="G10" i="15"/>
  <c r="I10" i="15"/>
  <c r="I8" i="15"/>
  <c r="K10" i="15"/>
  <c r="O10" i="15"/>
  <c r="O8" i="15"/>
  <c r="Q10" i="15"/>
  <c r="V10" i="15"/>
  <c r="G12" i="15"/>
  <c r="M12" i="15"/>
  <c r="I12" i="15"/>
  <c r="K12" i="15"/>
  <c r="O12" i="15"/>
  <c r="Q12" i="15"/>
  <c r="Q11" i="15"/>
  <c r="V12" i="15"/>
  <c r="G13" i="15"/>
  <c r="M13" i="15"/>
  <c r="I13" i="15"/>
  <c r="K13" i="15"/>
  <c r="O13" i="15"/>
  <c r="Q13" i="15"/>
  <c r="V13" i="15"/>
  <c r="V11" i="15"/>
  <c r="G14" i="15"/>
  <c r="M14" i="15"/>
  <c r="I14" i="15"/>
  <c r="K14" i="15"/>
  <c r="O14" i="15"/>
  <c r="Q14" i="15"/>
  <c r="V14" i="15"/>
  <c r="G15" i="15"/>
  <c r="I15" i="15"/>
  <c r="K15" i="15"/>
  <c r="O15" i="15"/>
  <c r="Q15" i="15"/>
  <c r="V15" i="15"/>
  <c r="G16" i="15"/>
  <c r="M16" i="15"/>
  <c r="I16" i="15"/>
  <c r="K16" i="15"/>
  <c r="O16" i="15"/>
  <c r="Q16" i="15"/>
  <c r="V16" i="15"/>
  <c r="G17" i="15"/>
  <c r="M17" i="15"/>
  <c r="I17" i="15"/>
  <c r="K17" i="15"/>
  <c r="O17" i="15"/>
  <c r="Q17" i="15"/>
  <c r="V17" i="15"/>
  <c r="G18" i="15"/>
  <c r="M18" i="15"/>
  <c r="I18" i="15"/>
  <c r="K18" i="15"/>
  <c r="O18" i="15"/>
  <c r="Q18" i="15"/>
  <c r="V18" i="15"/>
  <c r="G19" i="15"/>
  <c r="M19" i="15"/>
  <c r="I19" i="15"/>
  <c r="K19" i="15"/>
  <c r="O19" i="15"/>
  <c r="Q19" i="15"/>
  <c r="V19" i="15"/>
  <c r="G20" i="15"/>
  <c r="M20" i="15"/>
  <c r="I20" i="15"/>
  <c r="K20" i="15"/>
  <c r="O20" i="15"/>
  <c r="Q20" i="15"/>
  <c r="V20" i="15"/>
  <c r="G21" i="15"/>
  <c r="M21" i="15"/>
  <c r="I21" i="15"/>
  <c r="K21" i="15"/>
  <c r="O21" i="15"/>
  <c r="Q21" i="15"/>
  <c r="V21" i="15"/>
  <c r="G22" i="15"/>
  <c r="M22" i="15"/>
  <c r="I22" i="15"/>
  <c r="K22" i="15"/>
  <c r="O22" i="15"/>
  <c r="Q22" i="15"/>
  <c r="V22" i="15"/>
  <c r="G23" i="15"/>
  <c r="M23" i="15"/>
  <c r="I23" i="15"/>
  <c r="K23" i="15"/>
  <c r="O23" i="15"/>
  <c r="Q23" i="15"/>
  <c r="V23" i="15"/>
  <c r="G24" i="15"/>
  <c r="M24" i="15"/>
  <c r="I24" i="15"/>
  <c r="K24" i="15"/>
  <c r="O24" i="15"/>
  <c r="Q24" i="15"/>
  <c r="V24" i="15"/>
  <c r="G26" i="15"/>
  <c r="M26" i="15"/>
  <c r="I26" i="15"/>
  <c r="K26" i="15"/>
  <c r="O26" i="15"/>
  <c r="Q26" i="15"/>
  <c r="V26" i="15"/>
  <c r="G27" i="15"/>
  <c r="M27" i="15"/>
  <c r="I27" i="15"/>
  <c r="K27" i="15"/>
  <c r="O27" i="15"/>
  <c r="Q27" i="15"/>
  <c r="V27" i="15"/>
  <c r="G28" i="15"/>
  <c r="M28" i="15"/>
  <c r="I28" i="15"/>
  <c r="K28" i="15"/>
  <c r="O28" i="15"/>
  <c r="O25" i="15"/>
  <c r="Q28" i="15"/>
  <c r="V28" i="15"/>
  <c r="G29" i="15"/>
  <c r="M29" i="15"/>
  <c r="I29" i="15"/>
  <c r="K29" i="15"/>
  <c r="O29" i="15"/>
  <c r="Q29" i="15"/>
  <c r="V29" i="15"/>
  <c r="G30" i="15"/>
  <c r="M30" i="15"/>
  <c r="I30" i="15"/>
  <c r="K30" i="15"/>
  <c r="O30" i="15"/>
  <c r="Q30" i="15"/>
  <c r="V30" i="15"/>
  <c r="G32" i="15"/>
  <c r="M32" i="15"/>
  <c r="I32" i="15"/>
  <c r="K32" i="15"/>
  <c r="O32" i="15"/>
  <c r="Q32" i="15"/>
  <c r="V32" i="15"/>
  <c r="G33" i="15"/>
  <c r="M33" i="15"/>
  <c r="I33" i="15"/>
  <c r="K33" i="15"/>
  <c r="O33" i="15"/>
  <c r="Q33" i="15"/>
  <c r="V33" i="15"/>
  <c r="G34" i="15"/>
  <c r="M34" i="15"/>
  <c r="I34" i="15"/>
  <c r="K34" i="15"/>
  <c r="O34" i="15"/>
  <c r="Q34" i="15"/>
  <c r="V34" i="15"/>
  <c r="G35" i="15"/>
  <c r="M35" i="15"/>
  <c r="I35" i="15"/>
  <c r="K35" i="15"/>
  <c r="O35" i="15"/>
  <c r="Q35" i="15"/>
  <c r="V35" i="15"/>
  <c r="G36" i="15"/>
  <c r="M36" i="15"/>
  <c r="I36" i="15"/>
  <c r="K36" i="15"/>
  <c r="O36" i="15"/>
  <c r="Q36" i="15"/>
  <c r="V36" i="15"/>
  <c r="G37" i="15"/>
  <c r="M37" i="15"/>
  <c r="I37" i="15"/>
  <c r="K37" i="15"/>
  <c r="O37" i="15"/>
  <c r="Q37" i="15"/>
  <c r="V37" i="15"/>
  <c r="G38" i="15"/>
  <c r="M38" i="15"/>
  <c r="I38" i="15"/>
  <c r="K38" i="15"/>
  <c r="O38" i="15"/>
  <c r="Q38" i="15"/>
  <c r="V38" i="15"/>
  <c r="G39" i="15"/>
  <c r="M39" i="15"/>
  <c r="I39" i="15"/>
  <c r="K39" i="15"/>
  <c r="O39" i="15"/>
  <c r="Q39" i="15"/>
  <c r="V39" i="15"/>
  <c r="G40" i="15"/>
  <c r="M40" i="15"/>
  <c r="I40" i="15"/>
  <c r="K40" i="15"/>
  <c r="O40" i="15"/>
  <c r="Q40" i="15"/>
  <c r="V40" i="15"/>
  <c r="G41" i="15"/>
  <c r="M41" i="15"/>
  <c r="I41" i="15"/>
  <c r="K41" i="15"/>
  <c r="O41" i="15"/>
  <c r="Q41" i="15"/>
  <c r="V41" i="15"/>
  <c r="G42" i="15"/>
  <c r="M42" i="15"/>
  <c r="I42" i="15"/>
  <c r="K42" i="15"/>
  <c r="O42" i="15"/>
  <c r="Q42" i="15"/>
  <c r="V42" i="15"/>
  <c r="G43" i="15"/>
  <c r="M43" i="15"/>
  <c r="I43" i="15"/>
  <c r="K43" i="15"/>
  <c r="O43" i="15"/>
  <c r="Q43" i="15"/>
  <c r="V43" i="15"/>
  <c r="G44" i="15"/>
  <c r="M44" i="15"/>
  <c r="I44" i="15"/>
  <c r="K44" i="15"/>
  <c r="O44" i="15"/>
  <c r="Q44" i="15"/>
  <c r="V44" i="15"/>
  <c r="G45" i="15"/>
  <c r="M45" i="15"/>
  <c r="I45" i="15"/>
  <c r="K45" i="15"/>
  <c r="O45" i="15"/>
  <c r="Q45" i="15"/>
  <c r="V45" i="15"/>
  <c r="G46" i="15"/>
  <c r="M46" i="15"/>
  <c r="I46" i="15"/>
  <c r="K46" i="15"/>
  <c r="O46" i="15"/>
  <c r="Q46" i="15"/>
  <c r="V46" i="15"/>
  <c r="G47" i="15"/>
  <c r="M47" i="15"/>
  <c r="I47" i="15"/>
  <c r="K47" i="15"/>
  <c r="O47" i="15"/>
  <c r="Q47" i="15"/>
  <c r="V47" i="15"/>
  <c r="G48" i="15"/>
  <c r="M48" i="15"/>
  <c r="I48" i="15"/>
  <c r="K48" i="15"/>
  <c r="O48" i="15"/>
  <c r="Q48" i="15"/>
  <c r="V48" i="15"/>
  <c r="G49" i="15"/>
  <c r="M49" i="15"/>
  <c r="I49" i="15"/>
  <c r="K49" i="15"/>
  <c r="O49" i="15"/>
  <c r="Q49" i="15"/>
  <c r="V49" i="15"/>
  <c r="G50" i="15"/>
  <c r="M50" i="15"/>
  <c r="I50" i="15"/>
  <c r="K50" i="15"/>
  <c r="O50" i="15"/>
  <c r="Q50" i="15"/>
  <c r="V50" i="15"/>
  <c r="G51" i="15"/>
  <c r="M51" i="15"/>
  <c r="I51" i="15"/>
  <c r="K51" i="15"/>
  <c r="O51" i="15"/>
  <c r="Q51" i="15"/>
  <c r="V51" i="15"/>
  <c r="G52" i="15"/>
  <c r="M52" i="15"/>
  <c r="I52" i="15"/>
  <c r="K52" i="15"/>
  <c r="O52" i="15"/>
  <c r="Q52" i="15"/>
  <c r="V52" i="15"/>
  <c r="G53" i="15"/>
  <c r="M53" i="15"/>
  <c r="I53" i="15"/>
  <c r="K53" i="15"/>
  <c r="O53" i="15"/>
  <c r="Q53" i="15"/>
  <c r="V53" i="15"/>
  <c r="G54" i="15"/>
  <c r="M54" i="15"/>
  <c r="I54" i="15"/>
  <c r="K54" i="15"/>
  <c r="O54" i="15"/>
  <c r="Q54" i="15"/>
  <c r="V54" i="15"/>
  <c r="G55" i="15"/>
  <c r="M55" i="15"/>
  <c r="I55" i="15"/>
  <c r="K55" i="15"/>
  <c r="O55" i="15"/>
  <c r="Q55" i="15"/>
  <c r="V55" i="15"/>
  <c r="G56" i="15"/>
  <c r="M56" i="15"/>
  <c r="I56" i="15"/>
  <c r="K56" i="15"/>
  <c r="O56" i="15"/>
  <c r="Q56" i="15"/>
  <c r="V56" i="15"/>
  <c r="G57" i="15"/>
  <c r="M57" i="15"/>
  <c r="I57" i="15"/>
  <c r="K57" i="15"/>
  <c r="O57" i="15"/>
  <c r="Q57" i="15"/>
  <c r="V57" i="15"/>
  <c r="G58" i="15"/>
  <c r="M58" i="15"/>
  <c r="I58" i="15"/>
  <c r="K58" i="15"/>
  <c r="O58" i="15"/>
  <c r="Q58" i="15"/>
  <c r="V58" i="15"/>
  <c r="G59" i="15"/>
  <c r="M59" i="15"/>
  <c r="I59" i="15"/>
  <c r="K59" i="15"/>
  <c r="O59" i="15"/>
  <c r="Q59" i="15"/>
  <c r="V59" i="15"/>
  <c r="G60" i="15"/>
  <c r="M60" i="15"/>
  <c r="I60" i="15"/>
  <c r="K60" i="15"/>
  <c r="O60" i="15"/>
  <c r="Q60" i="15"/>
  <c r="V60" i="15"/>
  <c r="G61" i="15"/>
  <c r="M61" i="15"/>
  <c r="I61" i="15"/>
  <c r="K61" i="15"/>
  <c r="O61" i="15"/>
  <c r="Q61" i="15"/>
  <c r="V61" i="15"/>
  <c r="G63" i="15"/>
  <c r="M63" i="15"/>
  <c r="M62" i="15"/>
  <c r="I63" i="15"/>
  <c r="I62" i="15"/>
  <c r="K63" i="15"/>
  <c r="K62" i="15"/>
  <c r="O63" i="15"/>
  <c r="O62" i="15"/>
  <c r="Q63" i="15"/>
  <c r="Q62" i="15"/>
  <c r="V63" i="15"/>
  <c r="V62" i="15"/>
  <c r="G65" i="15"/>
  <c r="I65" i="15"/>
  <c r="K65" i="15"/>
  <c r="K64" i="15"/>
  <c r="O65" i="15"/>
  <c r="Q65" i="15"/>
  <c r="V65" i="15"/>
  <c r="G66" i="15"/>
  <c r="I66" i="15"/>
  <c r="I64" i="15"/>
  <c r="K66" i="15"/>
  <c r="O66" i="15"/>
  <c r="Q66" i="15"/>
  <c r="V66" i="15"/>
  <c r="G67" i="15"/>
  <c r="M67" i="15"/>
  <c r="I67" i="15"/>
  <c r="K67" i="15"/>
  <c r="O67" i="15"/>
  <c r="Q67" i="15"/>
  <c r="V67" i="15"/>
  <c r="AE69" i="15"/>
  <c r="F44" i="1"/>
  <c r="BA36" i="14"/>
  <c r="G9" i="14"/>
  <c r="M9" i="14"/>
  <c r="I9" i="14"/>
  <c r="K9" i="14"/>
  <c r="O9" i="14"/>
  <c r="Q9" i="14"/>
  <c r="V9" i="14"/>
  <c r="G10" i="14"/>
  <c r="I10" i="14"/>
  <c r="K10" i="14"/>
  <c r="O10" i="14"/>
  <c r="Q10" i="14"/>
  <c r="V10" i="14"/>
  <c r="G11" i="14"/>
  <c r="M11" i="14"/>
  <c r="I11" i="14"/>
  <c r="K11" i="14"/>
  <c r="O11" i="14"/>
  <c r="Q11" i="14"/>
  <c r="V11" i="14"/>
  <c r="G12" i="14"/>
  <c r="M12" i="14"/>
  <c r="I12" i="14"/>
  <c r="K12" i="14"/>
  <c r="O12" i="14"/>
  <c r="Q12" i="14"/>
  <c r="V12" i="14"/>
  <c r="G14" i="14"/>
  <c r="G13" i="14"/>
  <c r="I14" i="14"/>
  <c r="I13" i="14"/>
  <c r="K14" i="14"/>
  <c r="K13" i="14"/>
  <c r="O14" i="14"/>
  <c r="O13" i="14"/>
  <c r="Q14" i="14"/>
  <c r="Q13" i="14"/>
  <c r="V14" i="14"/>
  <c r="V13" i="14"/>
  <c r="G16" i="14"/>
  <c r="M16" i="14"/>
  <c r="I16" i="14"/>
  <c r="K16" i="14"/>
  <c r="O16" i="14"/>
  <c r="Q16" i="14"/>
  <c r="V16" i="14"/>
  <c r="G17" i="14"/>
  <c r="M17" i="14"/>
  <c r="I17" i="14"/>
  <c r="K17" i="14"/>
  <c r="O17" i="14"/>
  <c r="Q17" i="14"/>
  <c r="V17" i="14"/>
  <c r="G18" i="14"/>
  <c r="M18" i="14"/>
  <c r="I18" i="14"/>
  <c r="K18" i="14"/>
  <c r="O18" i="14"/>
  <c r="Q18" i="14"/>
  <c r="V18" i="14"/>
  <c r="G19" i="14"/>
  <c r="M19" i="14"/>
  <c r="I19" i="14"/>
  <c r="K19" i="14"/>
  <c r="O19" i="14"/>
  <c r="Q19" i="14"/>
  <c r="V19" i="14"/>
  <c r="G20" i="14"/>
  <c r="M20" i="14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/>
  <c r="I22" i="14"/>
  <c r="K22" i="14"/>
  <c r="O22" i="14"/>
  <c r="Q22" i="14"/>
  <c r="V22" i="14"/>
  <c r="G23" i="14"/>
  <c r="M23" i="14"/>
  <c r="I23" i="14"/>
  <c r="K23" i="14"/>
  <c r="O23" i="14"/>
  <c r="Q23" i="14"/>
  <c r="V23" i="14"/>
  <c r="G24" i="14"/>
  <c r="M24" i="14"/>
  <c r="I24" i="14"/>
  <c r="K24" i="14"/>
  <c r="O24" i="14"/>
  <c r="Q24" i="14"/>
  <c r="V24" i="14"/>
  <c r="G25" i="14"/>
  <c r="M25" i="14"/>
  <c r="I25" i="14"/>
  <c r="K25" i="14"/>
  <c r="O25" i="14"/>
  <c r="Q25" i="14"/>
  <c r="V25" i="14"/>
  <c r="G26" i="14"/>
  <c r="M26" i="14"/>
  <c r="I26" i="14"/>
  <c r="K26" i="14"/>
  <c r="O26" i="14"/>
  <c r="Q26" i="14"/>
  <c r="V26" i="14"/>
  <c r="G28" i="14"/>
  <c r="M28" i="14"/>
  <c r="I28" i="14"/>
  <c r="K28" i="14"/>
  <c r="K27" i="14"/>
  <c r="O28" i="14"/>
  <c r="Q28" i="14"/>
  <c r="V28" i="14"/>
  <c r="G29" i="14"/>
  <c r="I29" i="14"/>
  <c r="I27" i="14"/>
  <c r="K29" i="14"/>
  <c r="O29" i="14"/>
  <c r="Q29" i="14"/>
  <c r="V29" i="14"/>
  <c r="G31" i="14"/>
  <c r="M31" i="14"/>
  <c r="I31" i="14"/>
  <c r="K31" i="14"/>
  <c r="O31" i="14"/>
  <c r="O30" i="14"/>
  <c r="Q31" i="14"/>
  <c r="V31" i="14"/>
  <c r="V30" i="14"/>
  <c r="G32" i="14"/>
  <c r="M32" i="14"/>
  <c r="I32" i="14"/>
  <c r="I30" i="14"/>
  <c r="K32" i="14"/>
  <c r="K30" i="14"/>
  <c r="O32" i="14"/>
  <c r="Q32" i="14"/>
  <c r="V32" i="14"/>
  <c r="G33" i="14"/>
  <c r="M33" i="14"/>
  <c r="I33" i="14"/>
  <c r="K33" i="14"/>
  <c r="O33" i="14"/>
  <c r="Q33" i="14"/>
  <c r="V33" i="14"/>
  <c r="G35" i="14"/>
  <c r="M35" i="14"/>
  <c r="M34" i="14"/>
  <c r="I35" i="14"/>
  <c r="I34" i="14"/>
  <c r="K35" i="14"/>
  <c r="K34" i="14"/>
  <c r="O35" i="14"/>
  <c r="O34" i="14"/>
  <c r="Q35" i="14"/>
  <c r="Q34" i="14"/>
  <c r="V35" i="14"/>
  <c r="V34" i="14"/>
  <c r="G38" i="14"/>
  <c r="G37" i="14"/>
  <c r="I38" i="14"/>
  <c r="I37" i="14"/>
  <c r="K38" i="14"/>
  <c r="K37" i="14"/>
  <c r="O38" i="14"/>
  <c r="O37" i="14"/>
  <c r="Q38" i="14"/>
  <c r="Q37" i="14"/>
  <c r="V38" i="14"/>
  <c r="V37" i="14"/>
  <c r="G40" i="14"/>
  <c r="I40" i="14"/>
  <c r="K40" i="14"/>
  <c r="O40" i="14"/>
  <c r="Q40" i="14"/>
  <c r="V40" i="14"/>
  <c r="G41" i="14"/>
  <c r="M41" i="14"/>
  <c r="I41" i="14"/>
  <c r="I39" i="14"/>
  <c r="K41" i="14"/>
  <c r="O41" i="14"/>
  <c r="Q41" i="14"/>
  <c r="V41" i="14"/>
  <c r="G42" i="14"/>
  <c r="M42" i="14"/>
  <c r="I42" i="14"/>
  <c r="K42" i="14"/>
  <c r="O42" i="14"/>
  <c r="Q42" i="14"/>
  <c r="V42" i="14"/>
  <c r="G43" i="14"/>
  <c r="M43" i="14"/>
  <c r="I43" i="14"/>
  <c r="K43" i="14"/>
  <c r="O43" i="14"/>
  <c r="Q43" i="14"/>
  <c r="V43" i="14"/>
  <c r="G44" i="14"/>
  <c r="M44" i="14"/>
  <c r="I44" i="14"/>
  <c r="K44" i="14"/>
  <c r="O44" i="14"/>
  <c r="Q44" i="14"/>
  <c r="V44" i="14"/>
  <c r="G46" i="14"/>
  <c r="M46" i="14"/>
  <c r="M45" i="14"/>
  <c r="I46" i="14"/>
  <c r="I45" i="14"/>
  <c r="K46" i="14"/>
  <c r="K45" i="14"/>
  <c r="O46" i="14"/>
  <c r="O45" i="14"/>
  <c r="Q46" i="14"/>
  <c r="Q45" i="14"/>
  <c r="V46" i="14"/>
  <c r="V45" i="14"/>
  <c r="G48" i="14"/>
  <c r="M48" i="14"/>
  <c r="I48" i="14"/>
  <c r="K48" i="14"/>
  <c r="O48" i="14"/>
  <c r="Q48" i="14"/>
  <c r="Q47" i="14"/>
  <c r="V48" i="14"/>
  <c r="G73" i="14"/>
  <c r="M73" i="14"/>
  <c r="I73" i="14"/>
  <c r="K73" i="14"/>
  <c r="O73" i="14"/>
  <c r="Q73" i="14"/>
  <c r="V73" i="14"/>
  <c r="V47" i="14"/>
  <c r="G74" i="14"/>
  <c r="M74" i="14"/>
  <c r="I74" i="14"/>
  <c r="K74" i="14"/>
  <c r="O74" i="14"/>
  <c r="Q74" i="14"/>
  <c r="V74" i="14"/>
  <c r="G84" i="14"/>
  <c r="I84" i="14"/>
  <c r="K84" i="14"/>
  <c r="O84" i="14"/>
  <c r="Q84" i="14"/>
  <c r="V84" i="14"/>
  <c r="G85" i="14"/>
  <c r="M85" i="14"/>
  <c r="I85" i="14"/>
  <c r="K85" i="14"/>
  <c r="O85" i="14"/>
  <c r="Q85" i="14"/>
  <c r="V85" i="14"/>
  <c r="G92" i="14"/>
  <c r="M92" i="14"/>
  <c r="I92" i="14"/>
  <c r="K92" i="14"/>
  <c r="O92" i="14"/>
  <c r="Q92" i="14"/>
  <c r="V92" i="14"/>
  <c r="G93" i="14"/>
  <c r="M93" i="14"/>
  <c r="I93" i="14"/>
  <c r="K93" i="14"/>
  <c r="O93" i="14"/>
  <c r="Q93" i="14"/>
  <c r="V93" i="14"/>
  <c r="G95" i="14"/>
  <c r="M95" i="14"/>
  <c r="I95" i="14"/>
  <c r="K95" i="14"/>
  <c r="O95" i="14"/>
  <c r="Q95" i="14"/>
  <c r="V95" i="14"/>
  <c r="V94" i="14"/>
  <c r="G96" i="14"/>
  <c r="M96" i="14"/>
  <c r="I96" i="14"/>
  <c r="K96" i="14"/>
  <c r="O96" i="14"/>
  <c r="Q96" i="14"/>
  <c r="V96" i="14"/>
  <c r="G97" i="14"/>
  <c r="M97" i="14"/>
  <c r="I97" i="14"/>
  <c r="K97" i="14"/>
  <c r="O97" i="14"/>
  <c r="Q97" i="14"/>
  <c r="V97" i="14"/>
  <c r="G99" i="14"/>
  <c r="M99" i="14"/>
  <c r="I99" i="14"/>
  <c r="K99" i="14"/>
  <c r="O99" i="14"/>
  <c r="Q99" i="14"/>
  <c r="V99" i="14"/>
  <c r="G100" i="14"/>
  <c r="M100" i="14"/>
  <c r="I100" i="14"/>
  <c r="K100" i="14"/>
  <c r="O100" i="14"/>
  <c r="Q100" i="14"/>
  <c r="V100" i="14"/>
  <c r="G102" i="14"/>
  <c r="M102" i="14"/>
  <c r="I102" i="14"/>
  <c r="K102" i="14"/>
  <c r="O102" i="14"/>
  <c r="Q102" i="14"/>
  <c r="V102" i="14"/>
  <c r="G103" i="14"/>
  <c r="I103" i="14"/>
  <c r="K103" i="14"/>
  <c r="O103" i="14"/>
  <c r="Q103" i="14"/>
  <c r="V103" i="14"/>
  <c r="G105" i="14"/>
  <c r="M105" i="14"/>
  <c r="I105" i="14"/>
  <c r="K105" i="14"/>
  <c r="O105" i="14"/>
  <c r="Q105" i="14"/>
  <c r="V105" i="14"/>
  <c r="G106" i="14"/>
  <c r="M106" i="14"/>
  <c r="I106" i="14"/>
  <c r="K106" i="14"/>
  <c r="O106" i="14"/>
  <c r="Q106" i="14"/>
  <c r="V106" i="14"/>
  <c r="G107" i="14"/>
  <c r="M107" i="14"/>
  <c r="I107" i="14"/>
  <c r="K107" i="14"/>
  <c r="K101" i="14"/>
  <c r="O107" i="14"/>
  <c r="Q107" i="14"/>
  <c r="V107" i="14"/>
  <c r="G108" i="14"/>
  <c r="M108" i="14"/>
  <c r="I108" i="14"/>
  <c r="K108" i="14"/>
  <c r="O108" i="14"/>
  <c r="Q108" i="14"/>
  <c r="V108" i="14"/>
  <c r="AE110" i="14"/>
  <c r="F43" i="1"/>
  <c r="BA546" i="13"/>
  <c r="BA543" i="13"/>
  <c r="BA103" i="13"/>
  <c r="BA100" i="13"/>
  <c r="BA98" i="13"/>
  <c r="BA97" i="13"/>
  <c r="BA94" i="13"/>
  <c r="BA92" i="13"/>
  <c r="G9" i="13"/>
  <c r="M9" i="13"/>
  <c r="I9" i="13"/>
  <c r="K9" i="13"/>
  <c r="O9" i="13"/>
  <c r="O8" i="13"/>
  <c r="Q9" i="13"/>
  <c r="V9" i="13"/>
  <c r="G12" i="13"/>
  <c r="M12" i="13"/>
  <c r="I12" i="13"/>
  <c r="K12" i="13"/>
  <c r="O12" i="13"/>
  <c r="Q12" i="13"/>
  <c r="Q8" i="13"/>
  <c r="V12" i="13"/>
  <c r="G15" i="13"/>
  <c r="M15" i="13"/>
  <c r="I15" i="13"/>
  <c r="I8" i="13"/>
  <c r="K15" i="13"/>
  <c r="O15" i="13"/>
  <c r="Q15" i="13"/>
  <c r="V15" i="13"/>
  <c r="V8" i="13"/>
  <c r="G18" i="13"/>
  <c r="M18" i="13"/>
  <c r="I18" i="13"/>
  <c r="K18" i="13"/>
  <c r="O18" i="13"/>
  <c r="Q18" i="13"/>
  <c r="V18" i="13"/>
  <c r="G21" i="13"/>
  <c r="M21" i="13"/>
  <c r="I21" i="13"/>
  <c r="K21" i="13"/>
  <c r="O21" i="13"/>
  <c r="Q21" i="13"/>
  <c r="V21" i="13"/>
  <c r="G24" i="13"/>
  <c r="M24" i="13"/>
  <c r="I24" i="13"/>
  <c r="K24" i="13"/>
  <c r="O24" i="13"/>
  <c r="Q24" i="13"/>
  <c r="V24" i="13"/>
  <c r="G26" i="13"/>
  <c r="M26" i="13"/>
  <c r="I26" i="13"/>
  <c r="K26" i="13"/>
  <c r="O26" i="13"/>
  <c r="Q26" i="13"/>
  <c r="V26" i="13"/>
  <c r="G28" i="13"/>
  <c r="M28" i="13"/>
  <c r="I28" i="13"/>
  <c r="K28" i="13"/>
  <c r="O28" i="13"/>
  <c r="Q28" i="13"/>
  <c r="V28" i="13"/>
  <c r="G30" i="13"/>
  <c r="M30" i="13"/>
  <c r="I30" i="13"/>
  <c r="K30" i="13"/>
  <c r="O30" i="13"/>
  <c r="Q30" i="13"/>
  <c r="V30" i="13"/>
  <c r="G33" i="13"/>
  <c r="M33" i="13"/>
  <c r="I33" i="13"/>
  <c r="K33" i="13"/>
  <c r="O33" i="13"/>
  <c r="Q33" i="13"/>
  <c r="V33" i="13"/>
  <c r="G36" i="13"/>
  <c r="M36" i="13"/>
  <c r="I36" i="13"/>
  <c r="K36" i="13"/>
  <c r="O36" i="13"/>
  <c r="Q36" i="13"/>
  <c r="V36" i="13"/>
  <c r="G38" i="13"/>
  <c r="M38" i="13"/>
  <c r="I38" i="13"/>
  <c r="K38" i="13"/>
  <c r="O38" i="13"/>
  <c r="Q38" i="13"/>
  <c r="V38" i="13"/>
  <c r="G41" i="13"/>
  <c r="M41" i="13"/>
  <c r="I41" i="13"/>
  <c r="K41" i="13"/>
  <c r="O41" i="13"/>
  <c r="Q41" i="13"/>
  <c r="V41" i="13"/>
  <c r="G43" i="13"/>
  <c r="I43" i="13"/>
  <c r="K43" i="13"/>
  <c r="O43" i="13"/>
  <c r="Q43" i="13"/>
  <c r="V43" i="13"/>
  <c r="G45" i="13"/>
  <c r="M45" i="13"/>
  <c r="I45" i="13"/>
  <c r="K45" i="13"/>
  <c r="O45" i="13"/>
  <c r="Q45" i="13"/>
  <c r="V45" i="13"/>
  <c r="G50" i="13"/>
  <c r="M50" i="13"/>
  <c r="I50" i="13"/>
  <c r="K50" i="13"/>
  <c r="O50" i="13"/>
  <c r="Q50" i="13"/>
  <c r="V50" i="13"/>
  <c r="G52" i="13"/>
  <c r="M52" i="13"/>
  <c r="I52" i="13"/>
  <c r="K52" i="13"/>
  <c r="O52" i="13"/>
  <c r="Q52" i="13"/>
  <c r="V52" i="13"/>
  <c r="G54" i="13"/>
  <c r="M54" i="13"/>
  <c r="I54" i="13"/>
  <c r="K54" i="13"/>
  <c r="O54" i="13"/>
  <c r="Q54" i="13"/>
  <c r="V54" i="13"/>
  <c r="G57" i="13"/>
  <c r="M57" i="13"/>
  <c r="I57" i="13"/>
  <c r="K57" i="13"/>
  <c r="O57" i="13"/>
  <c r="Q57" i="13"/>
  <c r="V57" i="13"/>
  <c r="G59" i="13"/>
  <c r="M59" i="13"/>
  <c r="I59" i="13"/>
  <c r="K59" i="13"/>
  <c r="O59" i="13"/>
  <c r="Q59" i="13"/>
  <c r="V59" i="13"/>
  <c r="G60" i="13"/>
  <c r="M60" i="13"/>
  <c r="I60" i="13"/>
  <c r="K60" i="13"/>
  <c r="O60" i="13"/>
  <c r="Q60" i="13"/>
  <c r="V60" i="13"/>
  <c r="G62" i="13"/>
  <c r="M62" i="13"/>
  <c r="I62" i="13"/>
  <c r="I40" i="13"/>
  <c r="K62" i="13"/>
  <c r="O62" i="13"/>
  <c r="Q62" i="13"/>
  <c r="V62" i="13"/>
  <c r="V40" i="13"/>
  <c r="G65" i="13"/>
  <c r="I65" i="13"/>
  <c r="K65" i="13"/>
  <c r="O65" i="13"/>
  <c r="O64" i="13"/>
  <c r="Q65" i="13"/>
  <c r="V65" i="13"/>
  <c r="G69" i="13"/>
  <c r="M69" i="13"/>
  <c r="I69" i="13"/>
  <c r="K69" i="13"/>
  <c r="O69" i="13"/>
  <c r="Q69" i="13"/>
  <c r="V69" i="13"/>
  <c r="G71" i="13"/>
  <c r="M71" i="13"/>
  <c r="I71" i="13"/>
  <c r="K71" i="13"/>
  <c r="O71" i="13"/>
  <c r="Q71" i="13"/>
  <c r="Q64" i="13"/>
  <c r="V71" i="13"/>
  <c r="G73" i="13"/>
  <c r="M73" i="13"/>
  <c r="I73" i="13"/>
  <c r="K73" i="13"/>
  <c r="O73" i="13"/>
  <c r="Q73" i="13"/>
  <c r="V73" i="13"/>
  <c r="V64" i="13"/>
  <c r="G75" i="13"/>
  <c r="M75" i="13"/>
  <c r="I75" i="13"/>
  <c r="K75" i="13"/>
  <c r="K64" i="13"/>
  <c r="O75" i="13"/>
  <c r="Q75" i="13"/>
  <c r="V75" i="13"/>
  <c r="G78" i="13"/>
  <c r="M78" i="13"/>
  <c r="I78" i="13"/>
  <c r="K78" i="13"/>
  <c r="O78" i="13"/>
  <c r="Q78" i="13"/>
  <c r="V78" i="13"/>
  <c r="G80" i="13"/>
  <c r="M80" i="13"/>
  <c r="I80" i="13"/>
  <c r="K80" i="13"/>
  <c r="O80" i="13"/>
  <c r="Q80" i="13"/>
  <c r="V80" i="13"/>
  <c r="G82" i="13"/>
  <c r="M82" i="13"/>
  <c r="I82" i="13"/>
  <c r="K82" i="13"/>
  <c r="O82" i="13"/>
  <c r="Q82" i="13"/>
  <c r="V82" i="13"/>
  <c r="G83" i="13"/>
  <c r="M83" i="13"/>
  <c r="I83" i="13"/>
  <c r="K83" i="13"/>
  <c r="O83" i="13"/>
  <c r="Q83" i="13"/>
  <c r="V83" i="13"/>
  <c r="G88" i="13"/>
  <c r="M88" i="13"/>
  <c r="I88" i="13"/>
  <c r="K88" i="13"/>
  <c r="O88" i="13"/>
  <c r="Q88" i="13"/>
  <c r="V88" i="13"/>
  <c r="G89" i="13"/>
  <c r="M89" i="13"/>
  <c r="I89" i="13"/>
  <c r="K89" i="13"/>
  <c r="O89" i="13"/>
  <c r="Q89" i="13"/>
  <c r="V89" i="13"/>
  <c r="G99" i="13"/>
  <c r="M99" i="13"/>
  <c r="I99" i="13"/>
  <c r="K99" i="13"/>
  <c r="O99" i="13"/>
  <c r="Q99" i="13"/>
  <c r="V99" i="13"/>
  <c r="G102" i="13"/>
  <c r="I102" i="13"/>
  <c r="K102" i="13"/>
  <c r="M102" i="13"/>
  <c r="O102" i="13"/>
  <c r="Q102" i="13"/>
  <c r="V102" i="13"/>
  <c r="G105" i="13"/>
  <c r="M105" i="13"/>
  <c r="I105" i="13"/>
  <c r="K105" i="13"/>
  <c r="K104" i="13"/>
  <c r="O105" i="13"/>
  <c r="Q105" i="13"/>
  <c r="V105" i="13"/>
  <c r="G107" i="13"/>
  <c r="M107" i="13"/>
  <c r="I107" i="13"/>
  <c r="K107" i="13"/>
  <c r="O107" i="13"/>
  <c r="O104" i="13"/>
  <c r="Q107" i="13"/>
  <c r="V107" i="13"/>
  <c r="G109" i="13"/>
  <c r="M109" i="13"/>
  <c r="I109" i="13"/>
  <c r="K109" i="13"/>
  <c r="O109" i="13"/>
  <c r="Q109" i="13"/>
  <c r="Q104" i="13"/>
  <c r="V109" i="13"/>
  <c r="G111" i="13"/>
  <c r="M111" i="13"/>
  <c r="I111" i="13"/>
  <c r="I104" i="13"/>
  <c r="K111" i="13"/>
  <c r="O111" i="13"/>
  <c r="Q111" i="13"/>
  <c r="V111" i="13"/>
  <c r="G114" i="13"/>
  <c r="I114" i="13"/>
  <c r="K114" i="13"/>
  <c r="O114" i="13"/>
  <c r="O113" i="13"/>
  <c r="Q114" i="13"/>
  <c r="V114" i="13"/>
  <c r="V113" i="13"/>
  <c r="G116" i="13"/>
  <c r="M116" i="13"/>
  <c r="I116" i="13"/>
  <c r="K116" i="13"/>
  <c r="O116" i="13"/>
  <c r="Q116" i="13"/>
  <c r="Q113" i="13"/>
  <c r="V116" i="13"/>
  <c r="G119" i="13"/>
  <c r="M119" i="13"/>
  <c r="I119" i="13"/>
  <c r="K119" i="13"/>
  <c r="K118" i="13"/>
  <c r="O119" i="13"/>
  <c r="Q119" i="13"/>
  <c r="V119" i="13"/>
  <c r="G121" i="13"/>
  <c r="M121" i="13"/>
  <c r="I121" i="13"/>
  <c r="K121" i="13"/>
  <c r="O121" i="13"/>
  <c r="O118" i="13"/>
  <c r="Q121" i="13"/>
  <c r="V121" i="13"/>
  <c r="G135" i="13"/>
  <c r="M135" i="13"/>
  <c r="I135" i="13"/>
  <c r="K135" i="13"/>
  <c r="O135" i="13"/>
  <c r="Q135" i="13"/>
  <c r="Q118" i="13"/>
  <c r="V135" i="13"/>
  <c r="G142" i="13"/>
  <c r="M142" i="13"/>
  <c r="I142" i="13"/>
  <c r="K142" i="13"/>
  <c r="O142" i="13"/>
  <c r="Q142" i="13"/>
  <c r="V142" i="13"/>
  <c r="V118" i="13"/>
  <c r="G150" i="13"/>
  <c r="M150" i="13"/>
  <c r="I150" i="13"/>
  <c r="K150" i="13"/>
  <c r="O150" i="13"/>
  <c r="Q150" i="13"/>
  <c r="V150" i="13"/>
  <c r="G170" i="13"/>
  <c r="M170" i="13"/>
  <c r="I170" i="13"/>
  <c r="K170" i="13"/>
  <c r="O170" i="13"/>
  <c r="Q170" i="13"/>
  <c r="V170" i="13"/>
  <c r="G185" i="13"/>
  <c r="M185" i="13"/>
  <c r="I185" i="13"/>
  <c r="K185" i="13"/>
  <c r="O185" i="13"/>
  <c r="Q185" i="13"/>
  <c r="V185" i="13"/>
  <c r="G203" i="13"/>
  <c r="M203" i="13"/>
  <c r="I203" i="13"/>
  <c r="K203" i="13"/>
  <c r="O203" i="13"/>
  <c r="Q203" i="13"/>
  <c r="V203" i="13"/>
  <c r="G205" i="13"/>
  <c r="M205" i="13"/>
  <c r="I205" i="13"/>
  <c r="K205" i="13"/>
  <c r="O205" i="13"/>
  <c r="Q205" i="13"/>
  <c r="V205" i="13"/>
  <c r="G224" i="13"/>
  <c r="M224" i="13"/>
  <c r="I224" i="13"/>
  <c r="K224" i="13"/>
  <c r="O224" i="13"/>
  <c r="Q224" i="13"/>
  <c r="V224" i="13"/>
  <c r="G236" i="13"/>
  <c r="M236" i="13"/>
  <c r="I236" i="13"/>
  <c r="K236" i="13"/>
  <c r="O236" i="13"/>
  <c r="Q236" i="13"/>
  <c r="V236" i="13"/>
  <c r="G244" i="13"/>
  <c r="M244" i="13"/>
  <c r="I244" i="13"/>
  <c r="K244" i="13"/>
  <c r="O244" i="13"/>
  <c r="Q244" i="13"/>
  <c r="V244" i="13"/>
  <c r="G249" i="13"/>
  <c r="M249" i="13"/>
  <c r="I249" i="13"/>
  <c r="K249" i="13"/>
  <c r="O249" i="13"/>
  <c r="Q249" i="13"/>
  <c r="V249" i="13"/>
  <c r="G251" i="13"/>
  <c r="M251" i="13"/>
  <c r="I251" i="13"/>
  <c r="K251" i="13"/>
  <c r="O251" i="13"/>
  <c r="Q251" i="13"/>
  <c r="V251" i="13"/>
  <c r="G269" i="13"/>
  <c r="M269" i="13"/>
  <c r="I269" i="13"/>
  <c r="K269" i="13"/>
  <c r="K184" i="13"/>
  <c r="O269" i="13"/>
  <c r="Q269" i="13"/>
  <c r="V269" i="13"/>
  <c r="G271" i="13"/>
  <c r="M271" i="13"/>
  <c r="I271" i="13"/>
  <c r="K271" i="13"/>
  <c r="O271" i="13"/>
  <c r="Q271" i="13"/>
  <c r="V271" i="13"/>
  <c r="G277" i="13"/>
  <c r="M277" i="13"/>
  <c r="I277" i="13"/>
  <c r="K277" i="13"/>
  <c r="O277" i="13"/>
  <c r="Q277" i="13"/>
  <c r="V277" i="13"/>
  <c r="G287" i="13"/>
  <c r="M287" i="13"/>
  <c r="I287" i="13"/>
  <c r="K287" i="13"/>
  <c r="O287" i="13"/>
  <c r="Q287" i="13"/>
  <c r="V287" i="13"/>
  <c r="G312" i="13"/>
  <c r="M312" i="13"/>
  <c r="I312" i="13"/>
  <c r="K312" i="13"/>
  <c r="O312" i="13"/>
  <c r="Q312" i="13"/>
  <c r="V312" i="13"/>
  <c r="G338" i="13"/>
  <c r="M338" i="13"/>
  <c r="I338" i="13"/>
  <c r="K338" i="13"/>
  <c r="O338" i="13"/>
  <c r="Q338" i="13"/>
  <c r="V338" i="13"/>
  <c r="G341" i="13"/>
  <c r="M341" i="13"/>
  <c r="I341" i="13"/>
  <c r="K341" i="13"/>
  <c r="O341" i="13"/>
  <c r="Q341" i="13"/>
  <c r="V341" i="13"/>
  <c r="G349" i="13"/>
  <c r="M349" i="13"/>
  <c r="I349" i="13"/>
  <c r="K349" i="13"/>
  <c r="O349" i="13"/>
  <c r="Q349" i="13"/>
  <c r="V349" i="13"/>
  <c r="G351" i="13"/>
  <c r="M351" i="13"/>
  <c r="I351" i="13"/>
  <c r="K351" i="13"/>
  <c r="O351" i="13"/>
  <c r="Q351" i="13"/>
  <c r="V351" i="13"/>
  <c r="G353" i="13"/>
  <c r="M353" i="13"/>
  <c r="I353" i="13"/>
  <c r="K353" i="13"/>
  <c r="O353" i="13"/>
  <c r="Q353" i="13"/>
  <c r="V353" i="13"/>
  <c r="G358" i="13"/>
  <c r="M358" i="13"/>
  <c r="I358" i="13"/>
  <c r="K358" i="13"/>
  <c r="O358" i="13"/>
  <c r="Q358" i="13"/>
  <c r="V358" i="13"/>
  <c r="G372" i="13"/>
  <c r="M372" i="13"/>
  <c r="I372" i="13"/>
  <c r="K372" i="13"/>
  <c r="O372" i="13"/>
  <c r="Q372" i="13"/>
  <c r="V372" i="13"/>
  <c r="G391" i="13"/>
  <c r="M391" i="13"/>
  <c r="I391" i="13"/>
  <c r="K391" i="13"/>
  <c r="O391" i="13"/>
  <c r="Q391" i="13"/>
  <c r="V391" i="13"/>
  <c r="G410" i="13"/>
  <c r="I410" i="13"/>
  <c r="K410" i="13"/>
  <c r="M410" i="13"/>
  <c r="O410" i="13"/>
  <c r="Q410" i="13"/>
  <c r="V410" i="13"/>
  <c r="G424" i="13"/>
  <c r="M424" i="13"/>
  <c r="I424" i="13"/>
  <c r="K424" i="13"/>
  <c r="O424" i="13"/>
  <c r="Q424" i="13"/>
  <c r="V424" i="13"/>
  <c r="G426" i="13"/>
  <c r="M426" i="13"/>
  <c r="I426" i="13"/>
  <c r="K426" i="13"/>
  <c r="O426" i="13"/>
  <c r="Q426" i="13"/>
  <c r="V426" i="13"/>
  <c r="G440" i="13"/>
  <c r="M440" i="13"/>
  <c r="I440" i="13"/>
  <c r="K440" i="13"/>
  <c r="O440" i="13"/>
  <c r="Q440" i="13"/>
  <c r="V440" i="13"/>
  <c r="G443" i="13"/>
  <c r="I443" i="13"/>
  <c r="K443" i="13"/>
  <c r="O443" i="13"/>
  <c r="O442" i="13"/>
  <c r="Q443" i="13"/>
  <c r="V443" i="13"/>
  <c r="G455" i="13"/>
  <c r="M455" i="13"/>
  <c r="I455" i="13"/>
  <c r="K455" i="13"/>
  <c r="O455" i="13"/>
  <c r="Q455" i="13"/>
  <c r="V455" i="13"/>
  <c r="G472" i="13"/>
  <c r="M472" i="13"/>
  <c r="I472" i="13"/>
  <c r="I442" i="13"/>
  <c r="K472" i="13"/>
  <c r="O472" i="13"/>
  <c r="Q472" i="13"/>
  <c r="V472" i="13"/>
  <c r="G486" i="13"/>
  <c r="M486" i="13"/>
  <c r="I486" i="13"/>
  <c r="K486" i="13"/>
  <c r="O486" i="13"/>
  <c r="Q486" i="13"/>
  <c r="V486" i="13"/>
  <c r="G488" i="13"/>
  <c r="M488" i="13"/>
  <c r="I488" i="13"/>
  <c r="K488" i="13"/>
  <c r="O488" i="13"/>
  <c r="Q488" i="13"/>
  <c r="Q442" i="13"/>
  <c r="V488" i="13"/>
  <c r="G491" i="13"/>
  <c r="I491" i="13"/>
  <c r="I490" i="13"/>
  <c r="K491" i="13"/>
  <c r="O491" i="13"/>
  <c r="Q491" i="13"/>
  <c r="Q490" i="13"/>
  <c r="V491" i="13"/>
  <c r="G492" i="13"/>
  <c r="M492" i="13"/>
  <c r="I492" i="13"/>
  <c r="K492" i="13"/>
  <c r="O492" i="13"/>
  <c r="Q492" i="13"/>
  <c r="V492" i="13"/>
  <c r="G493" i="13"/>
  <c r="I493" i="13"/>
  <c r="K493" i="13"/>
  <c r="O493" i="13"/>
  <c r="Q493" i="13"/>
  <c r="V493" i="13"/>
  <c r="G501" i="13"/>
  <c r="I501" i="13"/>
  <c r="K501" i="13"/>
  <c r="O501" i="13"/>
  <c r="Q501" i="13"/>
  <c r="V501" i="13"/>
  <c r="G503" i="13"/>
  <c r="M503" i="13"/>
  <c r="I503" i="13"/>
  <c r="K503" i="13"/>
  <c r="O503" i="13"/>
  <c r="O500" i="13"/>
  <c r="Q503" i="13"/>
  <c r="V503" i="13"/>
  <c r="V500" i="13"/>
  <c r="G506" i="13"/>
  <c r="I506" i="13"/>
  <c r="K506" i="13"/>
  <c r="O506" i="13"/>
  <c r="Q506" i="13"/>
  <c r="V506" i="13"/>
  <c r="G525" i="13"/>
  <c r="M525" i="13"/>
  <c r="I525" i="13"/>
  <c r="I505" i="13"/>
  <c r="K525" i="13"/>
  <c r="O525" i="13"/>
  <c r="Q525" i="13"/>
  <c r="V525" i="13"/>
  <c r="G527" i="13"/>
  <c r="M527" i="13"/>
  <c r="I527" i="13"/>
  <c r="K527" i="13"/>
  <c r="O527" i="13"/>
  <c r="O505" i="13"/>
  <c r="Q527" i="13"/>
  <c r="V527" i="13"/>
  <c r="G529" i="13"/>
  <c r="M529" i="13"/>
  <c r="I529" i="13"/>
  <c r="K529" i="13"/>
  <c r="O529" i="13"/>
  <c r="Q529" i="13"/>
  <c r="V529" i="13"/>
  <c r="G533" i="13"/>
  <c r="M533" i="13"/>
  <c r="I533" i="13"/>
  <c r="K533" i="13"/>
  <c r="O533" i="13"/>
  <c r="Q533" i="13"/>
  <c r="V533" i="13"/>
  <c r="G535" i="13"/>
  <c r="M535" i="13"/>
  <c r="I535" i="13"/>
  <c r="K535" i="13"/>
  <c r="O535" i="13"/>
  <c r="Q535" i="13"/>
  <c r="V535" i="13"/>
  <c r="G537" i="13"/>
  <c r="M537" i="13"/>
  <c r="I537" i="13"/>
  <c r="K537" i="13"/>
  <c r="O537" i="13"/>
  <c r="Q537" i="13"/>
  <c r="V537" i="13"/>
  <c r="G539" i="13"/>
  <c r="M539" i="13"/>
  <c r="I539" i="13"/>
  <c r="K539" i="13"/>
  <c r="O539" i="13"/>
  <c r="Q539" i="13"/>
  <c r="V539" i="13"/>
  <c r="G542" i="13"/>
  <c r="M542" i="13"/>
  <c r="I542" i="13"/>
  <c r="K542" i="13"/>
  <c r="O542" i="13"/>
  <c r="O541" i="13"/>
  <c r="Q542" i="13"/>
  <c r="V542" i="13"/>
  <c r="G545" i="13"/>
  <c r="M545" i="13"/>
  <c r="I545" i="13"/>
  <c r="K545" i="13"/>
  <c r="O545" i="13"/>
  <c r="Q545" i="13"/>
  <c r="V545" i="13"/>
  <c r="G549" i="13"/>
  <c r="M549" i="13"/>
  <c r="I549" i="13"/>
  <c r="K549" i="13"/>
  <c r="O549" i="13"/>
  <c r="Q549" i="13"/>
  <c r="V549" i="13"/>
  <c r="G551" i="13"/>
  <c r="M551" i="13"/>
  <c r="I551" i="13"/>
  <c r="K551" i="13"/>
  <c r="O551" i="13"/>
  <c r="Q551" i="13"/>
  <c r="V551" i="13"/>
  <c r="G554" i="13"/>
  <c r="M554" i="13"/>
  <c r="I554" i="13"/>
  <c r="K554" i="13"/>
  <c r="O554" i="13"/>
  <c r="Q554" i="13"/>
  <c r="V554" i="13"/>
  <c r="G557" i="13"/>
  <c r="I557" i="13"/>
  <c r="K557" i="13"/>
  <c r="O557" i="13"/>
  <c r="Q557" i="13"/>
  <c r="V557" i="13"/>
  <c r="G559" i="13"/>
  <c r="M559" i="13"/>
  <c r="I559" i="13"/>
  <c r="K559" i="13"/>
  <c r="O559" i="13"/>
  <c r="Q559" i="13"/>
  <c r="V559" i="13"/>
  <c r="G561" i="13"/>
  <c r="M561" i="13"/>
  <c r="I561" i="13"/>
  <c r="K561" i="13"/>
  <c r="O561" i="13"/>
  <c r="Q561" i="13"/>
  <c r="V561" i="13"/>
  <c r="G563" i="13"/>
  <c r="M563" i="13"/>
  <c r="I563" i="13"/>
  <c r="K563" i="13"/>
  <c r="O563" i="13"/>
  <c r="Q563" i="13"/>
  <c r="V563" i="13"/>
  <c r="G565" i="13"/>
  <c r="M565" i="13"/>
  <c r="I565" i="13"/>
  <c r="K565" i="13"/>
  <c r="O565" i="13"/>
  <c r="Q565" i="13"/>
  <c r="V565" i="13"/>
  <c r="G574" i="13"/>
  <c r="M574" i="13"/>
  <c r="I574" i="13"/>
  <c r="K574" i="13"/>
  <c r="O574" i="13"/>
  <c r="O556" i="13"/>
  <c r="Q574" i="13"/>
  <c r="V574" i="13"/>
  <c r="G577" i="13"/>
  <c r="M577" i="13"/>
  <c r="I577" i="13"/>
  <c r="K577" i="13"/>
  <c r="O577" i="13"/>
  <c r="Q577" i="13"/>
  <c r="V577" i="13"/>
  <c r="G590" i="13"/>
  <c r="M590" i="13"/>
  <c r="I590" i="13"/>
  <c r="K590" i="13"/>
  <c r="O590" i="13"/>
  <c r="Q590" i="13"/>
  <c r="V590" i="13"/>
  <c r="G592" i="13"/>
  <c r="M592" i="13"/>
  <c r="I592" i="13"/>
  <c r="K592" i="13"/>
  <c r="O592" i="13"/>
  <c r="Q592" i="13"/>
  <c r="V592" i="13"/>
  <c r="G610" i="13"/>
  <c r="M610" i="13"/>
  <c r="I610" i="13"/>
  <c r="K610" i="13"/>
  <c r="O610" i="13"/>
  <c r="Q610" i="13"/>
  <c r="V610" i="13"/>
  <c r="V556" i="13"/>
  <c r="G613" i="13"/>
  <c r="M613" i="13"/>
  <c r="I613" i="13"/>
  <c r="K613" i="13"/>
  <c r="O613" i="13"/>
  <c r="Q613" i="13"/>
  <c r="V613" i="13"/>
  <c r="G614" i="13"/>
  <c r="M614" i="13"/>
  <c r="I614" i="13"/>
  <c r="K614" i="13"/>
  <c r="O614" i="13"/>
  <c r="Q614" i="13"/>
  <c r="V614" i="13"/>
  <c r="G616" i="13"/>
  <c r="M616" i="13"/>
  <c r="I616" i="13"/>
  <c r="K616" i="13"/>
  <c r="O616" i="13"/>
  <c r="Q616" i="13"/>
  <c r="V616" i="13"/>
  <c r="G618" i="13"/>
  <c r="M618" i="13"/>
  <c r="I618" i="13"/>
  <c r="K618" i="13"/>
  <c r="O618" i="13"/>
  <c r="Q618" i="13"/>
  <c r="Q617" i="13"/>
  <c r="V618" i="13"/>
  <c r="G623" i="13"/>
  <c r="M623" i="13"/>
  <c r="I623" i="13"/>
  <c r="K623" i="13"/>
  <c r="O623" i="13"/>
  <c r="Q623" i="13"/>
  <c r="V623" i="13"/>
  <c r="G638" i="13"/>
  <c r="M638" i="13"/>
  <c r="I638" i="13"/>
  <c r="K638" i="13"/>
  <c r="O638" i="13"/>
  <c r="Q638" i="13"/>
  <c r="V638" i="13"/>
  <c r="G643" i="13"/>
  <c r="M643" i="13"/>
  <c r="I643" i="13"/>
  <c r="K643" i="13"/>
  <c r="O643" i="13"/>
  <c r="Q643" i="13"/>
  <c r="V643" i="13"/>
  <c r="G648" i="13"/>
  <c r="G647" i="13"/>
  <c r="I648" i="13"/>
  <c r="I647" i="13"/>
  <c r="K648" i="13"/>
  <c r="K647" i="13"/>
  <c r="O648" i="13"/>
  <c r="O647" i="13"/>
  <c r="Q648" i="13"/>
  <c r="Q647" i="13"/>
  <c r="V648" i="13"/>
  <c r="V647" i="13"/>
  <c r="G650" i="13"/>
  <c r="I650" i="13"/>
  <c r="K650" i="13"/>
  <c r="O650" i="13"/>
  <c r="Q650" i="13"/>
  <c r="V650" i="13"/>
  <c r="G659" i="13"/>
  <c r="M659" i="13"/>
  <c r="I659" i="13"/>
  <c r="K659" i="13"/>
  <c r="O659" i="13"/>
  <c r="Q659" i="13"/>
  <c r="V659" i="13"/>
  <c r="G667" i="13"/>
  <c r="M667" i="13"/>
  <c r="I667" i="13"/>
  <c r="K667" i="13"/>
  <c r="O667" i="13"/>
  <c r="Q667" i="13"/>
  <c r="V667" i="13"/>
  <c r="G675" i="13"/>
  <c r="M675" i="13"/>
  <c r="I675" i="13"/>
  <c r="K675" i="13"/>
  <c r="O675" i="13"/>
  <c r="Q675" i="13"/>
  <c r="V675" i="13"/>
  <c r="G683" i="13"/>
  <c r="M683" i="13"/>
  <c r="I683" i="13"/>
  <c r="K683" i="13"/>
  <c r="O683" i="13"/>
  <c r="Q683" i="13"/>
  <c r="V683" i="13"/>
  <c r="G703" i="13"/>
  <c r="M703" i="13"/>
  <c r="I703" i="13"/>
  <c r="K703" i="13"/>
  <c r="O703" i="13"/>
  <c r="Q703" i="13"/>
  <c r="V703" i="13"/>
  <c r="G705" i="13"/>
  <c r="I705" i="13"/>
  <c r="K705" i="13"/>
  <c r="O705" i="13"/>
  <c r="Q705" i="13"/>
  <c r="V705" i="13"/>
  <c r="G736" i="13"/>
  <c r="M736" i="13"/>
  <c r="I736" i="13"/>
  <c r="K736" i="13"/>
  <c r="O736" i="13"/>
  <c r="Q736" i="13"/>
  <c r="V736" i="13"/>
  <c r="G738" i="13"/>
  <c r="M738" i="13"/>
  <c r="I738" i="13"/>
  <c r="K738" i="13"/>
  <c r="O738" i="13"/>
  <c r="Q738" i="13"/>
  <c r="V738" i="13"/>
  <c r="G740" i="13"/>
  <c r="M740" i="13"/>
  <c r="I740" i="13"/>
  <c r="K740" i="13"/>
  <c r="O740" i="13"/>
  <c r="Q740" i="13"/>
  <c r="V740" i="13"/>
  <c r="G743" i="13"/>
  <c r="M743" i="13"/>
  <c r="I743" i="13"/>
  <c r="K743" i="13"/>
  <c r="O743" i="13"/>
  <c r="Q743" i="13"/>
  <c r="V743" i="13"/>
  <c r="G746" i="13"/>
  <c r="M746" i="13"/>
  <c r="I746" i="13"/>
  <c r="K746" i="13"/>
  <c r="O746" i="13"/>
  <c r="Q746" i="13"/>
  <c r="V746" i="13"/>
  <c r="G749" i="13"/>
  <c r="M749" i="13"/>
  <c r="I749" i="13"/>
  <c r="K749" i="13"/>
  <c r="O749" i="13"/>
  <c r="Q749" i="13"/>
  <c r="V749" i="13"/>
  <c r="G753" i="13"/>
  <c r="M753" i="13"/>
  <c r="I753" i="13"/>
  <c r="K753" i="13"/>
  <c r="O753" i="13"/>
  <c r="Q753" i="13"/>
  <c r="V753" i="13"/>
  <c r="G756" i="13"/>
  <c r="M756" i="13"/>
  <c r="I756" i="13"/>
  <c r="K756" i="13"/>
  <c r="O756" i="13"/>
  <c r="Q756" i="13"/>
  <c r="V756" i="13"/>
  <c r="G759" i="13"/>
  <c r="M759" i="13"/>
  <c r="I759" i="13"/>
  <c r="K759" i="13"/>
  <c r="O759" i="13"/>
  <c r="Q759" i="13"/>
  <c r="V759" i="13"/>
  <c r="G763" i="13"/>
  <c r="M763" i="13"/>
  <c r="I763" i="13"/>
  <c r="K763" i="13"/>
  <c r="O763" i="13"/>
  <c r="Q763" i="13"/>
  <c r="V763" i="13"/>
  <c r="G765" i="13"/>
  <c r="M765" i="13"/>
  <c r="I765" i="13"/>
  <c r="K765" i="13"/>
  <c r="O765" i="13"/>
  <c r="Q765" i="13"/>
  <c r="V765" i="13"/>
  <c r="G767" i="13"/>
  <c r="M767" i="13"/>
  <c r="I767" i="13"/>
  <c r="K767" i="13"/>
  <c r="O767" i="13"/>
  <c r="Q767" i="13"/>
  <c r="V767" i="13"/>
  <c r="G798" i="13"/>
  <c r="M798" i="13"/>
  <c r="I798" i="13"/>
  <c r="K798" i="13"/>
  <c r="O798" i="13"/>
  <c r="Q798" i="13"/>
  <c r="V798" i="13"/>
  <c r="G800" i="13"/>
  <c r="M800" i="13"/>
  <c r="I800" i="13"/>
  <c r="K800" i="13"/>
  <c r="O800" i="13"/>
  <c r="Q800" i="13"/>
  <c r="V800" i="13"/>
  <c r="G810" i="13"/>
  <c r="M810" i="13"/>
  <c r="I810" i="13"/>
  <c r="K810" i="13"/>
  <c r="O810" i="13"/>
  <c r="Q810" i="13"/>
  <c r="V810" i="13"/>
  <c r="G813" i="13"/>
  <c r="M813" i="13"/>
  <c r="I813" i="13"/>
  <c r="K813" i="13"/>
  <c r="O813" i="13"/>
  <c r="Q813" i="13"/>
  <c r="V813" i="13"/>
  <c r="G816" i="13"/>
  <c r="M816" i="13"/>
  <c r="I816" i="13"/>
  <c r="K816" i="13"/>
  <c r="O816" i="13"/>
  <c r="Q816" i="13"/>
  <c r="V816" i="13"/>
  <c r="G818" i="13"/>
  <c r="M818" i="13"/>
  <c r="I818" i="13"/>
  <c r="K818" i="13"/>
  <c r="O818" i="13"/>
  <c r="Q818" i="13"/>
  <c r="V818" i="13"/>
  <c r="G820" i="13"/>
  <c r="M820" i="13"/>
  <c r="I820" i="13"/>
  <c r="K820" i="13"/>
  <c r="O820" i="13"/>
  <c r="Q820" i="13"/>
  <c r="V820" i="13"/>
  <c r="G822" i="13"/>
  <c r="I822" i="13"/>
  <c r="K822" i="13"/>
  <c r="O822" i="13"/>
  <c r="Q822" i="13"/>
  <c r="V822" i="13"/>
  <c r="G825" i="13"/>
  <c r="M825" i="13"/>
  <c r="I825" i="13"/>
  <c r="K825" i="13"/>
  <c r="O825" i="13"/>
  <c r="Q825" i="13"/>
  <c r="V825" i="13"/>
  <c r="G861" i="13"/>
  <c r="M861" i="13"/>
  <c r="I861" i="13"/>
  <c r="K861" i="13"/>
  <c r="O861" i="13"/>
  <c r="Q861" i="13"/>
  <c r="V861" i="13"/>
  <c r="G878" i="13"/>
  <c r="M878" i="13"/>
  <c r="I878" i="13"/>
  <c r="K878" i="13"/>
  <c r="O878" i="13"/>
  <c r="Q878" i="13"/>
  <c r="V878" i="13"/>
  <c r="G880" i="13"/>
  <c r="M880" i="13"/>
  <c r="I880" i="13"/>
  <c r="K880" i="13"/>
  <c r="O880" i="13"/>
  <c r="Q880" i="13"/>
  <c r="V880" i="13"/>
  <c r="G884" i="13"/>
  <c r="M884" i="13"/>
  <c r="I884" i="13"/>
  <c r="K884" i="13"/>
  <c r="O884" i="13"/>
  <c r="O821" i="13"/>
  <c r="Q884" i="13"/>
  <c r="V884" i="13"/>
  <c r="G901" i="13"/>
  <c r="M901" i="13"/>
  <c r="I901" i="13"/>
  <c r="K901" i="13"/>
  <c r="O901" i="13"/>
  <c r="Q901" i="13"/>
  <c r="V901" i="13"/>
  <c r="G932" i="13"/>
  <c r="M932" i="13"/>
  <c r="I932" i="13"/>
  <c r="K932" i="13"/>
  <c r="K821" i="13"/>
  <c r="O932" i="13"/>
  <c r="Q932" i="13"/>
  <c r="V932" i="13"/>
  <c r="G934" i="13"/>
  <c r="M934" i="13"/>
  <c r="I934" i="13"/>
  <c r="I933" i="13"/>
  <c r="K934" i="13"/>
  <c r="O934" i="13"/>
  <c r="Q934" i="13"/>
  <c r="V934" i="13"/>
  <c r="G936" i="13"/>
  <c r="M936" i="13"/>
  <c r="I936" i="13"/>
  <c r="K936" i="13"/>
  <c r="K933" i="13"/>
  <c r="O936" i="13"/>
  <c r="Q936" i="13"/>
  <c r="Q933" i="13"/>
  <c r="V936" i="13"/>
  <c r="G943" i="13"/>
  <c r="M943" i="13"/>
  <c r="I943" i="13"/>
  <c r="K943" i="13"/>
  <c r="O943" i="13"/>
  <c r="O942" i="13"/>
  <c r="Q943" i="13"/>
  <c r="V943" i="13"/>
  <c r="G947" i="13"/>
  <c r="M947" i="13"/>
  <c r="I947" i="13"/>
  <c r="K947" i="13"/>
  <c r="O947" i="13"/>
  <c r="Q947" i="13"/>
  <c r="V947" i="13"/>
  <c r="G954" i="13"/>
  <c r="M954" i="13"/>
  <c r="I954" i="13"/>
  <c r="K954" i="13"/>
  <c r="O954" i="13"/>
  <c r="Q954" i="13"/>
  <c r="V954" i="13"/>
  <c r="G963" i="13"/>
  <c r="M963" i="13"/>
  <c r="I963" i="13"/>
  <c r="K963" i="13"/>
  <c r="O963" i="13"/>
  <c r="Q963" i="13"/>
  <c r="V963" i="13"/>
  <c r="V942" i="13"/>
  <c r="G965" i="13"/>
  <c r="M965" i="13"/>
  <c r="I965" i="13"/>
  <c r="K965" i="13"/>
  <c r="K964" i="13"/>
  <c r="O965" i="13"/>
  <c r="Q965" i="13"/>
  <c r="V965" i="13"/>
  <c r="V964" i="13"/>
  <c r="G979" i="13"/>
  <c r="M979" i="13"/>
  <c r="I979" i="13"/>
  <c r="K979" i="13"/>
  <c r="O979" i="13"/>
  <c r="O964" i="13"/>
  <c r="Q979" i="13"/>
  <c r="V979" i="13"/>
  <c r="G981" i="13"/>
  <c r="M981" i="13"/>
  <c r="I981" i="13"/>
  <c r="K981" i="13"/>
  <c r="O981" i="13"/>
  <c r="Q981" i="13"/>
  <c r="V981" i="13"/>
  <c r="G987" i="13"/>
  <c r="I987" i="13"/>
  <c r="K987" i="13"/>
  <c r="K980" i="13"/>
  <c r="O987" i="13"/>
  <c r="Q987" i="13"/>
  <c r="V987" i="13"/>
  <c r="G989" i="13"/>
  <c r="M989" i="13"/>
  <c r="I989" i="13"/>
  <c r="K989" i="13"/>
  <c r="O989" i="13"/>
  <c r="Q989" i="13"/>
  <c r="V989" i="13"/>
  <c r="G994" i="13"/>
  <c r="M994" i="13"/>
  <c r="I994" i="13"/>
  <c r="I980" i="13"/>
  <c r="K994" i="13"/>
  <c r="O994" i="13"/>
  <c r="Q994" i="13"/>
  <c r="V994" i="13"/>
  <c r="G1005" i="13"/>
  <c r="M1005" i="13"/>
  <c r="I1005" i="13"/>
  <c r="K1005" i="13"/>
  <c r="O1005" i="13"/>
  <c r="Q1005" i="13"/>
  <c r="V1005" i="13"/>
  <c r="G1008" i="13"/>
  <c r="M1008" i="13"/>
  <c r="I1008" i="13"/>
  <c r="K1008" i="13"/>
  <c r="O1008" i="13"/>
  <c r="Q1008" i="13"/>
  <c r="V1008" i="13"/>
  <c r="G1011" i="13"/>
  <c r="M1011" i="13"/>
  <c r="I1011" i="13"/>
  <c r="K1011" i="13"/>
  <c r="O1011" i="13"/>
  <c r="Q1011" i="13"/>
  <c r="V1011" i="13"/>
  <c r="G1014" i="13"/>
  <c r="M1014" i="13"/>
  <c r="I1014" i="13"/>
  <c r="K1014" i="13"/>
  <c r="O1014" i="13"/>
  <c r="Q1014" i="13"/>
  <c r="V1014" i="13"/>
  <c r="G1017" i="13"/>
  <c r="M1017" i="13"/>
  <c r="I1017" i="13"/>
  <c r="K1017" i="13"/>
  <c r="O1017" i="13"/>
  <c r="Q1017" i="13"/>
  <c r="V1017" i="13"/>
  <c r="G1020" i="13"/>
  <c r="M1020" i="13"/>
  <c r="I1020" i="13"/>
  <c r="K1020" i="13"/>
  <c r="O1020" i="13"/>
  <c r="Q1020" i="13"/>
  <c r="V1020" i="13"/>
  <c r="G1023" i="13"/>
  <c r="M1023" i="13"/>
  <c r="I1023" i="13"/>
  <c r="K1023" i="13"/>
  <c r="O1023" i="13"/>
  <c r="Q1023" i="13"/>
  <c r="V1023" i="13"/>
  <c r="G1026" i="13"/>
  <c r="M1026" i="13"/>
  <c r="I1026" i="13"/>
  <c r="K1026" i="13"/>
  <c r="O1026" i="13"/>
  <c r="O980" i="13"/>
  <c r="Q1026" i="13"/>
  <c r="V1026" i="13"/>
  <c r="G1029" i="13"/>
  <c r="M1029" i="13"/>
  <c r="I1029" i="13"/>
  <c r="K1029" i="13"/>
  <c r="O1029" i="13"/>
  <c r="Q1029" i="13"/>
  <c r="V1029" i="13"/>
  <c r="G1032" i="13"/>
  <c r="M1032" i="13"/>
  <c r="I1032" i="13"/>
  <c r="K1032" i="13"/>
  <c r="O1032" i="13"/>
  <c r="Q1032" i="13"/>
  <c r="V1032" i="13"/>
  <c r="G1035" i="13"/>
  <c r="M1035" i="13"/>
  <c r="I1035" i="13"/>
  <c r="K1035" i="13"/>
  <c r="O1035" i="13"/>
  <c r="Q1035" i="13"/>
  <c r="V1035" i="13"/>
  <c r="G1038" i="13"/>
  <c r="M1038" i="13"/>
  <c r="I1038" i="13"/>
  <c r="K1038" i="13"/>
  <c r="O1038" i="13"/>
  <c r="Q1038" i="13"/>
  <c r="V1038" i="13"/>
  <c r="G1041" i="13"/>
  <c r="M1041" i="13"/>
  <c r="I1041" i="13"/>
  <c r="K1041" i="13"/>
  <c r="O1041" i="13"/>
  <c r="Q1041" i="13"/>
  <c r="V1041" i="13"/>
  <c r="G1044" i="13"/>
  <c r="M1044" i="13"/>
  <c r="I1044" i="13"/>
  <c r="K1044" i="13"/>
  <c r="O1044" i="13"/>
  <c r="Q1044" i="13"/>
  <c r="V1044" i="13"/>
  <c r="G1047" i="13"/>
  <c r="M1047" i="13"/>
  <c r="I1047" i="13"/>
  <c r="K1047" i="13"/>
  <c r="O1047" i="13"/>
  <c r="Q1047" i="13"/>
  <c r="V1047" i="13"/>
  <c r="G1050" i="13"/>
  <c r="M1050" i="13"/>
  <c r="I1050" i="13"/>
  <c r="K1050" i="13"/>
  <c r="O1050" i="13"/>
  <c r="Q1050" i="13"/>
  <c r="V1050" i="13"/>
  <c r="G1053" i="13"/>
  <c r="M1053" i="13"/>
  <c r="I1053" i="13"/>
  <c r="K1053" i="13"/>
  <c r="O1053" i="13"/>
  <c r="Q1053" i="13"/>
  <c r="V1053" i="13"/>
  <c r="G1056" i="13"/>
  <c r="M1056" i="13"/>
  <c r="I1056" i="13"/>
  <c r="K1056" i="13"/>
  <c r="O1056" i="13"/>
  <c r="Q1056" i="13"/>
  <c r="V1056" i="13"/>
  <c r="G1059" i="13"/>
  <c r="M1059" i="13"/>
  <c r="I1059" i="13"/>
  <c r="K1059" i="13"/>
  <c r="O1059" i="13"/>
  <c r="Q1059" i="13"/>
  <c r="V1059" i="13"/>
  <c r="G1062" i="13"/>
  <c r="M1062" i="13"/>
  <c r="I1062" i="13"/>
  <c r="K1062" i="13"/>
  <c r="O1062" i="13"/>
  <c r="Q1062" i="13"/>
  <c r="V1062" i="13"/>
  <c r="G1065" i="13"/>
  <c r="M1065" i="13"/>
  <c r="I1065" i="13"/>
  <c r="K1065" i="13"/>
  <c r="O1065" i="13"/>
  <c r="Q1065" i="13"/>
  <c r="V1065" i="13"/>
  <c r="G1068" i="13"/>
  <c r="M1068" i="13"/>
  <c r="I1068" i="13"/>
  <c r="K1068" i="13"/>
  <c r="O1068" i="13"/>
  <c r="Q1068" i="13"/>
  <c r="V1068" i="13"/>
  <c r="G1071" i="13"/>
  <c r="I1071" i="13"/>
  <c r="K1071" i="13"/>
  <c r="M1071" i="13"/>
  <c r="O1071" i="13"/>
  <c r="Q1071" i="13"/>
  <c r="V1071" i="13"/>
  <c r="G1074" i="13"/>
  <c r="M1074" i="13"/>
  <c r="I1074" i="13"/>
  <c r="K1074" i="13"/>
  <c r="O1074" i="13"/>
  <c r="Q1074" i="13"/>
  <c r="V1074" i="13"/>
  <c r="G1077" i="13"/>
  <c r="M1077" i="13"/>
  <c r="I1077" i="13"/>
  <c r="K1077" i="13"/>
  <c r="O1077" i="13"/>
  <c r="Q1077" i="13"/>
  <c r="V1077" i="13"/>
  <c r="G1080" i="13"/>
  <c r="M1080" i="13"/>
  <c r="I1080" i="13"/>
  <c r="K1080" i="13"/>
  <c r="O1080" i="13"/>
  <c r="Q1080" i="13"/>
  <c r="V1080" i="13"/>
  <c r="G1083" i="13"/>
  <c r="M1083" i="13"/>
  <c r="I1083" i="13"/>
  <c r="K1083" i="13"/>
  <c r="O1083" i="13"/>
  <c r="Q1083" i="13"/>
  <c r="V1083" i="13"/>
  <c r="G1086" i="13"/>
  <c r="M1086" i="13"/>
  <c r="I1086" i="13"/>
  <c r="K1086" i="13"/>
  <c r="O1086" i="13"/>
  <c r="Q1086" i="13"/>
  <c r="V1086" i="13"/>
  <c r="G1089" i="13"/>
  <c r="M1089" i="13"/>
  <c r="I1089" i="13"/>
  <c r="K1089" i="13"/>
  <c r="O1089" i="13"/>
  <c r="Q1089" i="13"/>
  <c r="V1089" i="13"/>
  <c r="G1092" i="13"/>
  <c r="M1092" i="13"/>
  <c r="I1092" i="13"/>
  <c r="K1092" i="13"/>
  <c r="O1092" i="13"/>
  <c r="Q1092" i="13"/>
  <c r="V1092" i="13"/>
  <c r="G1095" i="13"/>
  <c r="M1095" i="13"/>
  <c r="I1095" i="13"/>
  <c r="K1095" i="13"/>
  <c r="O1095" i="13"/>
  <c r="Q1095" i="13"/>
  <c r="V1095" i="13"/>
  <c r="G1098" i="13"/>
  <c r="M1098" i="13"/>
  <c r="I1098" i="13"/>
  <c r="K1098" i="13"/>
  <c r="O1098" i="13"/>
  <c r="Q1098" i="13"/>
  <c r="V1098" i="13"/>
  <c r="G1101" i="13"/>
  <c r="M1101" i="13"/>
  <c r="I1101" i="13"/>
  <c r="K1101" i="13"/>
  <c r="O1101" i="13"/>
  <c r="Q1101" i="13"/>
  <c r="V1101" i="13"/>
  <c r="G1104" i="13"/>
  <c r="M1104" i="13"/>
  <c r="I1104" i="13"/>
  <c r="K1104" i="13"/>
  <c r="O1104" i="13"/>
  <c r="Q1104" i="13"/>
  <c r="V1104" i="13"/>
  <c r="G1107" i="13"/>
  <c r="M1107" i="13"/>
  <c r="I1107" i="13"/>
  <c r="K1107" i="13"/>
  <c r="O1107" i="13"/>
  <c r="Q1107" i="13"/>
  <c r="V1107" i="13"/>
  <c r="G1110" i="13"/>
  <c r="M1110" i="13"/>
  <c r="I1110" i="13"/>
  <c r="K1110" i="13"/>
  <c r="O1110" i="13"/>
  <c r="Q1110" i="13"/>
  <c r="V1110" i="13"/>
  <c r="G1113" i="13"/>
  <c r="M1113" i="13"/>
  <c r="I1113" i="13"/>
  <c r="K1113" i="13"/>
  <c r="O1113" i="13"/>
  <c r="Q1113" i="13"/>
  <c r="V1113" i="13"/>
  <c r="G1115" i="13"/>
  <c r="M1115" i="13"/>
  <c r="I1115" i="13"/>
  <c r="K1115" i="13"/>
  <c r="K1114" i="13"/>
  <c r="O1115" i="13"/>
  <c r="Q1115" i="13"/>
  <c r="Q1114" i="13"/>
  <c r="V1115" i="13"/>
  <c r="G1136" i="13"/>
  <c r="M1136" i="13"/>
  <c r="I1136" i="13"/>
  <c r="I1114" i="13"/>
  <c r="K1136" i="13"/>
  <c r="O1136" i="13"/>
  <c r="Q1136" i="13"/>
  <c r="V1136" i="13"/>
  <c r="G1158" i="13"/>
  <c r="M1158" i="13"/>
  <c r="I1158" i="13"/>
  <c r="K1158" i="13"/>
  <c r="O1158" i="13"/>
  <c r="Q1158" i="13"/>
  <c r="V1158" i="13"/>
  <c r="G1160" i="13"/>
  <c r="M1160" i="13"/>
  <c r="I1160" i="13"/>
  <c r="K1160" i="13"/>
  <c r="O1160" i="13"/>
  <c r="O1114" i="13"/>
  <c r="Q1160" i="13"/>
  <c r="V1160" i="13"/>
  <c r="G1164" i="13"/>
  <c r="M1164" i="13"/>
  <c r="I1164" i="13"/>
  <c r="K1164" i="13"/>
  <c r="O1164" i="13"/>
  <c r="Q1164" i="13"/>
  <c r="V1164" i="13"/>
  <c r="G1168" i="13"/>
  <c r="M1168" i="13"/>
  <c r="I1168" i="13"/>
  <c r="K1168" i="13"/>
  <c r="O1168" i="13"/>
  <c r="Q1168" i="13"/>
  <c r="V1168" i="13"/>
  <c r="G1171" i="13"/>
  <c r="M1171" i="13"/>
  <c r="I1171" i="13"/>
  <c r="K1171" i="13"/>
  <c r="O1171" i="13"/>
  <c r="Q1171" i="13"/>
  <c r="V1171" i="13"/>
  <c r="G1174" i="13"/>
  <c r="M1174" i="13"/>
  <c r="I1174" i="13"/>
  <c r="K1174" i="13"/>
  <c r="O1174" i="13"/>
  <c r="Q1174" i="13"/>
  <c r="V1174" i="13"/>
  <c r="G1178" i="13"/>
  <c r="M1178" i="13"/>
  <c r="I1178" i="13"/>
  <c r="K1178" i="13"/>
  <c r="O1178" i="13"/>
  <c r="Q1178" i="13"/>
  <c r="V1178" i="13"/>
  <c r="G1181" i="13"/>
  <c r="M1181" i="13"/>
  <c r="I1181" i="13"/>
  <c r="K1181" i="13"/>
  <c r="O1181" i="13"/>
  <c r="Q1181" i="13"/>
  <c r="V1181" i="13"/>
  <c r="G1184" i="13"/>
  <c r="M1184" i="13"/>
  <c r="I1184" i="13"/>
  <c r="K1184" i="13"/>
  <c r="O1184" i="13"/>
  <c r="Q1184" i="13"/>
  <c r="V1184" i="13"/>
  <c r="G1187" i="13"/>
  <c r="M1187" i="13"/>
  <c r="I1187" i="13"/>
  <c r="K1187" i="13"/>
  <c r="O1187" i="13"/>
  <c r="Q1187" i="13"/>
  <c r="V1187" i="13"/>
  <c r="G1190" i="13"/>
  <c r="M1190" i="13"/>
  <c r="I1190" i="13"/>
  <c r="K1190" i="13"/>
  <c r="O1190" i="13"/>
  <c r="Q1190" i="13"/>
  <c r="V1190" i="13"/>
  <c r="G1193" i="13"/>
  <c r="M1193" i="13"/>
  <c r="I1193" i="13"/>
  <c r="K1193" i="13"/>
  <c r="O1193" i="13"/>
  <c r="Q1193" i="13"/>
  <c r="V1193" i="13"/>
  <c r="G1196" i="13"/>
  <c r="M1196" i="13"/>
  <c r="I1196" i="13"/>
  <c r="K1196" i="13"/>
  <c r="O1196" i="13"/>
  <c r="Q1196" i="13"/>
  <c r="V1196" i="13"/>
  <c r="G1199" i="13"/>
  <c r="M1199" i="13"/>
  <c r="I1199" i="13"/>
  <c r="K1199" i="13"/>
  <c r="O1199" i="13"/>
  <c r="Q1199" i="13"/>
  <c r="V1199" i="13"/>
  <c r="G1202" i="13"/>
  <c r="M1202" i="13"/>
  <c r="I1202" i="13"/>
  <c r="K1202" i="13"/>
  <c r="O1202" i="13"/>
  <c r="Q1202" i="13"/>
  <c r="V1202" i="13"/>
  <c r="G1205" i="13"/>
  <c r="M1205" i="13"/>
  <c r="I1205" i="13"/>
  <c r="K1205" i="13"/>
  <c r="O1205" i="13"/>
  <c r="Q1205" i="13"/>
  <c r="V1205" i="13"/>
  <c r="G1208" i="13"/>
  <c r="M1208" i="13"/>
  <c r="I1208" i="13"/>
  <c r="K1208" i="13"/>
  <c r="O1208" i="13"/>
  <c r="Q1208" i="13"/>
  <c r="V1208" i="13"/>
  <c r="G1211" i="13"/>
  <c r="M1211" i="13"/>
  <c r="I1211" i="13"/>
  <c r="K1211" i="13"/>
  <c r="O1211" i="13"/>
  <c r="Q1211" i="13"/>
  <c r="V1211" i="13"/>
  <c r="G1214" i="13"/>
  <c r="M1214" i="13"/>
  <c r="I1214" i="13"/>
  <c r="K1214" i="13"/>
  <c r="O1214" i="13"/>
  <c r="Q1214" i="13"/>
  <c r="V1214" i="13"/>
  <c r="G1217" i="13"/>
  <c r="M1217" i="13"/>
  <c r="I1217" i="13"/>
  <c r="K1217" i="13"/>
  <c r="O1217" i="13"/>
  <c r="Q1217" i="13"/>
  <c r="V1217" i="13"/>
  <c r="G1219" i="13"/>
  <c r="M1219" i="13"/>
  <c r="I1219" i="13"/>
  <c r="K1219" i="13"/>
  <c r="O1219" i="13"/>
  <c r="Q1219" i="13"/>
  <c r="V1219" i="13"/>
  <c r="G1241" i="13"/>
  <c r="M1241" i="13"/>
  <c r="I1241" i="13"/>
  <c r="K1241" i="13"/>
  <c r="O1241" i="13"/>
  <c r="Q1241" i="13"/>
  <c r="V1241" i="13"/>
  <c r="G1244" i="13"/>
  <c r="M1244" i="13"/>
  <c r="I1244" i="13"/>
  <c r="K1244" i="13"/>
  <c r="O1244" i="13"/>
  <c r="Q1244" i="13"/>
  <c r="V1244" i="13"/>
  <c r="G1247" i="13"/>
  <c r="M1247" i="13"/>
  <c r="I1247" i="13"/>
  <c r="K1247" i="13"/>
  <c r="O1247" i="13"/>
  <c r="Q1247" i="13"/>
  <c r="Q1218" i="13"/>
  <c r="V1247" i="13"/>
  <c r="G1250" i="13"/>
  <c r="M1250" i="13"/>
  <c r="I1250" i="13"/>
  <c r="K1250" i="13"/>
  <c r="O1250" i="13"/>
  <c r="Q1250" i="13"/>
  <c r="V1250" i="13"/>
  <c r="G1253" i="13"/>
  <c r="M1253" i="13"/>
  <c r="I1253" i="13"/>
  <c r="K1253" i="13"/>
  <c r="O1253" i="13"/>
  <c r="Q1253" i="13"/>
  <c r="V1253" i="13"/>
  <c r="G1256" i="13"/>
  <c r="M1256" i="13"/>
  <c r="I1256" i="13"/>
  <c r="K1256" i="13"/>
  <c r="O1256" i="13"/>
  <c r="Q1256" i="13"/>
  <c r="V1256" i="13"/>
  <c r="G1259" i="13"/>
  <c r="M1259" i="13"/>
  <c r="I1259" i="13"/>
  <c r="K1259" i="13"/>
  <c r="O1259" i="13"/>
  <c r="Q1259" i="13"/>
  <c r="V1259" i="13"/>
  <c r="G1262" i="13"/>
  <c r="I1262" i="13"/>
  <c r="K1262" i="13"/>
  <c r="O1262" i="13"/>
  <c r="Q1262" i="13"/>
  <c r="V1262" i="13"/>
  <c r="G1265" i="13"/>
  <c r="M1265" i="13"/>
  <c r="I1265" i="13"/>
  <c r="K1265" i="13"/>
  <c r="O1265" i="13"/>
  <c r="Q1265" i="13"/>
  <c r="V1265" i="13"/>
  <c r="G1268" i="13"/>
  <c r="M1268" i="13"/>
  <c r="I1268" i="13"/>
  <c r="K1268" i="13"/>
  <c r="O1268" i="13"/>
  <c r="Q1268" i="13"/>
  <c r="V1268" i="13"/>
  <c r="G1271" i="13"/>
  <c r="M1271" i="13"/>
  <c r="I1271" i="13"/>
  <c r="K1271" i="13"/>
  <c r="O1271" i="13"/>
  <c r="Q1271" i="13"/>
  <c r="V1271" i="13"/>
  <c r="G1274" i="13"/>
  <c r="M1274" i="13"/>
  <c r="I1274" i="13"/>
  <c r="K1274" i="13"/>
  <c r="O1274" i="13"/>
  <c r="Q1274" i="13"/>
  <c r="V1274" i="13"/>
  <c r="G1277" i="13"/>
  <c r="M1277" i="13"/>
  <c r="I1277" i="13"/>
  <c r="K1277" i="13"/>
  <c r="O1277" i="13"/>
  <c r="Q1277" i="13"/>
  <c r="V1277" i="13"/>
  <c r="G1280" i="13"/>
  <c r="M1280" i="13"/>
  <c r="I1280" i="13"/>
  <c r="K1280" i="13"/>
  <c r="O1280" i="13"/>
  <c r="Q1280" i="13"/>
  <c r="V1280" i="13"/>
  <c r="G1283" i="13"/>
  <c r="M1283" i="13"/>
  <c r="I1283" i="13"/>
  <c r="K1283" i="13"/>
  <c r="O1283" i="13"/>
  <c r="Q1283" i="13"/>
  <c r="V1283" i="13"/>
  <c r="G1286" i="13"/>
  <c r="M1286" i="13"/>
  <c r="I1286" i="13"/>
  <c r="K1286" i="13"/>
  <c r="O1286" i="13"/>
  <c r="Q1286" i="13"/>
  <c r="V1286" i="13"/>
  <c r="G1289" i="13"/>
  <c r="M1289" i="13"/>
  <c r="I1289" i="13"/>
  <c r="K1289" i="13"/>
  <c r="O1289" i="13"/>
  <c r="Q1289" i="13"/>
  <c r="V1289" i="13"/>
  <c r="G1292" i="13"/>
  <c r="M1292" i="13"/>
  <c r="I1292" i="13"/>
  <c r="K1292" i="13"/>
  <c r="O1292" i="13"/>
  <c r="Q1292" i="13"/>
  <c r="V1292" i="13"/>
  <c r="G1295" i="13"/>
  <c r="M1295" i="13"/>
  <c r="I1295" i="13"/>
  <c r="K1295" i="13"/>
  <c r="O1295" i="13"/>
  <c r="Q1295" i="13"/>
  <c r="V1295" i="13"/>
  <c r="G1298" i="13"/>
  <c r="M1298" i="13"/>
  <c r="I1298" i="13"/>
  <c r="K1298" i="13"/>
  <c r="O1298" i="13"/>
  <c r="Q1298" i="13"/>
  <c r="V1298" i="13"/>
  <c r="G1301" i="13"/>
  <c r="M1301" i="13"/>
  <c r="I1301" i="13"/>
  <c r="K1301" i="13"/>
  <c r="O1301" i="13"/>
  <c r="Q1301" i="13"/>
  <c r="V1301" i="13"/>
  <c r="G1304" i="13"/>
  <c r="M1304" i="13"/>
  <c r="I1304" i="13"/>
  <c r="K1304" i="13"/>
  <c r="O1304" i="13"/>
  <c r="Q1304" i="13"/>
  <c r="V1304" i="13"/>
  <c r="G1307" i="13"/>
  <c r="M1307" i="13"/>
  <c r="I1307" i="13"/>
  <c r="K1307" i="13"/>
  <c r="O1307" i="13"/>
  <c r="Q1307" i="13"/>
  <c r="V1307" i="13"/>
  <c r="G1310" i="13"/>
  <c r="M1310" i="13"/>
  <c r="I1310" i="13"/>
  <c r="K1310" i="13"/>
  <c r="O1310" i="13"/>
  <c r="Q1310" i="13"/>
  <c r="V1310" i="13"/>
  <c r="G1313" i="13"/>
  <c r="M1313" i="13"/>
  <c r="I1313" i="13"/>
  <c r="K1313" i="13"/>
  <c r="O1313" i="13"/>
  <c r="Q1313" i="13"/>
  <c r="V1313" i="13"/>
  <c r="G1323" i="13"/>
  <c r="M1323" i="13"/>
  <c r="I1323" i="13"/>
  <c r="K1323" i="13"/>
  <c r="O1323" i="13"/>
  <c r="Q1323" i="13"/>
  <c r="V1323" i="13"/>
  <c r="G1326" i="13"/>
  <c r="M1326" i="13"/>
  <c r="I1326" i="13"/>
  <c r="K1326" i="13"/>
  <c r="O1326" i="13"/>
  <c r="Q1326" i="13"/>
  <c r="V1326" i="13"/>
  <c r="G1328" i="13"/>
  <c r="I1328" i="13"/>
  <c r="I1327" i="13"/>
  <c r="K1328" i="13"/>
  <c r="O1328" i="13"/>
  <c r="Q1328" i="13"/>
  <c r="V1328" i="13"/>
  <c r="V1327" i="13"/>
  <c r="G1330" i="13"/>
  <c r="M1330" i="13"/>
  <c r="I1330" i="13"/>
  <c r="K1330" i="13"/>
  <c r="K1327" i="13"/>
  <c r="O1330" i="13"/>
  <c r="Q1330" i="13"/>
  <c r="V1330" i="13"/>
  <c r="G1332" i="13"/>
  <c r="M1332" i="13"/>
  <c r="I1332" i="13"/>
  <c r="K1332" i="13"/>
  <c r="O1332" i="13"/>
  <c r="Q1332" i="13"/>
  <c r="V1332" i="13"/>
  <c r="G1334" i="13"/>
  <c r="M1334" i="13"/>
  <c r="I1334" i="13"/>
  <c r="K1334" i="13"/>
  <c r="O1334" i="13"/>
  <c r="O1327" i="13"/>
  <c r="Q1334" i="13"/>
  <c r="V1334" i="13"/>
  <c r="G1336" i="13"/>
  <c r="M1336" i="13"/>
  <c r="I1336" i="13"/>
  <c r="K1336" i="13"/>
  <c r="O1336" i="13"/>
  <c r="Q1336" i="13"/>
  <c r="V1336" i="13"/>
  <c r="G1341" i="13"/>
  <c r="M1341" i="13"/>
  <c r="I1341" i="13"/>
  <c r="K1341" i="13"/>
  <c r="O1341" i="13"/>
  <c r="Q1341" i="13"/>
  <c r="V1341" i="13"/>
  <c r="G1343" i="13"/>
  <c r="M1343" i="13"/>
  <c r="I1343" i="13"/>
  <c r="K1343" i="13"/>
  <c r="O1343" i="13"/>
  <c r="Q1343" i="13"/>
  <c r="V1343" i="13"/>
  <c r="G1346" i="13"/>
  <c r="M1346" i="13"/>
  <c r="I1346" i="13"/>
  <c r="K1346" i="13"/>
  <c r="O1346" i="13"/>
  <c r="Q1346" i="13"/>
  <c r="V1346" i="13"/>
  <c r="G1348" i="13"/>
  <c r="M1348" i="13"/>
  <c r="I1348" i="13"/>
  <c r="K1348" i="13"/>
  <c r="O1348" i="13"/>
  <c r="Q1348" i="13"/>
  <c r="V1348" i="13"/>
  <c r="G1350" i="13"/>
  <c r="M1350" i="13"/>
  <c r="I1350" i="13"/>
  <c r="K1350" i="13"/>
  <c r="O1350" i="13"/>
  <c r="Q1350" i="13"/>
  <c r="V1350" i="13"/>
  <c r="G1354" i="13"/>
  <c r="M1354" i="13"/>
  <c r="I1354" i="13"/>
  <c r="I1353" i="13"/>
  <c r="K1354" i="13"/>
  <c r="O1354" i="13"/>
  <c r="Q1354" i="13"/>
  <c r="Q1353" i="13"/>
  <c r="V1354" i="13"/>
  <c r="V1353" i="13"/>
  <c r="G1356" i="13"/>
  <c r="M1356" i="13"/>
  <c r="I1356" i="13"/>
  <c r="K1356" i="13"/>
  <c r="O1356" i="13"/>
  <c r="O1353" i="13"/>
  <c r="Q1356" i="13"/>
  <c r="V1356" i="13"/>
  <c r="G1358" i="13"/>
  <c r="M1358" i="13"/>
  <c r="I1358" i="13"/>
  <c r="K1358" i="13"/>
  <c r="O1358" i="13"/>
  <c r="Q1358" i="13"/>
  <c r="V1358" i="13"/>
  <c r="G1360" i="13"/>
  <c r="M1360" i="13"/>
  <c r="I1360" i="13"/>
  <c r="I1359" i="13"/>
  <c r="K1360" i="13"/>
  <c r="K1359" i="13"/>
  <c r="O1360" i="13"/>
  <c r="O1359" i="13"/>
  <c r="Q1360" i="13"/>
  <c r="Q1359" i="13"/>
  <c r="V1360" i="13"/>
  <c r="G1377" i="13"/>
  <c r="M1377" i="13"/>
  <c r="I1377" i="13"/>
  <c r="K1377" i="13"/>
  <c r="O1377" i="13"/>
  <c r="Q1377" i="13"/>
  <c r="V1377" i="13"/>
  <c r="V1359" i="13"/>
  <c r="G1395" i="13"/>
  <c r="M1395" i="13"/>
  <c r="I1395" i="13"/>
  <c r="K1395" i="13"/>
  <c r="K1394" i="13"/>
  <c r="O1395" i="13"/>
  <c r="Q1395" i="13"/>
  <c r="V1395" i="13"/>
  <c r="G1396" i="13"/>
  <c r="M1396" i="13"/>
  <c r="I1396" i="13"/>
  <c r="K1396" i="13"/>
  <c r="O1396" i="13"/>
  <c r="Q1396" i="13"/>
  <c r="V1396" i="13"/>
  <c r="G1397" i="13"/>
  <c r="I1397" i="13"/>
  <c r="K1397" i="13"/>
  <c r="O1397" i="13"/>
  <c r="Q1397" i="13"/>
  <c r="V1397" i="13"/>
  <c r="G1398" i="13"/>
  <c r="M1398" i="13"/>
  <c r="I1398" i="13"/>
  <c r="K1398" i="13"/>
  <c r="O1398" i="13"/>
  <c r="Q1398" i="13"/>
  <c r="V1398" i="13"/>
  <c r="G1399" i="13"/>
  <c r="M1399" i="13"/>
  <c r="I1399" i="13"/>
  <c r="K1399" i="13"/>
  <c r="O1399" i="13"/>
  <c r="Q1399" i="13"/>
  <c r="V1399" i="13"/>
  <c r="G1400" i="13"/>
  <c r="M1400" i="13"/>
  <c r="I1400" i="13"/>
  <c r="K1400" i="13"/>
  <c r="O1400" i="13"/>
  <c r="Q1400" i="13"/>
  <c r="V1400" i="13"/>
  <c r="G1401" i="13"/>
  <c r="I1401" i="13"/>
  <c r="K1401" i="13"/>
  <c r="O1401" i="13"/>
  <c r="Q1401" i="13"/>
  <c r="V1401" i="13"/>
  <c r="G1403" i="13"/>
  <c r="M1403" i="13"/>
  <c r="I1403" i="13"/>
  <c r="K1403" i="13"/>
  <c r="O1403" i="13"/>
  <c r="Q1403" i="13"/>
  <c r="V1403" i="13"/>
  <c r="G1404" i="13"/>
  <c r="M1404" i="13"/>
  <c r="I1404" i="13"/>
  <c r="K1404" i="13"/>
  <c r="O1404" i="13"/>
  <c r="Q1404" i="13"/>
  <c r="V1404" i="13"/>
  <c r="G1405" i="13"/>
  <c r="M1405" i="13"/>
  <c r="I1405" i="13"/>
  <c r="K1405" i="13"/>
  <c r="O1405" i="13"/>
  <c r="Q1405" i="13"/>
  <c r="V1405" i="13"/>
  <c r="AE1407" i="13"/>
  <c r="F42" i="1"/>
  <c r="BA27" i="12"/>
  <c r="BA25" i="12"/>
  <c r="BA18" i="12"/>
  <c r="BA16" i="12"/>
  <c r="BA14" i="12"/>
  <c r="BA12" i="12"/>
  <c r="G9" i="12"/>
  <c r="M9" i="12"/>
  <c r="I9" i="12"/>
  <c r="K9" i="12"/>
  <c r="K8" i="12"/>
  <c r="O9" i="12"/>
  <c r="Q9" i="12"/>
  <c r="V9" i="12"/>
  <c r="V8" i="12"/>
  <c r="G11" i="12"/>
  <c r="M11" i="12"/>
  <c r="I11" i="12"/>
  <c r="K11" i="12"/>
  <c r="O11" i="12"/>
  <c r="Q11" i="12"/>
  <c r="V11" i="12"/>
  <c r="G13" i="12"/>
  <c r="M13" i="12"/>
  <c r="I13" i="12"/>
  <c r="K13" i="12"/>
  <c r="O13" i="12"/>
  <c r="Q13" i="12"/>
  <c r="V13" i="12"/>
  <c r="G15" i="12"/>
  <c r="M15" i="12"/>
  <c r="I15" i="12"/>
  <c r="K15" i="12"/>
  <c r="O15" i="12"/>
  <c r="Q15" i="12"/>
  <c r="V15" i="12"/>
  <c r="G17" i="12"/>
  <c r="M17" i="12"/>
  <c r="I17" i="12"/>
  <c r="I8" i="12"/>
  <c r="K17" i="12"/>
  <c r="O17" i="12"/>
  <c r="Q17" i="12"/>
  <c r="Q8" i="12"/>
  <c r="V17" i="12"/>
  <c r="G19" i="12"/>
  <c r="M19" i="12"/>
  <c r="I19" i="12"/>
  <c r="K19" i="12"/>
  <c r="O19" i="12"/>
  <c r="Q19" i="12"/>
  <c r="V19" i="12"/>
  <c r="G22" i="12"/>
  <c r="M22" i="12"/>
  <c r="I22" i="12"/>
  <c r="K22" i="12"/>
  <c r="O22" i="12"/>
  <c r="O21" i="12"/>
  <c r="Q22" i="12"/>
  <c r="V22" i="12"/>
  <c r="G24" i="12"/>
  <c r="M24" i="12"/>
  <c r="I24" i="12"/>
  <c r="K24" i="12"/>
  <c r="O24" i="12"/>
  <c r="Q24" i="12"/>
  <c r="V24" i="12"/>
  <c r="G26" i="12"/>
  <c r="M26" i="12"/>
  <c r="I26" i="12"/>
  <c r="K26" i="12"/>
  <c r="O26" i="12"/>
  <c r="Q26" i="12"/>
  <c r="V26" i="12"/>
  <c r="G28" i="12"/>
  <c r="M28" i="12"/>
  <c r="I28" i="12"/>
  <c r="K28" i="12"/>
  <c r="O28" i="12"/>
  <c r="Q28" i="12"/>
  <c r="V28" i="12"/>
  <c r="V21" i="12"/>
  <c r="G30" i="12"/>
  <c r="M30" i="12"/>
  <c r="I30" i="12"/>
  <c r="K30" i="12"/>
  <c r="O30" i="12"/>
  <c r="Q30" i="12"/>
  <c r="V30" i="12"/>
  <c r="AE33" i="12"/>
  <c r="V541" i="13"/>
  <c r="I118" i="13"/>
  <c r="I11" i="15"/>
  <c r="G8" i="14"/>
  <c r="K1353" i="13"/>
  <c r="K505" i="13"/>
  <c r="O31" i="15"/>
  <c r="G942" i="13"/>
  <c r="I73" i="1"/>
  <c r="I184" i="13"/>
  <c r="G45" i="14"/>
  <c r="V15" i="14"/>
  <c r="M650" i="13"/>
  <c r="O617" i="13"/>
  <c r="K500" i="13"/>
  <c r="V490" i="13"/>
  <c r="K490" i="13"/>
  <c r="G101" i="14"/>
  <c r="Q27" i="14"/>
  <c r="O27" i="14"/>
  <c r="K15" i="14"/>
  <c r="V8" i="14"/>
  <c r="O64" i="15"/>
  <c r="V31" i="15"/>
  <c r="K25" i="15"/>
  <c r="I25" i="15"/>
  <c r="Q8" i="15"/>
  <c r="V617" i="13"/>
  <c r="K617" i="13"/>
  <c r="Q500" i="13"/>
  <c r="I500" i="13"/>
  <c r="O490" i="13"/>
  <c r="K113" i="13"/>
  <c r="V77" i="13"/>
  <c r="V101" i="14"/>
  <c r="Q101" i="14"/>
  <c r="I101" i="14"/>
  <c r="V39" i="14"/>
  <c r="V27" i="14"/>
  <c r="O8" i="14"/>
  <c r="V64" i="15"/>
  <c r="V8" i="15"/>
  <c r="O649" i="13"/>
  <c r="I77" i="13"/>
  <c r="K94" i="14"/>
  <c r="Q94" i="14"/>
  <c r="I94" i="14"/>
  <c r="O47" i="14"/>
  <c r="O39" i="14"/>
  <c r="Q30" i="14"/>
  <c r="Q15" i="14"/>
  <c r="I15" i="14"/>
  <c r="O15" i="14"/>
  <c r="K8" i="14"/>
  <c r="Q8" i="14"/>
  <c r="I8" i="14"/>
  <c r="K31" i="15"/>
  <c r="Q31" i="15"/>
  <c r="O11" i="15"/>
  <c r="G25" i="15"/>
  <c r="I82" i="1"/>
  <c r="M65" i="15"/>
  <c r="G62" i="15"/>
  <c r="I84" i="1"/>
  <c r="M9" i="15"/>
  <c r="G94" i="14"/>
  <c r="M103" i="14"/>
  <c r="M14" i="14"/>
  <c r="M13" i="14"/>
  <c r="M10" i="14"/>
  <c r="I821" i="13"/>
  <c r="Q704" i="13"/>
  <c r="M705" i="13"/>
  <c r="V649" i="13"/>
  <c r="V442" i="13"/>
  <c r="G113" i="13"/>
  <c r="I57" i="1"/>
  <c r="M114" i="13"/>
  <c r="O77" i="13"/>
  <c r="Q821" i="13"/>
  <c r="M65" i="13"/>
  <c r="G1359" i="13"/>
  <c r="I80" i="1"/>
  <c r="M987" i="13"/>
  <c r="K942" i="13"/>
  <c r="O933" i="13"/>
  <c r="V821" i="13"/>
  <c r="I649" i="13"/>
  <c r="M557" i="13"/>
  <c r="M443" i="13"/>
  <c r="K40" i="13"/>
  <c r="K556" i="13"/>
  <c r="Q505" i="13"/>
  <c r="K442" i="13"/>
  <c r="O184" i="13"/>
  <c r="I113" i="13"/>
  <c r="J28" i="1"/>
  <c r="J26" i="1"/>
  <c r="G38" i="1"/>
  <c r="F38" i="1"/>
  <c r="H32" i="1"/>
  <c r="J23" i="1"/>
  <c r="J24" i="1"/>
  <c r="J25" i="1"/>
  <c r="J27" i="1"/>
  <c r="E24" i="1"/>
  <c r="E26" i="1"/>
  <c r="M1328" i="13"/>
  <c r="M1397" i="13"/>
  <c r="G1114" i="13"/>
  <c r="I76" i="1"/>
  <c r="K541" i="13"/>
  <c r="V505" i="13"/>
  <c r="M491" i="13"/>
  <c r="Q964" i="13"/>
  <c r="G649" i="13"/>
  <c r="G118" i="13"/>
  <c r="G104" i="13"/>
  <c r="I56" i="1"/>
  <c r="G442" i="13"/>
  <c r="G64" i="13"/>
  <c r="I54" i="1"/>
  <c r="M501" i="13"/>
  <c r="M38" i="14"/>
  <c r="M37" i="14"/>
  <c r="G933" i="13"/>
  <c r="I72" i="1"/>
  <c r="G1353" i="13"/>
  <c r="I79" i="1"/>
  <c r="M1401" i="13"/>
  <c r="I942" i="13"/>
  <c r="I617" i="13"/>
  <c r="G184" i="13"/>
  <c r="I59" i="1"/>
  <c r="M43" i="13"/>
  <c r="K39" i="14"/>
  <c r="I541" i="13"/>
  <c r="O101" i="14"/>
  <c r="G27" i="14"/>
  <c r="M29" i="14"/>
  <c r="I964" i="13"/>
  <c r="Q541" i="13"/>
  <c r="G500" i="13"/>
  <c r="I63" i="1"/>
  <c r="I47" i="14"/>
  <c r="G34" i="14"/>
  <c r="G617" i="13"/>
  <c r="V933" i="13"/>
  <c r="G39" i="14"/>
  <c r="M40" i="14"/>
  <c r="M648" i="13"/>
  <c r="M647" i="13"/>
  <c r="M30" i="14"/>
  <c r="M442" i="13"/>
  <c r="I60" i="1"/>
  <c r="G30" i="14"/>
  <c r="M27" i="14"/>
  <c r="G15" i="14"/>
  <c r="I58" i="1"/>
  <c r="M31" i="15"/>
  <c r="M500" i="13"/>
  <c r="M8" i="13"/>
  <c r="M933" i="13"/>
  <c r="G964" i="13"/>
  <c r="I74" i="1"/>
  <c r="M964" i="13"/>
  <c r="M1114" i="13"/>
  <c r="G1394" i="13"/>
  <c r="I86" i="1"/>
  <c r="M1394" i="13"/>
  <c r="M1359" i="13"/>
  <c r="G1327" i="13"/>
  <c r="I78" i="1"/>
  <c r="M1327" i="13"/>
  <c r="M704" i="13"/>
  <c r="M649" i="13"/>
  <c r="K649" i="13"/>
  <c r="I67" i="1"/>
  <c r="M617" i="13"/>
  <c r="M556" i="13"/>
  <c r="G541" i="13"/>
  <c r="I65" i="1"/>
  <c r="M184" i="13"/>
  <c r="M113" i="13"/>
  <c r="AF1407" i="13"/>
  <c r="G42" i="1"/>
  <c r="H42" i="1"/>
  <c r="I42" i="1"/>
  <c r="M64" i="13"/>
  <c r="M40" i="13"/>
  <c r="M101" i="14"/>
  <c r="I68" i="1"/>
  <c r="M39" i="14"/>
  <c r="M15" i="14"/>
  <c r="M8" i="14"/>
  <c r="F40" i="1"/>
  <c r="M21" i="12"/>
  <c r="G21" i="12"/>
  <c r="I88" i="1"/>
  <c r="I20" i="1"/>
  <c r="G8" i="12"/>
  <c r="I87" i="1"/>
  <c r="I19" i="1"/>
  <c r="AF33" i="12"/>
  <c r="G41" i="1"/>
  <c r="M8" i="12"/>
  <c r="F39" i="1"/>
  <c r="F45" i="1"/>
  <c r="Q980" i="13"/>
  <c r="M942" i="13"/>
  <c r="M15" i="15"/>
  <c r="M11" i="15"/>
  <c r="G11" i="15"/>
  <c r="I81" i="1"/>
  <c r="AF69" i="15"/>
  <c r="G44" i="1"/>
  <c r="G8" i="13"/>
  <c r="G8" i="15"/>
  <c r="M10" i="15"/>
  <c r="M8" i="15"/>
  <c r="K21" i="12"/>
  <c r="V1394" i="13"/>
  <c r="O1218" i="13"/>
  <c r="M506" i="13"/>
  <c r="M505" i="13"/>
  <c r="G505" i="13"/>
  <c r="I64" i="1"/>
  <c r="M104" i="13"/>
  <c r="M84" i="14"/>
  <c r="M47" i="14"/>
  <c r="G47" i="14"/>
  <c r="I69" i="1"/>
  <c r="V25" i="15"/>
  <c r="Q25" i="15"/>
  <c r="M25" i="15"/>
  <c r="V980" i="13"/>
  <c r="M980" i="13"/>
  <c r="M77" i="13"/>
  <c r="I64" i="13"/>
  <c r="K11" i="15"/>
  <c r="G77" i="13"/>
  <c r="I55" i="1"/>
  <c r="AF110" i="14"/>
  <c r="G43" i="1"/>
  <c r="H43" i="1"/>
  <c r="G980" i="13"/>
  <c r="I75" i="1"/>
  <c r="I21" i="12"/>
  <c r="Q1394" i="13"/>
  <c r="M1353" i="13"/>
  <c r="K1218" i="13"/>
  <c r="V704" i="13"/>
  <c r="K704" i="13"/>
  <c r="V184" i="13"/>
  <c r="K77" i="13"/>
  <c r="G40" i="13"/>
  <c r="I53" i="1"/>
  <c r="O40" i="13"/>
  <c r="I31" i="15"/>
  <c r="G704" i="13"/>
  <c r="I70" i="1"/>
  <c r="G31" i="15"/>
  <c r="I83" i="1"/>
  <c r="F41" i="1"/>
  <c r="Q21" i="12"/>
  <c r="O8" i="12"/>
  <c r="I1394" i="13"/>
  <c r="O1394" i="13"/>
  <c r="Q1327" i="13"/>
  <c r="M1262" i="13"/>
  <c r="M1218" i="13"/>
  <c r="G1218" i="13"/>
  <c r="I77" i="1"/>
  <c r="V1218" i="13"/>
  <c r="I1218" i="13"/>
  <c r="V1114" i="13"/>
  <c r="M822" i="13"/>
  <c r="M821" i="13"/>
  <c r="G821" i="13"/>
  <c r="I71" i="1"/>
  <c r="I704" i="13"/>
  <c r="M493" i="13"/>
  <c r="M490" i="13"/>
  <c r="G490" i="13"/>
  <c r="Q40" i="13"/>
  <c r="M66" i="15"/>
  <c r="M64" i="15"/>
  <c r="G64" i="15"/>
  <c r="I85" i="1"/>
  <c r="G556" i="13"/>
  <c r="I66" i="1"/>
  <c r="V104" i="13"/>
  <c r="K8" i="13"/>
  <c r="M94" i="14"/>
  <c r="I556" i="13"/>
  <c r="Q556" i="13"/>
  <c r="Q184" i="13"/>
  <c r="M118" i="13"/>
  <c r="O94" i="14"/>
  <c r="Q64" i="15"/>
  <c r="Q942" i="13"/>
  <c r="O704" i="13"/>
  <c r="Q649" i="13"/>
  <c r="M541" i="13"/>
  <c r="Q77" i="13"/>
  <c r="K47" i="14"/>
  <c r="Q39" i="14"/>
  <c r="I61" i="1"/>
  <c r="I17" i="1"/>
  <c r="G33" i="12"/>
  <c r="I18" i="1"/>
  <c r="G39" i="1"/>
  <c r="G110" i="14"/>
  <c r="G23" i="1"/>
  <c r="G1407" i="13"/>
  <c r="I52" i="1"/>
  <c r="G40" i="1"/>
  <c r="H41" i="1"/>
  <c r="I41" i="1"/>
  <c r="I43" i="1"/>
  <c r="G69" i="15"/>
  <c r="I62" i="1"/>
  <c r="H44" i="1"/>
  <c r="I44" i="1"/>
  <c r="A23" i="1"/>
  <c r="A24" i="1"/>
  <c r="G24" i="1"/>
  <c r="H40" i="1"/>
  <c r="I40" i="1"/>
  <c r="I89" i="1"/>
  <c r="I16" i="1"/>
  <c r="I21" i="1"/>
  <c r="G45" i="1"/>
  <c r="H39" i="1"/>
  <c r="H45" i="1"/>
  <c r="I39" i="1"/>
  <c r="I45" i="1"/>
  <c r="J43" i="1"/>
  <c r="J64" i="1"/>
  <c r="J58" i="1"/>
  <c r="J55" i="1"/>
  <c r="J86" i="1"/>
  <c r="J60" i="1"/>
  <c r="J63" i="1"/>
  <c r="J84" i="1"/>
  <c r="J65" i="1"/>
  <c r="J57" i="1"/>
  <c r="J79" i="1"/>
  <c r="J83" i="1"/>
  <c r="J68" i="1"/>
  <c r="J71" i="1"/>
  <c r="J53" i="1"/>
  <c r="J85" i="1"/>
  <c r="J66" i="1"/>
  <c r="J74" i="1"/>
  <c r="J52" i="1"/>
  <c r="J75" i="1"/>
  <c r="J76" i="1"/>
  <c r="J87" i="1"/>
  <c r="J70" i="1"/>
  <c r="J56" i="1"/>
  <c r="J62" i="1"/>
  <c r="J59" i="1"/>
  <c r="J88" i="1"/>
  <c r="J81" i="1"/>
  <c r="J77" i="1"/>
  <c r="J73" i="1"/>
  <c r="J54" i="1"/>
  <c r="J82" i="1"/>
  <c r="J78" i="1"/>
  <c r="J61" i="1"/>
  <c r="J72" i="1"/>
  <c r="J67" i="1"/>
  <c r="J80" i="1"/>
  <c r="J69" i="1"/>
  <c r="G25" i="1"/>
  <c r="A25" i="1"/>
  <c r="A26" i="1"/>
  <c r="G26" i="1"/>
  <c r="G28" i="1"/>
  <c r="J44" i="1"/>
  <c r="J41" i="1"/>
  <c r="J40" i="1"/>
  <c r="J39" i="1"/>
  <c r="J45" i="1"/>
  <c r="J42" i="1"/>
  <c r="J89" i="1"/>
  <c r="A27" i="1"/>
  <c r="G29" i="1"/>
  <c r="G27" i="1"/>
  <c r="A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<sst xmlns="http://schemas.openxmlformats.org/spreadsheetml/2006/main" count="5158" uniqueCount="1705">
  <si>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</si>
  <si>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</si>
  <si>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</si>
  <si>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</si>
  <si>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</si>
  <si>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</si>
  <si>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</si>
  <si>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</si>
  <si>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</si>
  <si>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</si>
  <si>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</si>
  <si>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</si>
  <si>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</si>
  <si>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</si>
  <si>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</si>
  <si>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</si>
  <si>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</si>
  <si>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</si>
  <si>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</si>
  <si>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</si>
  <si>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</si>
  <si>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</si>
  <si>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</si>
  <si>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</si>
  <si>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</si>
  <si>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</si>
  <si>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</si>
  <si>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</si>
  <si>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</si>
  <si>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</si>
  <si>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</si>
  <si>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</si>
  <si>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</si>
  <si>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</si>
  <si>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</si>
  <si>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</si>
  <si>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</si>
  <si>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</si>
  <si>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</si>
  <si>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</si>
  <si>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</si>
  <si>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</si>
  <si>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</si>
  <si>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500124</t>
  </si>
  <si>
    <t>Víta Nejedlého Vyškov - oprava Internátu I-7,8,9</t>
  </si>
  <si>
    <t>Stavba</t>
  </si>
  <si>
    <t>01</t>
  </si>
  <si>
    <t>OBJEKT</t>
  </si>
  <si>
    <t>00</t>
  </si>
  <si>
    <t>Vedlejší rozpočtové náklady</t>
  </si>
  <si>
    <t>Stavební část</t>
  </si>
  <si>
    <t>02</t>
  </si>
  <si>
    <t>Injektáže</t>
  </si>
  <si>
    <t>130320161</t>
  </si>
  <si>
    <t>Zařízení silnoproudé elektrotechniky a hromosvodů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</si>
  <si>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</si>
  <si>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</si>
  <si>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</si>
  <si>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</si>
  <si>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</si>
  <si>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</si>
  <si>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</si>
  <si>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</si>
  <si>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</si>
  <si>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</si>
  <si>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</si>
  <si>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</si>
  <si>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</si>
  <si>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</si>
  <si>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</si>
  <si>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</si>
  <si>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</si>
  <si>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</si>
  <si>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</si>
  <si>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</si>
  <si>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</si>
  <si>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</si>
  <si>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</si>
  <si>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</si>
  <si>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900</t>
  </si>
  <si>
    <t>HZS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</si>
  <si>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</si>
  <si>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</si>
  <si>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</si>
  <si>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</si>
  <si>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</si>
  <si>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</si>
  <si>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</si>
  <si>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</si>
  <si>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</si>
  <si>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</si>
  <si>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</si>
  <si>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</si>
  <si>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</si>
  <si>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</si>
  <si>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</si>
  <si>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</si>
  <si>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</si>
  <si>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</si>
  <si>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</si>
  <si>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</si>
  <si>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</si>
  <si>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</si>
  <si>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</si>
  <si>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</si>
  <si>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</si>
  <si>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</si>
  <si>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</si>
  <si>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</si>
  <si>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</si>
  <si>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</si>
  <si>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</si>
  <si>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</si>
  <si>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</si>
  <si>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</si>
  <si>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</si>
  <si>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</si>
  <si>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</si>
  <si>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</si>
  <si>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M210</t>
  </si>
  <si>
    <t>Materiál sillnoproudu</t>
  </si>
  <si>
    <t>M211</t>
  </si>
  <si>
    <t>Materiál hromosvodu</t>
  </si>
  <si>
    <t>M212</t>
  </si>
  <si>
    <t>Demontáže silnoproudu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</si>
  <si>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</si>
  <si>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</si>
  <si>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</si>
  <si>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</si>
  <si>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</si>
  <si>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</si>
  <si>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</si>
  <si>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</si>
  <si>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</si>
  <si>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</si>
  <si>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</si>
  <si>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</si>
  <si>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</si>
  <si>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</si>
  <si>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</si>
  <si>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</si>
  <si>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</si>
  <si>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</si>
  <si>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</si>
  <si>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</si>
  <si>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</si>
  <si>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</si>
  <si>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</si>
  <si>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</si>
  <si>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</si>
  <si>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</si>
  <si>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</si>
  <si>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</si>
  <si>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</si>
  <si>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</si>
  <si>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</si>
  <si>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</si>
  <si>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</si>
  <si>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005111021R</t>
  </si>
  <si>
    <t>Vytyčení inženýrských sítí</t>
  </si>
  <si>
    <t>Soubor</t>
  </si>
  <si>
    <t>Vlastní</t>
  </si>
  <si>
    <t>Indiv</t>
  </si>
  <si>
    <t>POL3_9</t>
  </si>
  <si>
    <t>Zaměření a vytýčení stávajících inženýrských sítí v místě stavby z hlediska jejich ochrany při provádění stavby.</t>
  </si>
  <si>
    <t>POP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</si>
  <si>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</si>
  <si>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</si>
  <si>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</si>
  <si>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</si>
  <si>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zařízení staveniště</t>
  </si>
  <si>
    <t>POL1_9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</si>
  <si>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</si>
  <si>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</si>
  <si>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</si>
  <si>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</si>
  <si>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</si>
  <si>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>Provoz objednatele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</si>
  <si>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</si>
  <si>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</si>
  <si>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</si>
  <si>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</si>
  <si>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</si>
  <si>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</si>
  <si>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</si>
  <si>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</si>
  <si>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</si>
  <si>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</si>
  <si>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</si>
  <si>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</si>
  <si>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</si>
  <si>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</si>
  <si>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</si>
  <si>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</t>
  </si>
  <si>
    <t>005241010R</t>
  </si>
  <si>
    <t>Dokumentace skutečného provedení</t>
  </si>
  <si>
    <t>POL13_0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</si>
  <si>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</si>
  <si>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</si>
  <si>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</si>
  <si>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</si>
  <si>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</si>
  <si>
    <t>111201401</t>
  </si>
  <si>
    <t>Spálení křovin a stromů o průměru do 100 mm</t>
  </si>
  <si>
    <t>m2</t>
  </si>
  <si>
    <t>RTS 17/ I</t>
  </si>
  <si>
    <t>POL1_1</t>
  </si>
  <si>
    <t>Včetně nákladů na přihrnování křovin, očištění spáleniště, uložení popela a zbytků na hromadu.</t>
  </si>
  <si>
    <t>(6*18+7)*3,00</t>
  </si>
  <si>
    <t>VV</t>
  </si>
  <si>
    <t>139601102R00</t>
  </si>
  <si>
    <t>Ruční výkop jam, rýh a šachet v hornině 3</t>
  </si>
  <si>
    <t>m3</t>
  </si>
  <si>
    <t xml:space="preserve">Obkopání budovy pro zateplení pod terénem : </t>
  </si>
  <si>
    <t>(2*(144,30+20,00)+22*1,40+2*11,30+4*8,20+3*5,00+24,00+20,00)*(0,70*1,00+0,50*1,00/2)</t>
  </si>
  <si>
    <t>162701105R00</t>
  </si>
  <si>
    <t>Vodorovné přemístění výkopku z horniny 1 až 4, na vzdálenost přes 9 000  do 10 000 m</t>
  </si>
  <si>
    <t>(2*(144,30+20,00)+22*1,40+2*11,30+4*8,20+3*5,00+24,00+20,00)*(0,70*1,00+0,50*1,00/2)/1/3</t>
  </si>
  <si>
    <t>162201203R00</t>
  </si>
  <si>
    <t>Vodorovné přemístění výkopku nošením z horniny 1 až 4, kolečkem, na vzdálenost do 10 m</t>
  </si>
  <si>
    <t>162201210R00</t>
  </si>
  <si>
    <t>Vodorovné přemístění výkopku nošením příplatek k ceně za každých dalších 10 m z horniny 1 až 4,,, kolečkem</t>
  </si>
  <si>
    <t>(2*(144,30+20,00)+22*1,40+2*11,30+4*8,20+3*5,00+24,00+20,00)*(0,70*1,00+0,50*1,00/2)*2</t>
  </si>
  <si>
    <t>180402111R00</t>
  </si>
  <si>
    <t>Založení trávníku parkového výsevem v rovině</t>
  </si>
  <si>
    <t>kolem budovy : (2*(144,30+20,00)+22*1,40+2*11,30+4*8,20+3*5,00+24,00+20,00)*3,00</t>
  </si>
  <si>
    <t>181301103R00</t>
  </si>
  <si>
    <t>Rozprostření a urovnání ornice v rovině v souvislé ploše do 500 m2, tloušťka vrstvy přes 150 do 200,, mm</t>
  </si>
  <si>
    <t>184806152</t>
  </si>
  <si>
    <t>Řez průklestem netrnitých keřů D koruny do 3 m</t>
  </si>
  <si>
    <t>kus</t>
  </si>
  <si>
    <t>6*18+7</t>
  </si>
  <si>
    <t>199000005</t>
  </si>
  <si>
    <t>Poplatky za skládku zeminy 1- 4</t>
  </si>
  <si>
    <t>t</t>
  </si>
  <si>
    <t>(2*(144,30+20,00)+22*1,40+2*11,30+4*8,20+3*5,00+24,00+20,00)*(0,70*1,00+0,50*1,00/2)*2,1/1/3</t>
  </si>
  <si>
    <t>174101101</t>
  </si>
  <si>
    <t>Zásyp jam, rýh, šachet se zhutněním</t>
  </si>
  <si>
    <t>POL1_</t>
  </si>
  <si>
    <t>(2*(144,30+20,00)+22*1,40+2*11,30+4*8,20+3*5,00+24,00+20,00)*(0,70*1,00+0,50*1,00/2)*2/3</t>
  </si>
  <si>
    <t>00572400R</t>
  </si>
  <si>
    <t>směs travní parková, pro běžnou zátěž</t>
  </si>
  <si>
    <t>kg</t>
  </si>
  <si>
    <t>POL3_1</t>
  </si>
  <si>
    <t>kolem budovy : (2*(144,30+20,00)+22*1,40+2*11,30+4*8,20+3*5,00+24,00+20,00)*3,00*0,05</t>
  </si>
  <si>
    <t>10364200R</t>
  </si>
  <si>
    <t>ornice pro pozemkové úpravy</t>
  </si>
  <si>
    <t>kolem budovy : (2*(144,30+20,00)+22*1,40+2*11,30+4*8,20+3*5,00+24,00+20,00)*3,00*0,20</t>
  </si>
  <si>
    <t>212755116R00</t>
  </si>
  <si>
    <t>Trativody z drenážních trubek DN 16 cm bez lože</t>
  </si>
  <si>
    <t>m</t>
  </si>
  <si>
    <t>drenáž : (2*(144,30+20,00+11,30)+22*1,40+4*8,20+3*5,00+24,00+20,00)</t>
  </si>
  <si>
    <t>213151121R00</t>
  </si>
  <si>
    <t>Montáž vsakovacích nádrží položení geotextílie</t>
  </si>
  <si>
    <t>drenáž : (2*(144,30+20,00+11,30)+22*1,40+4*8,20+3*5,00+24,00+20,00)*2*(0,80+1,50)</t>
  </si>
  <si>
    <t>271531111RK1</t>
  </si>
  <si>
    <t>Polštář základu z kameniva hr. drceného 16-63 mm, kraj Jihomoravský</t>
  </si>
  <si>
    <t>obvod Objekt 62 : (68,10+10,50*2+1,50*2*2+29,20)*(1,00*1,00+0,50*1,00/2)*1/3</t>
  </si>
  <si>
    <t>obvod objekt A : (1,80+55,16*2+21,40)*1,00*(1,00*1,00+0,50*1,00/2)*1/3</t>
  </si>
  <si>
    <t>obvod objekt B : (1,80+55,16*2+21,40)*1,00*(1,00*1,00+0,50*1,00/2)*1/3</t>
  </si>
  <si>
    <t>273313511R00</t>
  </si>
  <si>
    <t>Beton základových desek prostý prostý z betonu C 12/15</t>
  </si>
  <si>
    <t>pod drenáž - beton ve spádu : 0,50*0,12*(2*(144,30+20,00+11,30)+22*1,40+4*8,20+3*5,00+24,00+20,00)</t>
  </si>
  <si>
    <t>273351215R00</t>
  </si>
  <si>
    <t>Bednění stěn základových desek zřízení</t>
  </si>
  <si>
    <t>pod drenáž - beton ve spádu : 2*0,12*(2*(144,30+20,00+11,30)+22*1,40+4*8,20+3*5,00+24,00+20,00)</t>
  </si>
  <si>
    <t>273351216R00</t>
  </si>
  <si>
    <t>Bednění stěn základových desek odstranění</t>
  </si>
  <si>
    <t>Včetně očištění, vytřídění a uložení bedního materiálu.</t>
  </si>
  <si>
    <t>273361921RT4</t>
  </si>
  <si>
    <t>Výztuž základových desek ze svařovaných sítí průměr drátu 6 mm, velikost oka 100/100 mm</t>
  </si>
  <si>
    <t>pod drenáž - beton ve spádu : 0,50*(2*(144,30+20,00+11,30)+22*1,40+4*8,20+3*5,00+24,00+20,00)*4,80*0,0015</t>
  </si>
  <si>
    <t>27401</t>
  </si>
  <si>
    <t>Kontrolní plastové šachty pro drenáž průměr 300mm hloubka do1500mm s lapačem splavenin, dodávka +,, montáž</t>
  </si>
  <si>
    <t>ks</t>
  </si>
  <si>
    <t>27402</t>
  </si>
  <si>
    <t>bodové svaření geotextílie cena za m2 tkaniny</t>
  </si>
  <si>
    <t>69366055R</t>
  </si>
  <si>
    <t>geotextilie PP; funkce drenážní, separační, výztužná, filtrační; plošná hmotnost 300 g/m2; tl. při 2, , kPa 3,90 mm</t>
  </si>
  <si>
    <t>drenáž : (2*(144,30+20,00+11,30)+22*1,40+4*8,20+3*5,00+24,00+20,00)*2*(0,80+1,50)*1,6</t>
  </si>
  <si>
    <t>311271176R00</t>
  </si>
  <si>
    <t>Zdivo nosné z tvárnic porobetonových hladkých tloušťky 250 mm, charakteristická pevnost v tlaku fk =, , 2,60 MPa, součinitel prostupu tepla U=0,5 W/m2.K</t>
  </si>
  <si>
    <t>zazdívky : (6*2+5+4)*3,00*2,50*1,10</t>
  </si>
  <si>
    <t>(1,30*(2*5+4)+0,95+0,90)*3,75*3*1,10</t>
  </si>
  <si>
    <t>(1,30*5+1,30*6)*1,80*3*1,10</t>
  </si>
  <si>
    <t>317121043RT1</t>
  </si>
  <si>
    <t>Překlady porobetonové nosné délky 1290 mm, výšky 249 mm, šířky 250 mm</t>
  </si>
  <si>
    <t>zazdívky : 3</t>
  </si>
  <si>
    <t>317121044RT1</t>
  </si>
  <si>
    <t>Překlady porobetonové nosné délky 1490 mm, výšky 249 mm, šířky 250 mm</t>
  </si>
  <si>
    <t>317121045RT1</t>
  </si>
  <si>
    <t>Překlady porobetonové nosné délky 2240 mm, výšky 249 mm, šířky 250 mm</t>
  </si>
  <si>
    <t>zazdívky : 48</t>
  </si>
  <si>
    <t>342255028R00</t>
  </si>
  <si>
    <t>Příčky z cihel a tvárnic nepálených příčky z příčkovek pórobetonových tloušťky 150 mm</t>
  </si>
  <si>
    <t>balkony-nadezdívky : 0,50*60,36</t>
  </si>
  <si>
    <t>38001</t>
  </si>
  <si>
    <t>Napojení drenáže do stávající kanalizace</t>
  </si>
  <si>
    <t>zemní práce-výkop délka 5m hloubka 1,4m napojení do stávající kameninové kanalizace, obsyp, zásyp - vše dodávka + montáž.</t>
  </si>
  <si>
    <t>3802</t>
  </si>
  <si>
    <t>Budka pro rorýsy 4 komorová rozměr 1300x270x230mm dodávka + montáž</t>
  </si>
  <si>
    <t>20</t>
  </si>
  <si>
    <t>380231</t>
  </si>
  <si>
    <t>stavební připravenost investora - demontáže aktivních prvků antén apod.</t>
  </si>
  <si>
    <t>3802a</t>
  </si>
  <si>
    <t>Instalace jednosměrné uzávěry ve větracích otvorech atikových panelů 420ks - dodávka + montáž</t>
  </si>
  <si>
    <t>pro vystěhování hnízdících kolonií rorýsů a netopýrů</t>
  </si>
  <si>
    <t>Objekty mají plochou střechu odvětrávanou štěrbinovými otvory pod atikou</t>
  </si>
  <si>
    <t>-           o rozměrech cca 2,5x20cm (objekty 61a 63 - na každé cca 175 otvorů)  - nutno provést montážní zaslepení s osazením uzávěry</t>
  </si>
  <si>
    <t>-          cca 3cm kruhovými otvory (spojovací krček, cca 60 otvorů) - nutno provést montážní zaslepení s osazením uzávěry</t>
  </si>
  <si>
    <t>3802c</t>
  </si>
  <si>
    <t>instalace netopýřích budek z XPS-dodávka + montáž</t>
  </si>
  <si>
    <t>3803a</t>
  </si>
  <si>
    <t>Náklady na odtranění azbestu, včetně zabezpečení staveniště a likvidace odpadu</t>
  </si>
  <si>
    <t>obsah AZC vláken v osazené desce o délce 60 mb, šířce 0,90 m a tl.12mm.</t>
  </si>
  <si>
    <t/>
  </si>
  <si>
    <t xml:space="preserve"> odebrání vzorku předmětné desky akreditovanou osobou. Následně bude vzorek předán do laboratoře ke stanovení přítomnosti azbestu a jeho typu, o čemž dodavatel předloží protokol. v souladu s Vyhláškou č. 376/2001 Sb. o hodnocení nebezpečných vlastností odpadu.</t>
  </si>
  <si>
    <t>bude vypracován závazný technologický postup demontáže desek a jejich odborné likvidace včetně zajištění ochrany prostoru a ochrany zdraví zaměstnanců (školení, evidence, zdravotní prohlídky)</t>
  </si>
  <si>
    <t>* Následně bude dle zákona provedeno v příslušné lhůtě předepsanou formou hlášení o provádění prací s azbestem na KHS.</t>
  </si>
  <si>
    <t>* Zhotovitel stavby doloží objednateli doklady o likvidaci desek s obsahem AZC vláken (doklad o předání k převozu ADR a doklad o likvidaci NO na skládce). Součástí likvidace NO bude po skončení veškerých prací s azbestem i</t>
  </si>
  <si>
    <t xml:space="preserve"> kontrolní měření v přilehlých obytných a pobytových prostorách (kancelářích, pokojích), z měření bude vyhotoven „Protokol o stanovení počtu respirabilních AZC vláken měřením a jeho vyhodnocení dle Vyhl.č. 6/2003Sb. laboratoří akreditovanou ČIA“. Toto měření - slouží k potvrzení správnosti TP demontáže výše uvedených desek s obsahem AZC. Toto měření  bude opakováno nejméně 3x</t>
  </si>
  <si>
    <t>381121214</t>
  </si>
  <si>
    <t>Oprava vstupního schodiště a podesty</t>
  </si>
  <si>
    <t>rozsah prací - vybourání a likvidace stávající dlažby včetně podkladu, očištění a reprofilace stávající železobetonové konstrukce, vyrovnání, hydroizolační stěrka, dodávka + montáž protiskluzné dlažby vhodné na schodiště, včetně silikonů, soklíků, spárování a případných lišt. Cena je za m2.</t>
  </si>
  <si>
    <t>6,40*(5,00+2,40)*3+4*3,60*(2*2,00+0,30)</t>
  </si>
  <si>
    <t>3821211141</t>
  </si>
  <si>
    <t>Výtažné a odtrhové zkoušky obvodového a střešního pláště včetně statického návrhu kotvení</t>
  </si>
  <si>
    <t xml:space="preserve"> na základě výtažných a odtrhových zkoušek provede dodavatelská firma návrh statického řešení kotvení střešního pláště a zateplovacího systému ETICS</t>
  </si>
  <si>
    <t>417321414R00</t>
  </si>
  <si>
    <t>Železobeton ztužujících pásů a věnců z betonu C 25/30</t>
  </si>
  <si>
    <t>balkony-nadezdívky : 0,15*0,08*60,36</t>
  </si>
  <si>
    <t>417351111R00</t>
  </si>
  <si>
    <t>Bednění ztužujících věnců, obě strany - zřízení</t>
  </si>
  <si>
    <t>balkony-nadezdívky : 60,36</t>
  </si>
  <si>
    <t>417351113R00</t>
  </si>
  <si>
    <t>Bednění ztužujících věnců, obě strany - odstranění</t>
  </si>
  <si>
    <t>417361821R00</t>
  </si>
  <si>
    <t>Výztuž ztužujících pásů a věnců z betonářské oceli 10 505(R)</t>
  </si>
  <si>
    <t>balkony-nadezdívky : 0,15*0,08*60,36*0,12</t>
  </si>
  <si>
    <t>596811111R00</t>
  </si>
  <si>
    <t>Kladení dlažby z betonových nebo kameninových dlaždic do lože z kameniva těženého tloušťky do 30 mm</t>
  </si>
  <si>
    <t>pro okapový chodník : (2*(144,30+20,00)+22*1,40+2*11,30+4*8,20+3*5,00+24,00+20,00)*0,50</t>
  </si>
  <si>
    <t>59245601R</t>
  </si>
  <si>
    <t>dlažba betonová jednovrstvá; čtverec; šedá; l = 500 mm; š = 500 mm; tl. 50,0 mm</t>
  </si>
  <si>
    <t>pro okapový chodník : (2*(144,30+20,00)+22*1,40+2*11,30+4*8,20+3*5,00+24,00+20,00)*0,50*1,1</t>
  </si>
  <si>
    <t>612401191RT2</t>
  </si>
  <si>
    <t>Omítky malých ploch vnitřních stěn do 0,09 m2</t>
  </si>
  <si>
    <t>pro z22 : 6*4*132</t>
  </si>
  <si>
    <t>612425931RT2</t>
  </si>
  <si>
    <t>Omítka vápenná vnitřního ostění omítkou štukovou</t>
  </si>
  <si>
    <t>v soklu : 22*2*(2*2,30+2*0,50)*0,30</t>
  </si>
  <si>
    <t>nad soklem : 260*2*(2*2,40+2*2,40)*0,30</t>
  </si>
  <si>
    <t>48*2*(2*1,50+2*2,50)*0,30</t>
  </si>
  <si>
    <t>3*2*(2*5,92+2*2,10)*0,30</t>
  </si>
  <si>
    <t>3*2*(2*0,80+2*2,00)*0,30</t>
  </si>
  <si>
    <t>3*2*(2*1,15+2*2,15)*0,30</t>
  </si>
  <si>
    <t>10*2*(2*1,70+2*2,80)*0,30</t>
  </si>
  <si>
    <t>44*2*(2*2,40+2*1,50)*0,30</t>
  </si>
  <si>
    <t>3*2*(2*2,10+2*0,60)*0,30</t>
  </si>
  <si>
    <t>17*2*(2*1,80+2*1,10)*0,30</t>
  </si>
  <si>
    <t>3*2*(2*1,80+2*0,50)*0,30</t>
  </si>
  <si>
    <t>30*2*(2*1,70+2*1,00)*0,30</t>
  </si>
  <si>
    <t>22*2*(2*2,80+2*2,60)*0,30</t>
  </si>
  <si>
    <t>612471411RT2</t>
  </si>
  <si>
    <t>Tenkovrstvá úprava stěn aktivovaným štukem malta vápenná</t>
  </si>
  <si>
    <t>zazdívky : 3,00*6,00*30</t>
  </si>
  <si>
    <t>-48*1,50*2,50-3*5,92*2,10-3*0,80*2,00-3*1,15*2,15</t>
  </si>
  <si>
    <t>48*0,30*2*(1,50+2,50)</t>
  </si>
  <si>
    <t>3*0,30*(5,92+2,10)</t>
  </si>
  <si>
    <t>3*0,30*(0,80+2,00)</t>
  </si>
  <si>
    <t>3*0,30*(1,15+2,15)</t>
  </si>
  <si>
    <t>612481211RT2</t>
  </si>
  <si>
    <t>Vyztužení vnitřních stěn sklotextilní síťovinou s dodávkou síťoviny a stěrkového tmelu</t>
  </si>
  <si>
    <t>balkony-nadezdívky : (0,15+2*0,50)*60,36</t>
  </si>
  <si>
    <t>613473115R00</t>
  </si>
  <si>
    <t>Omítky vnitřní pilířů a sloupů ze suchých směsí příplatky za zabudované rohovníky</t>
  </si>
  <si>
    <t xml:space="preserve">zazdívky : </t>
  </si>
  <si>
    <t>48*2*(1,50+2,50)</t>
  </si>
  <si>
    <t>3*(5,92+2,10)</t>
  </si>
  <si>
    <t>3*(0,80+2,00)</t>
  </si>
  <si>
    <t>3*(1,15+2,15)</t>
  </si>
  <si>
    <t xml:space="preserve">pro ostění : </t>
  </si>
  <si>
    <t>v soklu : 22*2*(2*2,30+2*0,50)</t>
  </si>
  <si>
    <t>nad soklem : 260*2*(2*2,40+2*2,40)</t>
  </si>
  <si>
    <t>48*2*(2*1,50+2*2,50)</t>
  </si>
  <si>
    <t>3*2*(2*5,92+2*2,10)</t>
  </si>
  <si>
    <t>3*2*(2*0,80+2*2,00)</t>
  </si>
  <si>
    <t>3*2*(2*1,15+2*2,15)</t>
  </si>
  <si>
    <t>10*2*(2*1,70+2*2,80)</t>
  </si>
  <si>
    <t>44*2*(2*2,40+2*1,50)</t>
  </si>
  <si>
    <t>3*2*(2*2,10+2*0,60)</t>
  </si>
  <si>
    <t>17*2*(2*1,80+2*1,10)</t>
  </si>
  <si>
    <t>3*2*(2*1,80+2*0,50)</t>
  </si>
  <si>
    <t>30*2*(2*1,70+2*1,00)</t>
  </si>
  <si>
    <t>22*2*(2*2,80+2*2,60)</t>
  </si>
  <si>
    <t>614471715R00</t>
  </si>
  <si>
    <t>Vyspravení betonových a železobetonových konstrukcí a panelů cementovou maltou adhezní můstek a,, nátěr antikorozní pro jakoukoliv velikost opravované plochy</t>
  </si>
  <si>
    <t xml:space="preserve">balkonové desky pro reprofilaci : </t>
  </si>
  <si>
    <t>podhled nejvyšší patro : (2*1,00+0,60)*18,20*12</t>
  </si>
  <si>
    <t>lodžie : (2*1,00+0,20)*18,20*52</t>
  </si>
  <si>
    <t>stříšky vstupy : (2*1,20+0,20)*6,00*3</t>
  </si>
  <si>
    <t xml:space="preserve">střecha oprava z 25% : </t>
  </si>
  <si>
    <t>střecha nad schodištěm  plocha : 11,00*6,60*3*0,25</t>
  </si>
  <si>
    <t>střecha před vstupem ze schodiště plocha : 6,30*6,70*3*0,25</t>
  </si>
  <si>
    <t>mezistřecha plocha : 17,70*6,30*2*0,25</t>
  </si>
  <si>
    <t>střecha nad ubytovacím prostorem plocha : 18,10*16,80*6*0,25</t>
  </si>
  <si>
    <t>střecha nad 1NP plocha : (10,70*24,70-4,70*17,00+1,30*10,50)*0,25</t>
  </si>
  <si>
    <t>(11,00*25,00-4,80*17,20+1,30*10,60)*0,25</t>
  </si>
  <si>
    <t>(7,50*28,50-1,30*6,90)*0,25</t>
  </si>
  <si>
    <t>anglické dvorky : (1,00+2*1,65+0,20+0,50)*(5,60+9,20+5,60)+3*(1,65+0,20+0,50)*1,2</t>
  </si>
  <si>
    <t>601011193R00</t>
  </si>
  <si>
    <t>Omítky stropů a podhledů z hotových směsí Doplňkové práce pro omítky stropů z hotových směsí,, podkladní nátěr stropů pod tenkovrstvé omítky</t>
  </si>
  <si>
    <t>zateplení XPS 140mm : 110,52</t>
  </si>
  <si>
    <t>zateplení MV 100mm : 1137,096</t>
  </si>
  <si>
    <t>zateplení MV 30mm : 1177,836</t>
  </si>
  <si>
    <t>zateplení MV 50mm : 1614,424</t>
  </si>
  <si>
    <t>zateplení MV 180mm : 5604,29075</t>
  </si>
  <si>
    <t>odpočet parapety MV : -260*0,30*(2,40)</t>
  </si>
  <si>
    <t>-48*0,30*(1,50)</t>
  </si>
  <si>
    <t>-3*0,30*(5,92)</t>
  </si>
  <si>
    <t>-3*0,30*(0,80)</t>
  </si>
  <si>
    <t>-3*0,30*(1,15)</t>
  </si>
  <si>
    <t>-10*0,30*(1,70)</t>
  </si>
  <si>
    <t>-44*0,30*(2,40)</t>
  </si>
  <si>
    <t>-3*0,30*(2,10)</t>
  </si>
  <si>
    <t>-17*0,30*(1,80)</t>
  </si>
  <si>
    <t>-3*0,30*(1,80)</t>
  </si>
  <si>
    <t>-30*0,30*(1,70)</t>
  </si>
  <si>
    <t>-22*0,30*(2,80)</t>
  </si>
  <si>
    <t>601011195R00</t>
  </si>
  <si>
    <t>775,35</t>
  </si>
  <si>
    <t>602011188RS7</t>
  </si>
  <si>
    <t>Omítky stěn z hotových směsí omítka vrchní tenkovrstvá, silikonová, zatřená, tloušťka vrstvy 2 mm,,, probarvená</t>
  </si>
  <si>
    <t>Se samočisticím efektem.</t>
  </si>
  <si>
    <t>602011189R00</t>
  </si>
  <si>
    <t>Omítky stěn z hotových směsí vrstva mozaiková, akrylátová,  , tloušťka vrstvy 2 mm,</t>
  </si>
  <si>
    <t>zateplení sokl XPS 12cm - rozšíření 1NP za objektem : 1,90*(4*8,00+2*11,30+2*26,00+2*0,40+29,20+2*0,50)</t>
  </si>
  <si>
    <t>průchod : 1,30*2*18,60</t>
  </si>
  <si>
    <t>zadní strana : 1,50*(7,50+1,30)+(2,00+2,40)/2*7,50+2,40*(5,00+0,80+21,90+1,40*2+11,0+1,30)</t>
  </si>
  <si>
    <t>1,40*(10,50+1,50+0,80)</t>
  </si>
  <si>
    <t>-7*2,30*0,50</t>
  </si>
  <si>
    <t>štíty : 1,40*20,10*2</t>
  </si>
  <si>
    <t>přední strana : 1,40*(18,18+9*1,30+7*1,60+7*0,60+4*18,00+3*6,40+2*5,20+3*0,70+0,40)</t>
  </si>
  <si>
    <t>2,40*(5,10+0,40)</t>
  </si>
  <si>
    <t>(1,40+2,40)/2*(1,30*2+18,00+0,52)</t>
  </si>
  <si>
    <t>-15*2,30*0,50</t>
  </si>
  <si>
    <t>ostění v soklu : 22*0,30*(2,30+2*0,50)</t>
  </si>
  <si>
    <t>602016195R00</t>
  </si>
  <si>
    <t>Omítky stěn z hotových směsí Doplňkové práce pro omítky stěn z hotových směsí hloubková penetrace,, stěn silikátová</t>
  </si>
  <si>
    <t>zateplení XPS tl. 30mm : 36,96</t>
  </si>
  <si>
    <t>zateplení pod terénem XPS 12cm : 462,9</t>
  </si>
  <si>
    <t>620991121R00</t>
  </si>
  <si>
    <t>Zakrývání výplní vnějších otvorů z postaveného lešení</t>
  </si>
  <si>
    <t>okna a dveře : 48*1,50*2,50+3*5,92*2,10+3*0,80*2,00+3*1,15*2,15</t>
  </si>
  <si>
    <t>10*1,70*2,80+30*2,40*1,50+3*6,00*2,10+130*2,40*2,40</t>
  </si>
  <si>
    <t>3*2,10*0,60+22*2,80*2,60+22*2,30*0,50</t>
  </si>
  <si>
    <t>14*2,50*1,50+130*2,40*2,40+17*1,80*1,10+3*1,80*0,50+30*1,70*1,00</t>
  </si>
  <si>
    <t>622300131</t>
  </si>
  <si>
    <t>Vyrovnávací tmel tl. do 5 mm</t>
  </si>
  <si>
    <t>příprava pro zateplení : 10144,02675*0,1</t>
  </si>
  <si>
    <t>622311523RV1</t>
  </si>
  <si>
    <t>Zateplení soklu extrudovaným polystyrénem, tloušťky 120 mm, zakončené stěrkou s výztužnou tkaninou</t>
  </si>
  <si>
    <t xml:space="preserve">zateplení pod terénem XPS 12cm : </t>
  </si>
  <si>
    <t>rozšíření 1NP za objektem : 1,00*(4*8,00+2*11,30+2*26,00+2*0,40+29,20+2*0,50)</t>
  </si>
  <si>
    <t>průchod : 1,00*2*18,60</t>
  </si>
  <si>
    <t>zadní strana : 1,00*(2*7,50+1,30+5,00+2*0,80+21,90+1,40*2+11,0+1,30+1,50+10,50)</t>
  </si>
  <si>
    <t>štíty : 1,00*20,10*2</t>
  </si>
  <si>
    <t>přední strana : 1,00*(18,18+9*1,30+7*1,60+7*0,60+4*18,00+3*6,40+2*5,20+3*0,70+0,40)</t>
  </si>
  <si>
    <t>1,00*(5,10+0,40+1,30*2+18,00+0,52)</t>
  </si>
  <si>
    <t>622311524RV1</t>
  </si>
  <si>
    <t>Zateplení soklu extrudovaným polystyrénem, tloušťky 140 mm, zakončené stěrkou s výztužnou tkaninou</t>
  </si>
  <si>
    <t>stropní konstrukce ve spojovacích částech : 0,30*6,00*(29+29)+1,70*0,30*6*2</t>
  </si>
  <si>
    <t>622311829RV1</t>
  </si>
  <si>
    <t>Zateplení fasády  , minerálními deskami s podélným vláknem, tloušťky 50 mm, zakončené stěrkou s,, výztužnou tkaninou,</t>
  </si>
  <si>
    <t>Položka neobsahuje kontaktní nátěr a povrchovou úpravu omítkou.</t>
  </si>
  <si>
    <t xml:space="preserve">zateplení 5cm : </t>
  </si>
  <si>
    <t>podhled nejvyšší patro : (1,00+0,60)*18,20*12</t>
  </si>
  <si>
    <t>lodžie - podhledy : (1,06+0,25)*18,20*52</t>
  </si>
  <si>
    <t>stříšky vstupy : (1,20+0,20)*6,00*3</t>
  </si>
  <si>
    <t>622311832RV1</t>
  </si>
  <si>
    <t>Zateplení fasády  , minerálními deskami s podélným vláknem, tloušťky 100 mm, zakončené stěrkou s,, výztužnou tkaninou,</t>
  </si>
  <si>
    <t xml:space="preserve">zateplení 10cm : </t>
  </si>
  <si>
    <t>atika - rozšíření v 1NP za objektem : 0,90*(8,00+11,30+26,00+0,40*8,00+26,00+11,30+0,40+2*8,00+29,20+2*0,50)</t>
  </si>
  <si>
    <t>přední strana : 14,80*(0,62+7*1,30+7*0,60+3*1,60)</t>
  </si>
  <si>
    <t>17,80*(5*1,30+5*0,60+4*1,60)</t>
  </si>
  <si>
    <t>zadní strana : 14,80*(0,60+1,30)+17,80*(1,30+0,60)</t>
  </si>
  <si>
    <t>vytažení na střešní konstrukce : 1,40*3*(3,40+1,40)</t>
  </si>
  <si>
    <t>1,40*25*2*(2,20+1,40)</t>
  </si>
  <si>
    <t>1,40*17*2*(1,40+1,20)</t>
  </si>
  <si>
    <t>622311836RV1</t>
  </si>
  <si>
    <t>Zateplení fasády  , minerálními deskami s podélným vláknem, tloušťky 180 mm, zakončené stěrkou s,, výztužnou tkaninou,</t>
  </si>
  <si>
    <t xml:space="preserve">zateplení 18cm : </t>
  </si>
  <si>
    <t>štíty : 15,00*2*20,10</t>
  </si>
  <si>
    <t>-10*1,70*2,80</t>
  </si>
  <si>
    <t>přední strana : 14,80*(18,00*4+6,00+5,10+6,40+5,20)-1,40*5,60</t>
  </si>
  <si>
    <t>17,80*(5,20+3*6,40+2*18,00)</t>
  </si>
  <si>
    <t>-30*2,40*1,50-130*2,40*2,40</t>
  </si>
  <si>
    <t>nádstavby a přechody : 3*4,00*(7,30+11,58)</t>
  </si>
  <si>
    <t>(3,40+3,00+1,40)*18,70</t>
  </si>
  <si>
    <t>-14*2,50*1,50-17*1,80*1,10-3*1,80*0,50-30*1,70*1,00</t>
  </si>
  <si>
    <t>-3*2,10*0,60</t>
  </si>
  <si>
    <t>1,40*8,00*6</t>
  </si>
  <si>
    <t>zadní strana : 14,80*(18,10+5,00)</t>
  </si>
  <si>
    <t>17,80*(7,30*5+3*18,20+18,00+7*1,40+2*5,00)</t>
  </si>
  <si>
    <t>15,00*18,20-3,20*(29+25,60+25,40)-1,60*2,80</t>
  </si>
  <si>
    <t>-14*2,50*1,50-130*2,40*2,40-17*1,80*1,10-3*1,80*0,50-30*1,70*1,00</t>
  </si>
  <si>
    <t>rozšíření 1 patra za objektem : (4,00+0,40+0,90)*(4*8,00+2*11,30+2*26,00+2*0,40+29,20+2*0,50)</t>
  </si>
  <si>
    <t>-22*2,80*2,60</t>
  </si>
  <si>
    <t>průchod-strop : 6,00*18,60</t>
  </si>
  <si>
    <t>průchod-stěny : 2,40*2*18,60</t>
  </si>
  <si>
    <t>0,30*6,00*(29+29)</t>
  </si>
  <si>
    <t>622311853RV1</t>
  </si>
  <si>
    <t>Zateplení ostění minerálními deskami s podélným vláknem, tloušťky 30 mm, zakončené stěrkou s,, výztužnou tkaninou</t>
  </si>
  <si>
    <t>ostění nad soklem : 260*0,30*(2,40+2*2,40)</t>
  </si>
  <si>
    <t>48*0,30*(1,50+2*2,50)</t>
  </si>
  <si>
    <t>3*0,30*(5,92+2*2,10)</t>
  </si>
  <si>
    <t>3*0,30*(0,80+2*2,00)</t>
  </si>
  <si>
    <t>3*0,30*(1,15+2*2,15)</t>
  </si>
  <si>
    <t>10*0,30*(1,70+2*2,80)</t>
  </si>
  <si>
    <t>44*0,30*(2,40+2*1,50)</t>
  </si>
  <si>
    <t>3*0,30*(2,10+2*0,60)</t>
  </si>
  <si>
    <t>17*0,30*(1,80+2*1,10)</t>
  </si>
  <si>
    <t>3*0,30*(1,80+2*0,50)</t>
  </si>
  <si>
    <t>30*0,30*(1,70+2*1,00)</t>
  </si>
  <si>
    <t>22*0,30*(2,80+2*2,60)</t>
  </si>
  <si>
    <t>parapet nad soklem : 260*0,30*(2,40)</t>
  </si>
  <si>
    <t>48*0,30*(1,50)</t>
  </si>
  <si>
    <t>3*0,30*(5,92)</t>
  </si>
  <si>
    <t>3*0,30*(0,80)</t>
  </si>
  <si>
    <t>3*0,30*(1,15)</t>
  </si>
  <si>
    <t>10*0,30*(1,70)</t>
  </si>
  <si>
    <t>44*0,30*(2,40)</t>
  </si>
  <si>
    <t>3*0,30*(2,10)</t>
  </si>
  <si>
    <t>17*0,30*(1,80)</t>
  </si>
  <si>
    <t>3*0,30*(1,80)</t>
  </si>
  <si>
    <t>30*0,30*(1,70)</t>
  </si>
  <si>
    <t>22*0,30*(2,80)</t>
  </si>
  <si>
    <t>622319553RV1</t>
  </si>
  <si>
    <t>Zateplení ostění extrudovaným polystyrénem, tloušťky 30 mm, zakončené stěrkou s výztužnou tkaninou</t>
  </si>
  <si>
    <t>parapet v soklu : 22*0,30*(2,30)</t>
  </si>
  <si>
    <t>622319021R00</t>
  </si>
  <si>
    <t>Profily zakládací plastové, pro izolaci tl. 180 mm</t>
  </si>
  <si>
    <t>rozšíření 1NP za objektem : 2*(4*8,00+2*11,30+2*26,00+2*0,40+29,20+2*0,50)</t>
  </si>
  <si>
    <t>průchod : 2*2*18,60</t>
  </si>
  <si>
    <t>zadní strana : 2*(2*7,50+1,30+5,00+2*0,80+21,90+1,40*2+11,0+1,30+1,50+10,50)</t>
  </si>
  <si>
    <t>štíty : 2*20,10*2</t>
  </si>
  <si>
    <t>přední strana : 2*(18,18+9*1,30+7*1,60+7*0,60+4*18,00+3*6,40+2*5,20+3*0,70+0,40)</t>
  </si>
  <si>
    <t>2*(5,10+0,40+1,30*2+18,00+0,52)</t>
  </si>
  <si>
    <t>lodžie : 18,20*64</t>
  </si>
  <si>
    <t>622422111</t>
  </si>
  <si>
    <t>Oprava vnějších omítek vápen. hladk. II, do 10 %</t>
  </si>
  <si>
    <t>Hrubé oprava fasády pod zateplení na 10% plochy : 9345,03375</t>
  </si>
  <si>
    <t>622428971R00</t>
  </si>
  <si>
    <t>Oprava vnějších omítek vápenných příplatek k položce za vícebarevnou omítku</t>
  </si>
  <si>
    <t>9345,03375/2</t>
  </si>
  <si>
    <t>622421131R00</t>
  </si>
  <si>
    <t>Omítky vnější stěn vápenné nebo vápenocementové hladké, složitost 1÷ 2</t>
  </si>
  <si>
    <t>zateplení strojovny : 2*4,10*2*(4,40+8,30)</t>
  </si>
  <si>
    <t>okna : 2*(-2,00*1,50-(2,00*2,40-0,80*1,20))</t>
  </si>
  <si>
    <t>0,25*2*2*(2,00+1,50+2,00+2,40)</t>
  </si>
  <si>
    <t>sokl : 1253,44</t>
  </si>
  <si>
    <t>622421491R00</t>
  </si>
  <si>
    <t>Doplňky zateplovacích systémů rohová lišta, profil rohový s okapničkou; plast+tkanina; l = 2 000 mm</t>
  </si>
  <si>
    <t>22*(2,30)</t>
  </si>
  <si>
    <t>260*(2,40)</t>
  </si>
  <si>
    <t>48*(1,50)</t>
  </si>
  <si>
    <t>3*(5,92)</t>
  </si>
  <si>
    <t>3*(0,80)</t>
  </si>
  <si>
    <t>3*(1,15)</t>
  </si>
  <si>
    <t>10*(1,70)</t>
  </si>
  <si>
    <t>44*(2,40)</t>
  </si>
  <si>
    <t>3*(2,10)</t>
  </si>
  <si>
    <t>17*(1,80)</t>
  </si>
  <si>
    <t>3*(1,80)</t>
  </si>
  <si>
    <t>30*(1,70)</t>
  </si>
  <si>
    <t>22*(2,80)</t>
  </si>
  <si>
    <t>283502701</t>
  </si>
  <si>
    <t>Profil rohový s tkaninou PVC 150 mm x 2,5m, tkanina 100x150 mm</t>
  </si>
  <si>
    <t>SPCM</t>
  </si>
  <si>
    <t>POL3_</t>
  </si>
  <si>
    <t>22*(2*2,30+2*0,50)</t>
  </si>
  <si>
    <t>260*(2*2,40+2*2,40)</t>
  </si>
  <si>
    <t>48*(2*1,50+2*2,50)</t>
  </si>
  <si>
    <t>3*(2*5,92+2*2,10)</t>
  </si>
  <si>
    <t>3*(2*0,80+2*2,00)</t>
  </si>
  <si>
    <t>3*(2*1,15+2*2,15)</t>
  </si>
  <si>
    <t>10*(2*1,70+2*2,80)</t>
  </si>
  <si>
    <t>44*(2*2,40+2*1,50)</t>
  </si>
  <si>
    <t>3*(2*2,10+2*0,60)</t>
  </si>
  <si>
    <t>17*(2*1,80+2*1,10)</t>
  </si>
  <si>
    <t>3*(2*1,80+2*0,50)</t>
  </si>
  <si>
    <t>30*(2*1,70+2*1,00)</t>
  </si>
  <si>
    <t>22*(2*2,80+2*2,60)</t>
  </si>
  <si>
    <t>64*2*18,20+4,50*6+2*(7,00+2,20)*2+2*3*(17,30+3,20)+38*18,00+3,50*12</t>
  </si>
  <si>
    <t>1,40*45*4*1,20</t>
  </si>
  <si>
    <t>3*2*(3,40+1,40)</t>
  </si>
  <si>
    <t>25*2*(2,20+1,40)</t>
  </si>
  <si>
    <t>17*2*(1,40+1,20)</t>
  </si>
  <si>
    <t>622481291</t>
  </si>
  <si>
    <t>Montáž výztužné lišty rohové</t>
  </si>
  <si>
    <t>622421492R00</t>
  </si>
  <si>
    <t>Doplňky zateplovacích systémů okenní lišta, profil okenní; plast+tkanina; l = 1 400 mm</t>
  </si>
  <si>
    <t>622421493R00</t>
  </si>
  <si>
    <t>Doplňky zateplovacích systémů dilatační lišta s tkaninou</t>
  </si>
  <si>
    <t>22*22,20</t>
  </si>
  <si>
    <t>622421494R00</t>
  </si>
  <si>
    <t>Doplňky zateplovacích systémů podparapetní lišta s tkaninou, profil podparapetní; plast+tkanina; l =, , 2 000 mm</t>
  </si>
  <si>
    <t>parapet v soklu : 22*(2,30)</t>
  </si>
  <si>
    <t>parapet nad soklem : 260*(2,40)</t>
  </si>
  <si>
    <t>622904112R00</t>
  </si>
  <si>
    <t>Očištění fasád tlakovou vodou, složitost fasády 1 - 2</t>
  </si>
  <si>
    <t>příprava povrchu pod zateplení : 10144,02675</t>
  </si>
  <si>
    <t>632451031R00</t>
  </si>
  <si>
    <t>Vyrovnávací potěr z cementové malty v ploše o průměrné (střední) tloušťce od 10 do 20 mm</t>
  </si>
  <si>
    <t xml:space="preserve">povrch stávající nosné konstrukce střechy : </t>
  </si>
  <si>
    <t>střecha nad schodištěm  plocha : 11,00*6,60*3</t>
  </si>
  <si>
    <t>střecha před vstupem ze schodiště plocha : 6,30*6,70*3</t>
  </si>
  <si>
    <t>mezistřecha plocha : 17,70*6,30*2</t>
  </si>
  <si>
    <t>střecha nad ubytovacím prostorem plocha : 18,10*16,80*6</t>
  </si>
  <si>
    <t>střecha nad 1NP plocha : (10,70*24,70-4,70*17,00+1,30*10,50)</t>
  </si>
  <si>
    <t>(11,00*25,00-4,80*17,20+1,30*10,60)</t>
  </si>
  <si>
    <t>(7,50*28,50-1,30*6,90)</t>
  </si>
  <si>
    <t>plocha anglických dvorků : (1,00+2*1,65+0,20+0,50)*(5,60+9,20+5,60)+3*(1,65+0,20+0,50)*1,2</t>
  </si>
  <si>
    <t xml:space="preserve">úprava přilehlých stropů u OP : </t>
  </si>
  <si>
    <t>v schodištových a spojovacích částech : 0,30*6,00*(27,00+27,00)</t>
  </si>
  <si>
    <t>632477125R00</t>
  </si>
  <si>
    <t>Reprofilace vodorovných betonových povrchů polymercementová malta+penetrace, tloušťky do 20 mm</t>
  </si>
  <si>
    <t xml:space="preserve">balkonové desky bude provedeno reprofilace z 25% plochy : </t>
  </si>
  <si>
    <t xml:space="preserve">procenta jsou zahrnuta ve výpočtu plochy : </t>
  </si>
  <si>
    <t xml:space="preserve">uvedená plocha bude reprofilována ze 100% : </t>
  </si>
  <si>
    <t>podhled nejvyšší patro : (2*1,00+0,60)*18,20*12*0,25</t>
  </si>
  <si>
    <t>lodžie : (2*1,00+0,20)*18,20*52*0,25</t>
  </si>
  <si>
    <t>stříšky vstupy : (2*1,20+0,20)*6,00*3*0,25</t>
  </si>
  <si>
    <t>632478122R00</t>
  </si>
  <si>
    <t>Reprofilace vodorovných betonových povrchů opravná cementová malta, tloušťky  do 5 mm</t>
  </si>
  <si>
    <t xml:space="preserve">balkonové desky - finální stěrka - celoplošně : </t>
  </si>
  <si>
    <t xml:space="preserve">střecha oprava z 10% : </t>
  </si>
  <si>
    <t>63001</t>
  </si>
  <si>
    <t>Sanační povrchová stěrka na beton</t>
  </si>
  <si>
    <t>63002</t>
  </si>
  <si>
    <t>Minerální paropropustný nátěr na venkovní betonové plochy dodávka + montáž</t>
  </si>
  <si>
    <t>911</t>
  </si>
  <si>
    <t>Stavební výtah - montáž + demontáž + pronájem</t>
  </si>
  <si>
    <t>912</t>
  </si>
  <si>
    <t>Náklady na jeřáb</t>
  </si>
  <si>
    <t>913</t>
  </si>
  <si>
    <t>Lokální ochrana stávajících konstrukcí a nových výplní otvorů vybedněním dřevotřískou, dodávka +,, montáž +demontáž</t>
  </si>
  <si>
    <t xml:space="preserve">+ zakrytí PE fólií se zapáskováním : </t>
  </si>
  <si>
    <t xml:space="preserve">při pískování podkladu a mytí tlakovou vodou : </t>
  </si>
  <si>
    <t>917862111R00</t>
  </si>
  <si>
    <t>Osazení silničního nebo chodníkového obrubníku stojatého, s boční opěrou z betonu prostého, do lože,, z betonu prostého C 12/15</t>
  </si>
  <si>
    <t>pro okapový chodník : 2*(144,30+20,00)+22*1,40+2*11,30+4*8,20+3*5,00+24,00+20,00</t>
  </si>
  <si>
    <t>59217335R</t>
  </si>
  <si>
    <t>obrubník zahradní materiál beton; l = 1000,0 mm; š = 50,0 mm; h = 250,0 mm; barva šedá</t>
  </si>
  <si>
    <t>pro okapový chodník : (2*(144,30+20,00)+22*1,40+2*11,30+4*8,20+3*5,00+24,00+20,00)*1,1</t>
  </si>
  <si>
    <t>941941032R00</t>
  </si>
  <si>
    <t>Montáž lešení lehkého pracovního řadového s podlahami šířky od 0,80 do 1,00 m, výšky přes 10 do 30 m</t>
  </si>
  <si>
    <t>Včetně kotvení lešení.</t>
  </si>
  <si>
    <t>čelní strana : (17,00+18,00)/2*(44,50+6,00+10*1,00)</t>
  </si>
  <si>
    <t>18,00*(5,10+24,50+1,50+10*1,00)</t>
  </si>
  <si>
    <t>20,00*(57,50+5,10+4*1,50+8*1,00)</t>
  </si>
  <si>
    <t>17,00*(5,20+19,00+6*1,00)</t>
  </si>
  <si>
    <t>průchod : 4,50*2*(18,60+2*1,00)</t>
  </si>
  <si>
    <t>štíty : 17,00*2*(20,00+2*1,00)</t>
  </si>
  <si>
    <t>zadní část v 1NP : 6,00*(11,30+26,00+8,00+8,00+26,00+11,50+2*8,00+29,00+9*2*1,00)</t>
  </si>
  <si>
    <t>schodiště - zvýšení proti střeše : 5,00*3*2*(7,30+11,60+4*1,00)</t>
  </si>
  <si>
    <t>výškové rozdíly střech : 3*4,00*(24,00+2*1,00)</t>
  </si>
  <si>
    <t>zadní část : 17,00*(18,50+2*1,00)</t>
  </si>
  <si>
    <t>22,40*(7,40+4,90+1,30+3*2*1,00)</t>
  </si>
  <si>
    <t>20,00*(43,00+2*1,00)</t>
  </si>
  <si>
    <t>23,50*(1,30+7,20+4,80+3*2*1,00)</t>
  </si>
  <si>
    <t>17,00*(18,00+2*1,00)</t>
  </si>
  <si>
    <t>19,00*(1,30+12,50+5,00+3*2*1,00)</t>
  </si>
  <si>
    <t>20,50*(1,30*2+7,26+3*2*1,00)</t>
  </si>
  <si>
    <t>17,00*(19,00+2*1,00)</t>
  </si>
  <si>
    <t>941941191R00</t>
  </si>
  <si>
    <t>Montáž lešení lehkého pracovního řadového s podlahami příplatek za každý další i započatý měsíc,, použití lešení šířky šířky od 0,80 do 1,00 m a výšky do 10 m</t>
  </si>
  <si>
    <t>10333,6*3</t>
  </si>
  <si>
    <t>941941832R00</t>
  </si>
  <si>
    <t>Demontáž lešení lehkého řadového s podlahami šířky od 0,8 do 1 m, výšky přes 10 do 30 m</t>
  </si>
  <si>
    <t>10333,6</t>
  </si>
  <si>
    <t>941955002R00</t>
  </si>
  <si>
    <t>Lešení lehké pracovní pomocné pomocné, o výšce lešeňové podlahy přes 1,2 do 1,9 m</t>
  </si>
  <si>
    <t>podhled nejvyšší patro : 1,00*18,20*12</t>
  </si>
  <si>
    <t>lodžie - podhledy : 1,00*18,20*52</t>
  </si>
  <si>
    <t>stříšky vstupy : 1,20*6,00*3</t>
  </si>
  <si>
    <t>941955003R00</t>
  </si>
  <si>
    <t>Lešení lehké pracovní pomocné pomocné, o výšce lešeňové podlahy přes 1,9 do 2,5 m</t>
  </si>
  <si>
    <t>průchod podhled : 16,00*18,60</t>
  </si>
  <si>
    <t>944944011R00</t>
  </si>
  <si>
    <t>Montáž ochranné sítě z umělých vláken</t>
  </si>
  <si>
    <t>944944031R00</t>
  </si>
  <si>
    <t>Montáž ochranné sítě příplatek k ceně za každý další i započatý měsíc použití ochranných sítí z,, umělých vláken</t>
  </si>
  <si>
    <t>944944081R00</t>
  </si>
  <si>
    <t>Demontáž ochranné sítě z umělých vláken</t>
  </si>
  <si>
    <t>952901111R00</t>
  </si>
  <si>
    <t>Vyčištění budov a ostatních objektů budov bytové nebo občanské výstavby - zametení a umytí podlah,,,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</si>
  <si>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</si>
  <si>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>úklid v budově : 20,00*143,95*5</t>
  </si>
  <si>
    <t>952901114R00</t>
  </si>
  <si>
    <t>zárubněmi, umytí a vyčištění jiných zasklených a natíraných ploch a zařizovacích předmětů před předáním do užívání světlá výška podlaží přes 4 m</t>
  </si>
  <si>
    <t xml:space="preserve">úklid po zateplení : </t>
  </si>
  <si>
    <t>953981104R00</t>
  </si>
  <si>
    <t>Chemické kotvy do betonu, do cihelného zdiva do betonu, hloubky 125 mm, M 16, ampule pro chemickou,, kotvu</t>
  </si>
  <si>
    <t>950214</t>
  </si>
  <si>
    <t>Prachutěsné pevné oddělení místnosti od místa bourání dodávka + montáž + demontáž</t>
  </si>
  <si>
    <t>Je požadována pevná kostrukce desek na ocelovou konstrukci</t>
  </si>
  <si>
    <t>pro bourání konstrukcí a vyřezání meziokenních vložek : 2,90*420*5</t>
  </si>
  <si>
    <t>9521</t>
  </si>
  <si>
    <t>Průběžné zajištění střechy proti zatečení cena je za m2 půdorysu střechy a den</t>
  </si>
  <si>
    <t>střecha : 60*3000,97</t>
  </si>
  <si>
    <t>962031133R00</t>
  </si>
  <si>
    <t>Bourání příček z cihel a tvárnic z jakýchkoliv cihel pálených, plných nebo dutých, na jakoukoliv,, maltu vápenou nebo vápenocementovou, tloušťky do 150 mm</t>
  </si>
  <si>
    <t>izolační přizdívka : (2*(144,30+20,00)+22*1,40+2*11,30+4*8,20+3*5,00+24,00+20,00)*1,00</t>
  </si>
  <si>
    <t>962081131R00</t>
  </si>
  <si>
    <t>Bourání zdiva příček ze skleněných tvárnic, tloušťky do 100 mm</t>
  </si>
  <si>
    <t>kopilitové stěny : 540,00</t>
  </si>
  <si>
    <t>965024121R00</t>
  </si>
  <si>
    <t>Bourání kamenných podlah nebo dlažeb z desek nebo mozaiky, plochy do 1 m2</t>
  </si>
  <si>
    <t>0,32*(6,00*1,05*(25+28))</t>
  </si>
  <si>
    <t>965042221RT3</t>
  </si>
  <si>
    <t>Bourání podkladů pod dlažby nebo litých celistvých dlažeb a mazanin betonových nebo z litého asfaltu, , , tloušťky přes 100 mm, plochy do 1 m2</t>
  </si>
  <si>
    <t>stávající okapový chodník : (2*(144,30+20,00)+22*1,40+2*11,30+4*8,20+3*5,00+24,00+20,00)*0,80*0,24</t>
  </si>
  <si>
    <t>965043341RT1</t>
  </si>
  <si>
    <t>Bourání podkladů pod dlažby nebo litých celistvých dlažeb a mazanin betonových s potěrem nebo,, teracem, tloušťky do 100 mm, plochy přes 4 m2</t>
  </si>
  <si>
    <t xml:space="preserve">střecha - spádová vrstva : </t>
  </si>
  <si>
    <t>střecha nad schodištěm  plocha : 0,08*11,00*6,60*3</t>
  </si>
  <si>
    <t>střecha před vstupem ze schodiště plocha : 0,08*6,30*6,70*3</t>
  </si>
  <si>
    <t>mezistřecha plocha : 0,08*17,70*6,30*2</t>
  </si>
  <si>
    <t>střecha nad ubytovacím prostorem plocha : 0,08*18,10*16,80*6</t>
  </si>
  <si>
    <t>střecha nad 1NP plocha : 0,08*(10,70*24,70-4,70*17,00+1,30*10,50)</t>
  </si>
  <si>
    <t>0,08*(11,00*25,00-4,80*17,20+1,30*10,60)</t>
  </si>
  <si>
    <t>0,08*(7,50*28,50-1,30*6,90)</t>
  </si>
  <si>
    <t>965081713RT1</t>
  </si>
  <si>
    <t>Bourání dlažeb z dlaždic keramických a z xylolitu litého z keramických dlaždic nebo xylolitových,,, plochy přes 1 m2</t>
  </si>
  <si>
    <t>dlažba : 0,32*2*5*1,70</t>
  </si>
  <si>
    <t>keramický sokl : (6,00*(25+28)+2*5*(2,12+0,32*2))*0,10</t>
  </si>
  <si>
    <t>967031741R00</t>
  </si>
  <si>
    <t>Přisekání plošné zdiva cihelného na maltu cementovou, tloušťky do 50 mm</t>
  </si>
  <si>
    <t xml:space="preserve">stávající sokl : </t>
  </si>
  <si>
    <t>1,90*(4*8,00+2*11,30+2*26,00+2*0,40+29,20+2*0,50)</t>
  </si>
  <si>
    <t>1,30*2*18,60</t>
  </si>
  <si>
    <t>1,50*(7,50+1,30)+(2,00+2,40)/2*7,50+2,40*(5,00+0,80+21,90+1,40*2+11,0+1,30)</t>
  </si>
  <si>
    <t>1,40*20,10*2</t>
  </si>
  <si>
    <t>1,40*(18,18+9*1,30+7*1,60+7*0,60+4*18,00+3*6,40+2*5,20+3*0,70+0,40)</t>
  </si>
  <si>
    <t>22*0,30*(2,30+2*0,50)</t>
  </si>
  <si>
    <t>968061112R00</t>
  </si>
  <si>
    <t>Vyvěšení nebo zavěšení dřevěných křídel oken, plochy do 1,5 m2</t>
  </si>
  <si>
    <t>1988</t>
  </si>
  <si>
    <t>968062246R00</t>
  </si>
  <si>
    <t>Vybourání dřevěných rámů oken jednoduchých, plochy do 4 m2</t>
  </si>
  <si>
    <t>3,75*1,20*17</t>
  </si>
  <si>
    <t>3,75*0,80*3</t>
  </si>
  <si>
    <t>2,40*2,40*260</t>
  </si>
  <si>
    <t>2,40*1,50*44</t>
  </si>
  <si>
    <t>2,40*0,60*22</t>
  </si>
  <si>
    <t>2,10*0,60*3</t>
  </si>
  <si>
    <t>1,80*1,20*30</t>
  </si>
  <si>
    <t>1,70*2,80*8</t>
  </si>
  <si>
    <t>1,70*2,60*2</t>
  </si>
  <si>
    <t>1,50*2,50*48</t>
  </si>
  <si>
    <t>2,97*2,70*18</t>
  </si>
  <si>
    <t>2,90*2,70*4</t>
  </si>
  <si>
    <t>0,50*2,70*8</t>
  </si>
  <si>
    <t>0,60*2,70*2</t>
  </si>
  <si>
    <t>1,50*2,15*3</t>
  </si>
  <si>
    <t>0,60*0,60*14</t>
  </si>
  <si>
    <t>-229,513</t>
  </si>
  <si>
    <t>968072641R00</t>
  </si>
  <si>
    <t>Vybourání a vyjmutí kovových rámů a rolet rámů, včetně pomocného lešení o výšce podlahy do 1900 mm a, , pro zatížení do 1,5 kPa  (150 kg/m2) stěn jakýchkoliv kromě výkladních, jakýchkoliv ploch</t>
  </si>
  <si>
    <t>6*2,00*2,60</t>
  </si>
  <si>
    <t>3*1,96*2,60</t>
  </si>
  <si>
    <t>96021</t>
  </si>
  <si>
    <t>Demontáž stávajícího hromosvodu včetně likvidace odpadu-hmotnost 11tun čas 220 pracovních hodin</t>
  </si>
  <si>
    <t>96022</t>
  </si>
  <si>
    <t>Osekání povrchu betonové stěny</t>
  </si>
  <si>
    <t>960.31</t>
  </si>
  <si>
    <t>Demontáž balkonového žb zábradlí vč. likvidace</t>
  </si>
  <si>
    <t>975043121R00</t>
  </si>
  <si>
    <t>Jednořadové podchycení stropů pro osazení nosníků pro osazení nosníků do výšky podchycení 3,5 m při,, zatížení hmotnosti přes 750 do 1000 kg/m</t>
  </si>
  <si>
    <t>lodžie : 52*18,20</t>
  </si>
  <si>
    <t>pro lešení na střeše : 3*29,00*2</t>
  </si>
  <si>
    <t>3*5*(24,00)</t>
  </si>
  <si>
    <t>3*5*6,00</t>
  </si>
  <si>
    <t>978013191R00</t>
  </si>
  <si>
    <t>Otlučení omítek vápenných nebo vápenocementových vnitřních stěn, v rozsahu do 100 %</t>
  </si>
  <si>
    <t xml:space="preserve">pro výměnu oken : </t>
  </si>
  <si>
    <t>978015291R00</t>
  </si>
  <si>
    <t>Otlučení omítek vápenných nebo vápenocementových vnějších s vyškrabáním spár, s očištěním zdiva 1.,, až 4. stupni složitosti, v rozsahu do 100 %</t>
  </si>
  <si>
    <t>sokl : 1238,26</t>
  </si>
  <si>
    <t>970321</t>
  </si>
  <si>
    <t>Roznášecí nosníky pod lešením na střeše - dodávka + montáž + demontáž</t>
  </si>
  <si>
    <t>pro lešení na střeše : 3*29,00*2,00</t>
  </si>
  <si>
    <t>3*(24,00)*2,00</t>
  </si>
  <si>
    <t>3*6,00*2,00</t>
  </si>
  <si>
    <t>999281111R00</t>
  </si>
  <si>
    <t>Přesun hmot pro opravy a údržbu objektů pro opravy a údržbu dosavadních objektů včetně vnějších,, plášťů výšky do 25 m</t>
  </si>
  <si>
    <t>711112001RZ1</t>
  </si>
  <si>
    <t>Provedení izolace proti zemní vlhkosti natěradly za studena na ploše svislé, včetně pomocného lešení, , o výšce podlahy do 1900 mm a pro zatížení do 1,5 kPa. nátěrem penetračním, 1x nátěr, včetně</t>
  </si>
  <si>
    <t>POL1_7</t>
  </si>
  <si>
    <t>dodávky penetračního laku ALP</t>
  </si>
  <si>
    <t xml:space="preserve">vyrovnání pod hydroizolaci : </t>
  </si>
  <si>
    <t>711141559RZ4</t>
  </si>
  <si>
    <t>Provedení izolace proti zemní vlhkosti pásy přitavením vodorovná, 2 vrstvy, s dodávkou izolačního,, pásu se skleněnou nebo polyesterovou vložkou,</t>
  </si>
  <si>
    <t>711482020RZ1</t>
  </si>
  <si>
    <t>Izolace proti tlakové vodě profilovanými fóliemi svislá, napojení s přesahem, tloušťka s nopy 8 mm</t>
  </si>
  <si>
    <t>7110095</t>
  </si>
  <si>
    <t>napojení stávající a nové hydroizolace - cena za m délky napojení</t>
  </si>
  <si>
    <t>POL3_7</t>
  </si>
  <si>
    <t>rozšíření 1NP za objektem : (4*8,00+2*11,30+2*26,00+2*0,40+29,20+2*0,50)</t>
  </si>
  <si>
    <t>průchod : 2*18,60</t>
  </si>
  <si>
    <t>zadní strana : (2*7,50+1,30+5,00+2*0,80+21,90+1,40*2+11,0+1,30+1,50+10,50)</t>
  </si>
  <si>
    <t>štíty : 20,10*2</t>
  </si>
  <si>
    <t>přední strana : (18,18+9*1,30+7*1,60+7*0,60+4*18,00+3*6,40+2*5,20+3*0,70+0,40)</t>
  </si>
  <si>
    <t>(5,10+0,40+1,30*2+18,00+0,52)</t>
  </si>
  <si>
    <t>71123</t>
  </si>
  <si>
    <t>Hydroizolace bitumelovou stěrkou včetně penetrace - dodávka + montáž</t>
  </si>
  <si>
    <t xml:space="preserve">pod terénem : </t>
  </si>
  <si>
    <t xml:space="preserve">nad terénem : </t>
  </si>
  <si>
    <t>998711203</t>
  </si>
  <si>
    <t>Přesun hmot pro izolace proti vodě, výšky do 60 m</t>
  </si>
  <si>
    <t>POL7_</t>
  </si>
  <si>
    <t>712300832R00</t>
  </si>
  <si>
    <t>Odstranění povlakové krytiny a mechu na střechách plochých do 10° povlakové krytiny dvouvrstvé,</t>
  </si>
  <si>
    <t xml:space="preserve">střecha - dolní asfaltový pás : </t>
  </si>
  <si>
    <t>střecha nad schodištěm vytažení na atiku : 2*(11,00+6,60)*0,60*3</t>
  </si>
  <si>
    <t>střecha nad schodištěm  atika vrch : 2*(11,00+6,60)*0,60*3</t>
  </si>
  <si>
    <t>střecha před vstupem ze schodiště vytažení na atiku : (6,30+2*6,70)*0,60*3</t>
  </si>
  <si>
    <t>střecha před vstupem ze schodiště vytažení na stěnu : (6,30)*0,60*3</t>
  </si>
  <si>
    <t>střecha před vstupem ze schodiště atika vrch : 0,60*(6,30+2*7,20)*3</t>
  </si>
  <si>
    <t>mezistřecha vytažení na atiku : 0,60*2*(17,70+6,30)*2</t>
  </si>
  <si>
    <t>mezistřecha atika vrch : 0,60*2*(18,30+6,90)*2</t>
  </si>
  <si>
    <t>střecha nad ubytovacím prostorem vytažení na atiku : 2*0,60*(18,10+16,80)*6</t>
  </si>
  <si>
    <t>střecha nad ubytovacím prostorem atika vrch : 2*0,60*(18,10+16,80)*6</t>
  </si>
  <si>
    <t>střecha nad ubytovacím prostorem stříška nad lodžiemi : 0,96*6*2*18,20</t>
  </si>
  <si>
    <t>střecha nad 1NP plocha : 10,70*24,70-4,70*17,00+1,30*10,50</t>
  </si>
  <si>
    <t>11,00*25,00-4,80*17,20+1,30*10,60</t>
  </si>
  <si>
    <t>7,50*28,50-1,30*6,90</t>
  </si>
  <si>
    <t>střecha nad 1NP vytažení na atiku : (7,40+11,00+24,70)*0,60</t>
  </si>
  <si>
    <t>(11,00+7,50+25,00)*0,60</t>
  </si>
  <si>
    <t>(7,20*2+28,50)*0,60</t>
  </si>
  <si>
    <t>střecha nad 1NP vytažení na zdivo : (7,40+11,00+24,70)*0,60</t>
  </si>
  <si>
    <t>25,00+4,80+1,30</t>
  </si>
  <si>
    <t>28,50+1,30*2</t>
  </si>
  <si>
    <t>střecha nad 1NP atika vrch : 10,80+7,20+25,60</t>
  </si>
  <si>
    <t>0,60*(25,60+7,20+10,80)</t>
  </si>
  <si>
    <t>0,60*(29,20+7,20*2)</t>
  </si>
  <si>
    <t>712300833R00</t>
  </si>
  <si>
    <t>Odstranění povlakové krytiny a mechu na střechách plochých do 10° povlakové krytiny třívrstvé,</t>
  </si>
  <si>
    <t>střecha horní asfaltové pásy : 4699,654</t>
  </si>
  <si>
    <t>712300834R00</t>
  </si>
  <si>
    <t>Odstranění povlakové krytiny a mechu na střechách plochých do 10° povlakové krytiny každé další,, vrstvy,</t>
  </si>
  <si>
    <t>střecha horní asfaltové pásy : 2*4699,654</t>
  </si>
  <si>
    <t>712311101RZ1</t>
  </si>
  <si>
    <t>Povlakové krytiny střech do 10° za studena nátěrem 1 x, penetračním nebo asfaltovým lakem, včetně,, dodávky materiálu</t>
  </si>
  <si>
    <t>střecha nad vstupem : 3*1,20*6,00</t>
  </si>
  <si>
    <t>pod parozábranu : 4699,654</t>
  </si>
  <si>
    <t>712341559RT1</t>
  </si>
  <si>
    <t>Povlakové krytiny střech do 10° pásy přitavením v celé ploše, 1 vrstva, bez dodávky pásu</t>
  </si>
  <si>
    <t>střecha parozábrana : 4699,654</t>
  </si>
  <si>
    <t>712341559RT2</t>
  </si>
  <si>
    <t>Povlakové krytiny střech do 10° pásy přitavením v celé ploše, 2 vrstvy, bez dodávky pásu</t>
  </si>
  <si>
    <t>střecha - horní asfaltové pásy : 4699,654</t>
  </si>
  <si>
    <t>712373111RS1</t>
  </si>
  <si>
    <t>Povlakové krytiny střech do 10° termoplasty kotvené do betonu, 6 kotev/m2, tl. izolace do 160 mm,,, bez dodávky fólie, bez rozlišení tloušťky fólie</t>
  </si>
  <si>
    <t>Položení fólie, ukotvení k podkladu talířovými hmoždinkami, svaření všech spojů, překrytí kotev pásem fólie.</t>
  </si>
  <si>
    <t xml:space="preserve">do ceny zahrňte i dodávku a montáž kotev : </t>
  </si>
  <si>
    <t>lodžie : 52*18,20*1,3+52*1,00*0,20*2</t>
  </si>
  <si>
    <t>712378002R00</t>
  </si>
  <si>
    <t>Doplňkové konstruce k povlakovým krytinám z fólií atiková okapnice, z pozinkovaného plechu s,, povrchovou úpravou PVC, RŠ 200 mm</t>
  </si>
  <si>
    <t>Úprava délky a připevnění okapnice natloukacími hmoždinkami včetně dodávky okapnice.</t>
  </si>
  <si>
    <t>712378005R00</t>
  </si>
  <si>
    <t>Doplňkové konstruce k povlakovým krytinám z fólií stěnová lišta vyhnutá, z pozinkovaného plechu s,, povrchovou úpravou PVC, RŠ 70 mm</t>
  </si>
  <si>
    <t>Úprava délky a připevnění stěnové lišty natloukacími hmoždinkami včetně dodávky lišty.</t>
  </si>
  <si>
    <t>lodžie : 52*18,20+52*2*1,1</t>
  </si>
  <si>
    <t>712378006R00</t>
  </si>
  <si>
    <t>Doplňkové konstruce k povlakovým krytinám z fólií rohová lišta vnější, z pozinkovaného plechu s,, povrchovou úpravou PVC, RŠ 100 mm</t>
  </si>
  <si>
    <t>Úprava délky a připevnění rohové lišty natloukacími hmoždinkami včetně dodávky lišty.</t>
  </si>
  <si>
    <t>lodžie vnější roh : 52*18,20+260*2,40</t>
  </si>
  <si>
    <t>vnitřní roh : 52*18,20+52*1,20*2</t>
  </si>
  <si>
    <t>712391171RT1</t>
  </si>
  <si>
    <t>Povlakové krytiny střech do 10° ostatní textilie podkladní, 1 vrstva, bez dodávky textílie</t>
  </si>
  <si>
    <t>lodžie : (52*18,20*1,3+52*1,00*0,20*2)</t>
  </si>
  <si>
    <t>712391172R00</t>
  </si>
  <si>
    <t>Povlakové krytiny střech do 10° ostatní textilie ochranná, 1 vrstva, bez dodávky textílie</t>
  </si>
  <si>
    <t>712491176RT1</t>
  </si>
  <si>
    <t>Povlaková krytina střech do 30° ostatní připevnění izolace kotvícími terči, kotvící materiál ve,, specifikaci</t>
  </si>
  <si>
    <t>střecha nad schodištěm  plocha : 11,00*6,60*3*5</t>
  </si>
  <si>
    <t>střecha nad schodištěm vytažení na atiku : 2*(11,00+6,60)*0,60*3*6</t>
  </si>
  <si>
    <t>střecha nad schodištěm  atika vrch : 2*(11,00+6,60)*0,60*3*6</t>
  </si>
  <si>
    <t>střecha před vstupem ze schodiště plocha : 6,30*6,70*3*5</t>
  </si>
  <si>
    <t>střecha před vstupem ze schodiště vytažení na atiku : (6,30+2*6,70)*0,60*3*6</t>
  </si>
  <si>
    <t>střecha před vstupem ze schodiště vytažení na stěnu : (6,30)*0,60*3*6</t>
  </si>
  <si>
    <t>střecha před vstupem ze schodiště atika vrch : 0,60*(6,30+2*7,20)*3*6</t>
  </si>
  <si>
    <t>mezistřecha plocha : 17,70*6,30*2*5</t>
  </si>
  <si>
    <t>mezistřecha vytažení na atiku : 0,60*2*(17,70+6,30)*2*6</t>
  </si>
  <si>
    <t>mezistřecha atika vrch : 0,60*2*(18,30+6,90)*2*6</t>
  </si>
  <si>
    <t>střecha nad ubytovacím prostorem plocha : 18,10*16,80*6*5</t>
  </si>
  <si>
    <t>střecha nad ubytovacím prostorem vytažení na atiku : 2*0,60*(18,10+16,80)*6*6</t>
  </si>
  <si>
    <t>střecha nad ubytovacím prostorem atika vrch : 2*0,60*(18,10+16,80)*6*6</t>
  </si>
  <si>
    <t>střecha nad ubytovacím prostorem stříška nad lodžiemi : 0,96*6*2*18,20*5</t>
  </si>
  <si>
    <t>střecha nad 1NP plocha : (10,70*24,70-4,70*17,00+1,30*10,50)*5</t>
  </si>
  <si>
    <t>(11,00*25,00-4,80*17,20+1,30*10,60)*5</t>
  </si>
  <si>
    <t>(7,50*28,50-1,30*6,90)*5</t>
  </si>
  <si>
    <t>střecha nad 1NP vytažení na atiku : (7,40+11,00+24,70)*0,60*6</t>
  </si>
  <si>
    <t>(11,00+7,50+25,00)*0,60*6</t>
  </si>
  <si>
    <t>(7,20*2+28,50)*0,60*6</t>
  </si>
  <si>
    <t>střecha nad 1NP vytažení na zdivo : (7,40+11,00+24,70)*0,60*6</t>
  </si>
  <si>
    <t>(25,00+4,80+1,30)*0,60*6</t>
  </si>
  <si>
    <t>(28,50+1,30*2)*0,60*6</t>
  </si>
  <si>
    <t>střecha nad 1NP atika vrch : (10,80+7,20+25,60)*0,60*6</t>
  </si>
  <si>
    <t>0,60*(25,60+7,20+10,80)*6</t>
  </si>
  <si>
    <t>0,60*(29,20+7,20*2)*6</t>
  </si>
  <si>
    <t>vytažení na střešní konstrukce : 1,40*3*(3,40+1,40)*6</t>
  </si>
  <si>
    <t>1,40*25*2*(2,20+1,40)*6</t>
  </si>
  <si>
    <t>1,40*17*2*(1,40+1,20)*6</t>
  </si>
  <si>
    <t>střecha nad vstupem : 3*1,20*6,00*5</t>
  </si>
  <si>
    <t>7127124</t>
  </si>
  <si>
    <t>Kotvy délky 70cm včetně terčů -dodávka pro mechanické kotvení střechy</t>
  </si>
  <si>
    <t>24842</t>
  </si>
  <si>
    <t>965082941</t>
  </si>
  <si>
    <t>Odstranění násypu tl. nad 20 cm jakékoliv plochy</t>
  </si>
  <si>
    <t xml:space="preserve">střecha - stávající násyp : </t>
  </si>
  <si>
    <t>střecha nad schodištěm  plocha : 11,00*6,60*3*0,35</t>
  </si>
  <si>
    <t>střecha před vstupem ze schodiště plocha : 6,30*6,70*3*0,35</t>
  </si>
  <si>
    <t>mezistřecha plocha : 17,70*6,30*2*0,35</t>
  </si>
  <si>
    <t>střecha nad ubytovacím prostorem plocha : 18,10*16,80*6*0,35</t>
  </si>
  <si>
    <t>střecha nad 1NP plocha : (10,70*24,70-4,70*17,00+1,30*10,50)*0,35</t>
  </si>
  <si>
    <t>(11,00*25,00-4,80*17,20+1,30*10,60)*0,35</t>
  </si>
  <si>
    <t>(7,50*28,50-1,30*6,90)*0,35</t>
  </si>
  <si>
    <t>střecha nad vstupem : 3*1,20*6,00*0,35</t>
  </si>
  <si>
    <t>62833161R</t>
  </si>
  <si>
    <t>pás izolační z oxidovaného asfaltu natavitelný; nosná vložka skelná tkanina; horní strana jemný,, minerální posyp; spodní strana PE fólie, jemný minerální posyp; tl. 4,0 mm</t>
  </si>
  <si>
    <t>střecha parozábrana : 4699,654*1,2</t>
  </si>
  <si>
    <t>střecha nad vstupem : 3*1,20*6,00*1,2</t>
  </si>
  <si>
    <t>62852251R</t>
  </si>
  <si>
    <t>pás izolační z modifikovaného asfaltu natavitelný; nosná vložka polyesterové rouno; horní strana,, jemný minerální posyp; spodní strana PE fólie; tl. 4,0 mm</t>
  </si>
  <si>
    <t>střecha nad vstupem : 3*1,20*6,00*2*1,2</t>
  </si>
  <si>
    <t>střecha - horní asfaltové pásy : 2*4699,654*1,2</t>
  </si>
  <si>
    <t>28322341</t>
  </si>
  <si>
    <t>lodžie : (52*18,20*1,3+52*1,00*0,20*2)*1,2</t>
  </si>
  <si>
    <t>67390528R</t>
  </si>
  <si>
    <t>geotextilie PP, PES; funkce drenážní, separační, ochranná, výztužná, filtrační; plošná hmotnost 400,, g/m2; tl. při 2 kPa 3,70 mm</t>
  </si>
  <si>
    <t>lodžie : (52*18,20*1,3+52*1,00*0,20*2)*2*1,2</t>
  </si>
  <si>
    <t>998712203</t>
  </si>
  <si>
    <t>Přesun hmot pro povlakové krytiny, výšky do 24 m</t>
  </si>
  <si>
    <t>713100812R00</t>
  </si>
  <si>
    <t>Odstranění tepelné izolace z desek polystyrenových tloušťka přes 20 do 50 mm</t>
  </si>
  <si>
    <t>střecha : 4699,654</t>
  </si>
  <si>
    <t>713141125R00</t>
  </si>
  <si>
    <t>Montáž tepelné izolace střech na plný podklad desky, na lepidlo</t>
  </si>
  <si>
    <t>Včetně očištění podkladu od nesoudržných vrstev.</t>
  </si>
  <si>
    <t>střecha nad schodištěm  plocha : 11,00*6,60*3*2</t>
  </si>
  <si>
    <t>střecha před vstupem ze schodiště plocha : 6,30*6,70*3*2</t>
  </si>
  <si>
    <t>mezistřecha plocha : 17,70*6,30*2*2</t>
  </si>
  <si>
    <t>střecha nad ubytovacím prostorem plocha : 18,10*16,80*6*2</t>
  </si>
  <si>
    <t>střecha nad 1NP plocha : (10,70*24,70-4,70*17,00+1,30*10,50)*2</t>
  </si>
  <si>
    <t>(11,00*25,00-4,80*17,20+1,30*10,60)*2</t>
  </si>
  <si>
    <t>(7,50*28,50-1,30*6,90)*2</t>
  </si>
  <si>
    <t>(25,00+4,80+1,30)*0,60</t>
  </si>
  <si>
    <t>(28,50+1,30*2)*0,60</t>
  </si>
  <si>
    <t>střecha nad 1NP atika vrch : (10,80+7,20+25,60)*0,60</t>
  </si>
  <si>
    <t>balkony-podlaha : 1,00*52*18,20</t>
  </si>
  <si>
    <t>vytažení na dům : 0,20*52*18,20</t>
  </si>
  <si>
    <t>pod prahy : 0,20*52*18,20+0,15*2,40*260</t>
  </si>
  <si>
    <t>balkony-nadezdívky : 0,15*60,36</t>
  </si>
  <si>
    <t>713131421</t>
  </si>
  <si>
    <t>montáž náběhového klínu střechy</t>
  </si>
  <si>
    <t>střecha nad vstupem : 3*(1,20*2+6,00)</t>
  </si>
  <si>
    <t>střecha nad schodištěm vytažení na atiku : 2*(11,00+6,60)*3</t>
  </si>
  <si>
    <t>střecha před vstupem ze schodiště vytažení na atiku : (6,30+2*6,70)*3</t>
  </si>
  <si>
    <t>střecha před vstupem ze schodiště vytažení na stěnu : (6,30)*3</t>
  </si>
  <si>
    <t>mezistřecha vytažení na atiku : 2*(17,70+6,30)*2</t>
  </si>
  <si>
    <t>střecha nad ubytovacím prostorem vytažení na atiku : 2*(18,10+16,80)*6</t>
  </si>
  <si>
    <t>střecha nad ubytovacím prostorem stříška nad lodžiemi : 6*2*18,20</t>
  </si>
  <si>
    <t>střecha nad 1NP vytažení na atiku : (7,40+11,00+24,70)</t>
  </si>
  <si>
    <t>(11,00+7,50+25,00)</t>
  </si>
  <si>
    <t>(7,20*2+28,50)</t>
  </si>
  <si>
    <t>střecha nad 1NP vytažení na zdivo : (7,40+11,00+24,70)</t>
  </si>
  <si>
    <t>(25,00+4,80+1,30)</t>
  </si>
  <si>
    <t>(28,50+1,30*2)</t>
  </si>
  <si>
    <t>vytažení na střešní konstrukce : 3*2*(3,40+1,40)</t>
  </si>
  <si>
    <t>28375460R</t>
  </si>
  <si>
    <t>deska izolační tepelně izol.; extrudovaný polystyren; povrch hladký; součinitel tepelné vodivosti 0,, , 035 W/mK; obj. hmotnost 40,00 kg/m3</t>
  </si>
  <si>
    <t>vytažení na dům : 0,20*52*18,20*0,10*1,2</t>
  </si>
  <si>
    <t>2841511</t>
  </si>
  <si>
    <t>Spádové klíny z XPS - dodávka</t>
  </si>
  <si>
    <t>balkony podlaha : 1,00*52*18,20*(0,05+0,07)/2*1,2</t>
  </si>
  <si>
    <t>pod prahy : (0,20*52*18,20+0,15*2,40*260)*(0,01+0,03)/2*1,2</t>
  </si>
  <si>
    <t>balkony-nadezdívky : 0,15*60,36*(0,01+0,03)/2*1,2</t>
  </si>
  <si>
    <t>63140255R</t>
  </si>
  <si>
    <t>klín atikový minerální vlákno; š = 100,0 mm; v = 100 mm; l = 1 000 mm; hydrofobizováno; obj.,, hmotnost 155,00 kg/m3; součinitel tepelné vodivosti 0,040 W/mK</t>
  </si>
  <si>
    <t>střecha nad vstupem : 3*(2*1,20+6,00)*1,2</t>
  </si>
  <si>
    <t>střecha nad schodištěm vytažení na atiku : 2*(11,00+6,60)*3*1,2</t>
  </si>
  <si>
    <t>střecha před vstupem ze schodiště vytažení na atiku : (6,30+2*6,70)*3*1,2</t>
  </si>
  <si>
    <t>střecha před vstupem ze schodiště vytažení na stěnu : (6,30)*3*1,2</t>
  </si>
  <si>
    <t>mezistřecha vytažení na atiku : 2*(17,70+6,30)*2*1,2</t>
  </si>
  <si>
    <t>střecha nad ubytovacím prostorem vytažení na atiku : 2*(18,10+16,80)*6*1,2</t>
  </si>
  <si>
    <t>střecha nad ubytovacím prostorem stříška nad lodžiemi : 6*2*18,20*1,2</t>
  </si>
  <si>
    <t>střecha nad 1NP vytažení na atiku : (7,40+11,00+24,70)*1,2</t>
  </si>
  <si>
    <t>(11,00+7,50+25,00)*1,2</t>
  </si>
  <si>
    <t>(7,20*2+28,50)*1,2</t>
  </si>
  <si>
    <t>střecha nad 1NP vytažení na zdivo : (7,40+11,00+24,70)*1,2</t>
  </si>
  <si>
    <t>(25,00+4,80+1,30)*1,2</t>
  </si>
  <si>
    <t>(28,50+1,30*2)*1,2</t>
  </si>
  <si>
    <t>vytažení na střešní konstrukce : 3*2*(3,40+1,40)*1,2</t>
  </si>
  <si>
    <t>25*2*(2,20+1,40)*1,2</t>
  </si>
  <si>
    <t>17*2*(1,40+1,20)*1,2</t>
  </si>
  <si>
    <t>63151470R</t>
  </si>
  <si>
    <t>deska izolační střešní; minerální vlákno; tl. 100,0 mm; součinitel tepelné vodivosti 0,038 W/mK; R =, , 2,600 m2K/W; obj. hmotnost 150,00 kg/m3; hydrofobizováno</t>
  </si>
  <si>
    <t>střecha nad schodištěm  plocha : 11,00*6,60*3*2*1,2</t>
  </si>
  <si>
    <t>střecha nad schodištěm vytažení na atiku : 2*(11,00+6,60)*0,60*3*1,2</t>
  </si>
  <si>
    <t>střecha nad schodištěm  atika vrch : 2*(11,00+6,60)*0,60*3*1,2</t>
  </si>
  <si>
    <t>střecha před vstupem ze schodiště plocha : 6,30*6,70*3*2*1,2</t>
  </si>
  <si>
    <t>střecha před vstupem ze schodiště vytažení na atiku : (6,30+2*6,70)*0,60*3*1,2</t>
  </si>
  <si>
    <t>střecha před vstupem ze schodiště vytažení na stěnu : (6,30)*0,60*3*1,2</t>
  </si>
  <si>
    <t>střecha před vstupem ze schodiště atika vrch : 0,60*(6,30+2*7,20)*3*1,2</t>
  </si>
  <si>
    <t>mezistřecha plocha : 17,70*6,30*2*2*1,2</t>
  </si>
  <si>
    <t>mezistřecha vytažení na atiku : 0,60*2*(17,70+6,30)*2*1,2</t>
  </si>
  <si>
    <t>mezistřecha atika vrch : 0,60*2*(18,30+6,90)*2*1,2</t>
  </si>
  <si>
    <t>střecha nad ubytovacím prostorem plocha : 18,10*16,80*6*2*1,2</t>
  </si>
  <si>
    <t>střecha nad ubytovacím prostorem vytažení na atiku : 2*0,60*(18,10+16,80)*6*1,2</t>
  </si>
  <si>
    <t>střecha nad ubytovacím prostorem atika vrch : 2*0,60*(18,10+16,80)*6*1,2</t>
  </si>
  <si>
    <t>střecha nad ubytovacím prostorem stříška nad lodžiemi : 0,96*6*2*18,20*1,2</t>
  </si>
  <si>
    <t>střecha nad 1NP plocha : (10,70*24,70-4,70*17,00+1,30*10,50)*2*1,2</t>
  </si>
  <si>
    <t>(11,00*25,00-4,80*17,20+1,30*10,60)*2*1,2</t>
  </si>
  <si>
    <t>(7,50*28,50-1,30*6,90)*2*1,2</t>
  </si>
  <si>
    <t>střecha nad 1NP vytažení na atiku : (7,40+11,00+24,70)*0,60*1,2</t>
  </si>
  <si>
    <t>(11,00+7,50+25,00)*0,60*1,2</t>
  </si>
  <si>
    <t>(7,20*2+28,50)*0,60*1,2</t>
  </si>
  <si>
    <t>střecha nad 1NP vytažení na zdivo : (7,40+11,00+24,70)*0,60*1,2</t>
  </si>
  <si>
    <t>(25,00+4,80+1,30)*0,60*1,2</t>
  </si>
  <si>
    <t>(28,50+1,30*2)*0,60*1,2</t>
  </si>
  <si>
    <t>střecha nad 1NP atika vrch : (10,80+7,20+25,60)*0,60*1,2</t>
  </si>
  <si>
    <t>0,60*(25,60+7,20+10,80)*1,2</t>
  </si>
  <si>
    <t>0,60*(29,20+7,20*2)*1,2</t>
  </si>
  <si>
    <t>vytažení na střešní konstrukce : 1,40*3*(3,40+1,40)*1,2</t>
  </si>
  <si>
    <t>1,40*25*2*(2,20+1,40)*1,2</t>
  </si>
  <si>
    <t>1,40*17*2*(1,40+1,20)*1,2</t>
  </si>
  <si>
    <t>998713203</t>
  </si>
  <si>
    <t>Přesun hmot pro izolace tepelné, výšky do 24 m</t>
  </si>
  <si>
    <t>721210822R00</t>
  </si>
  <si>
    <t>Demontáž kanalizačního příslušenství vpusti střešní , DN 100</t>
  </si>
  <si>
    <t>14</t>
  </si>
  <si>
    <t>721234101RT1</t>
  </si>
  <si>
    <t>Střešní vtoky D 75, 110, 125 mm, z PP se svislým odtokem a živičným límcem,s izolační svorkou, košík</t>
  </si>
  <si>
    <t>Dvojstupňová střešní vpusť s nádstavcem pro plochou střechu dodávka + montáž</t>
  </si>
  <si>
    <t xml:space="preserve">včetně ochranného koše : </t>
  </si>
  <si>
    <t>2NP : 6</t>
  </si>
  <si>
    <t>6NP : 6</t>
  </si>
  <si>
    <t>7NP : 5</t>
  </si>
  <si>
    <t>73002a</t>
  </si>
  <si>
    <t>Prediaktivní regulace MAR - Vyvážení otopné soustavy dodávka + montáž</t>
  </si>
  <si>
    <t>rozsah prací:</t>
  </si>
  <si>
    <t>Vyvážení otopné soustavy</t>
  </si>
  <si>
    <t>o   zaregulování tlaků a průtoků, nastavení hlavic a dalších regulačních zařízení (cca 400 zařízení)</t>
  </si>
  <si>
    <t>73002b</t>
  </si>
  <si>
    <t>Prediaktivní regulace MAR - úprava v kotelně/výměníkové stanici včetně strojních úprav, dodávka +,, montáž</t>
  </si>
  <si>
    <t>-          Úprava MaR v kotelně/výměníkové stanici včetně strojních úprav</t>
  </si>
  <si>
    <t>o   Doplnění senzorů na topných větvích (20 ks)</t>
  </si>
  <si>
    <t>o   Rozvaděč nadřazené regulace</t>
  </si>
  <si>
    <t>o   Hardware pro napojení nadřazené regulace se stávajícím systémem MaR</t>
  </si>
  <si>
    <t>73002c</t>
  </si>
  <si>
    <t>Prediaktivní regulace MAR - uvedení do chodu dodávka + montáž</t>
  </si>
  <si>
    <t>-          Uvedení do chodu predikativní regulace MPC</t>
  </si>
  <si>
    <t>o   Zprovoznění sběru vnitřních teplot (každá větev 4 senzory teploty v referenčních místnostech – cca 20ks)</t>
  </si>
  <si>
    <t>o   Práce elektro a slaboproudu – oživení systému v místě</t>
  </si>
  <si>
    <t>o   Programování – nastavení predikativní regulace, nastavení komunikace s podřízeným systémem</t>
  </si>
  <si>
    <t>o   Vizualizace s možností dálkového přístupu přes webové rozhraní</t>
  </si>
  <si>
    <t>o   Vytvoření modelu tepelného přestupu ze zdroje do jednotlivých místností</t>
  </si>
  <si>
    <t>o   Dokumentace návrhu a montáže, dokumentace skutečného provedení díla a provozní dokumentace (manuál)</t>
  </si>
  <si>
    <t>73002d</t>
  </si>
  <si>
    <t>Prediaktivní regulace MAR - technická a datová podpora po dobu 5let  dodávka + montáž</t>
  </si>
  <si>
    <t>76201</t>
  </si>
  <si>
    <t xml:space="preserve">včetně kotvení do stávající atiky přes tepelnou izolaci : </t>
  </si>
  <si>
    <t>střešní konstrukce : 3*(3,40*1,40)</t>
  </si>
  <si>
    <t>25*(2,20*1,40)</t>
  </si>
  <si>
    <t>17*(1,40*1,20)</t>
  </si>
  <si>
    <t>balkony-parapet : 0,20*52*18,20+0,15*260*2,40</t>
  </si>
  <si>
    <t>998762203</t>
  </si>
  <si>
    <t>Přesun hmot pro tesařské konstrukce, výšky do 24 m</t>
  </si>
  <si>
    <t>764311821R00</t>
  </si>
  <si>
    <t>Demontáž krytiny hladké střešní z tabulí 2 x 1 m, plochy do 25 m, sklonu do 30°</t>
  </si>
  <si>
    <t>střecha nad ubytovacím prostorem stříška nad lodžiemi : 1,20*6*2*18,60</t>
  </si>
  <si>
    <t>25*2*(2,20*1,40)</t>
  </si>
  <si>
    <t>17*2*(1,40*1,20)</t>
  </si>
  <si>
    <t>střecha nad vstupem : 3*1,50*6,50</t>
  </si>
  <si>
    <t>764323820R00</t>
  </si>
  <si>
    <t>Demontáž oplechování okapů na střechách s živičnou (fóliovou) krytinou, rš 250 mm,</t>
  </si>
  <si>
    <t>oplechování lodžií : 18,20*64</t>
  </si>
  <si>
    <t>764410850R00</t>
  </si>
  <si>
    <t>Demontáž oplechování parapetů rš od 100 do 330 mm</t>
  </si>
  <si>
    <t>okna a dveře : 48*1,50+3*5,92+3*0,80+3*1,15</t>
  </si>
  <si>
    <t>10*1,70+30*2,40+3*6,00+130*2,40</t>
  </si>
  <si>
    <t>3*2,10+22*2,80+22*2,30</t>
  </si>
  <si>
    <t>14*2,50+130*2,40+17*1,80+3*1,80+30*1,70</t>
  </si>
  <si>
    <t>764430840R00</t>
  </si>
  <si>
    <t>Demontáž oplechování zdí a nadezdívek rš od 330 do 500 mm</t>
  </si>
  <si>
    <t>střecha nad schodištěm  atika vrch : 2*(11,00+6,60)*3</t>
  </si>
  <si>
    <t>střecha před vstupem ze schodiště atika vrch : (6,30+2*7,20)*3</t>
  </si>
  <si>
    <t>mezistřecha atika vrch : 2*(18,30+6,90)*2</t>
  </si>
  <si>
    <t>střecha nad ubytovacím prostorem atika vrch : 2*(18,10+16,80)*6</t>
  </si>
  <si>
    <t>střecha nad 1NP atika vrch : (10,80+7,20+25,60)</t>
  </si>
  <si>
    <t>(25,60+7,20+10,80)</t>
  </si>
  <si>
    <t>(29,20+7,20*2)</t>
  </si>
  <si>
    <t>střešní konstrukce : 3*2*(3,40+1,40)</t>
  </si>
  <si>
    <t>764K01</t>
  </si>
  <si>
    <t>Oplechování parapetu poplastovaný plech rš300mm dodávka + montáž</t>
  </si>
  <si>
    <t xml:space="preserve">položka obsahuje dodávky a prace uvedené v knize výrobků : </t>
  </si>
  <si>
    <t>označených jako výrobek K01 : 2*0,66+3*2,16+44*2,46+2*1,76+4*10,01+3*6,11+2*6,71</t>
  </si>
  <si>
    <t>764K02</t>
  </si>
  <si>
    <t>Oplechování parapetu poplastovaný plech rš250mm dodávka + montáž</t>
  </si>
  <si>
    <t>označených jako výrobek K02 : 3*1,01+52*1,56+30*1,86+16*3,81</t>
  </si>
  <si>
    <t>764K03</t>
  </si>
  <si>
    <t>Oplechování parapetu poplastovaný plech rš240mm dodávka + montáž</t>
  </si>
  <si>
    <t>označených jako výrobek K03 : 22*2,46</t>
  </si>
  <si>
    <t>764K04</t>
  </si>
  <si>
    <t>označených jako výrobek K04 : 260*2,46</t>
  </si>
  <si>
    <t>764K05a</t>
  </si>
  <si>
    <t>rohový poplastovaný plech rš100mm délka 2,46m dodávka + montáž</t>
  </si>
  <si>
    <t>označených jako výrobek K05 : 260</t>
  </si>
  <si>
    <t>764K05b</t>
  </si>
  <si>
    <t>koutový poplastovaný plech rš140mm délka 2,46m dodávka + montáž</t>
  </si>
  <si>
    <t>764K06</t>
  </si>
  <si>
    <t>Oplechování zdí poplastovaný plech rš860mm délka 99m dodávka + montáž</t>
  </si>
  <si>
    <t>označených jako výrobek K06 : 1</t>
  </si>
  <si>
    <t>764K06a</t>
  </si>
  <si>
    <t>Oplechování atiky poplastovaný plech rš250mm délka 579,00m dodávka + montáž</t>
  </si>
  <si>
    <t>764K06b</t>
  </si>
  <si>
    <t>Rohová lišta poplastovaný plech rš100mm délka 579m dodávka + montáž</t>
  </si>
  <si>
    <t>764K07a</t>
  </si>
  <si>
    <t>krycí lišta ukončení hydroizolace na střeše  poplastovaný plech rš190mm dodávka + montáž</t>
  </si>
  <si>
    <t>označených jako výrobek K07 : 121,25</t>
  </si>
  <si>
    <t>764K07b</t>
  </si>
  <si>
    <t>přítlačná lišta ukončení hydroizolace na střeše  poplastovaný plech rš60mm dodávka + montáž</t>
  </si>
  <si>
    <t>764K07c</t>
  </si>
  <si>
    <t>Těsnění spáry tmelem délka 121,25m dodávka + montáž</t>
  </si>
  <si>
    <t>označených jako výrobek K07 : 1</t>
  </si>
  <si>
    <t>764K08</t>
  </si>
  <si>
    <t>oplechování střechy poplastovaný plech rš1050mm délka dodávka + montáž</t>
  </si>
  <si>
    <t>označených jako výrobek K08 : 236,30</t>
  </si>
  <si>
    <t>764K09</t>
  </si>
  <si>
    <t>oplechování střechy poplastovaný plech dodávka + montáž, střecha nad vstupem</t>
  </si>
  <si>
    <t>označených jako výrobek K09 : 33,50</t>
  </si>
  <si>
    <t>764K09a</t>
  </si>
  <si>
    <t>Okapnice poplastovaný plech rš250mm délka 22,80m dodávka + montáž</t>
  </si>
  <si>
    <t>označených jako výrobek K09 : 1</t>
  </si>
  <si>
    <t>764K09b</t>
  </si>
  <si>
    <t>Koutová lišta poplastovaný plech rš250mm délka 29,50m dodávka + montáž</t>
  </si>
  <si>
    <t>764K10</t>
  </si>
  <si>
    <t>Krycí lišta poplastovaný plech rš140mm  dodávka + montáž</t>
  </si>
  <si>
    <t>označených jako výrobek K10 : 308,8</t>
  </si>
  <si>
    <t>764K11</t>
  </si>
  <si>
    <t>Oplechování skříní eleltro poplastovaný plech rš450mm dodávka + montáž</t>
  </si>
  <si>
    <t>označených jako výrobek K11 : 6,00</t>
  </si>
  <si>
    <t>764K12</t>
  </si>
  <si>
    <t>Oplechování arkýřů poplastovaný plech rš530mm dodávka + montáž</t>
  </si>
  <si>
    <t>označených jako výrobek K12 : 72,5</t>
  </si>
  <si>
    <t>764K13a</t>
  </si>
  <si>
    <t>Okapnice poplastovaný plech rš330mm dodávka + montáž</t>
  </si>
  <si>
    <t>označených jako výrobek K13 : 941,00</t>
  </si>
  <si>
    <t>764K13b</t>
  </si>
  <si>
    <t>Kačírková lišta poplastovaný plech rš140mm dodávka + montáž</t>
  </si>
  <si>
    <t>764K14</t>
  </si>
  <si>
    <t>oplechování parapetu poplastovaný plech rš220mm  dodávka + montáž</t>
  </si>
  <si>
    <t>označených jako výrobek K14 : 14*0,70</t>
  </si>
  <si>
    <t>764K15</t>
  </si>
  <si>
    <t>Návaznost střešního pláště na VZT komoru hliníkový plech tl1mm rš200mm dodávka + montáž</t>
  </si>
  <si>
    <t>označených jako výrobek K15 : 304,8</t>
  </si>
  <si>
    <t>764K16</t>
  </si>
  <si>
    <t>Podokapní žlab poplastovaný plech rš250mm dodávka + montáž</t>
  </si>
  <si>
    <t>označených jako výrobek K16 : 18,6</t>
  </si>
  <si>
    <t>764K17</t>
  </si>
  <si>
    <t>odpadní trouba poplastovaný plech rš330mm dodávka + montáž</t>
  </si>
  <si>
    <t>označených jako výrobek K17 : 24,90</t>
  </si>
  <si>
    <t>764K18a</t>
  </si>
  <si>
    <t>koutová lišta poplastovaný plech rš100mm  dodávka + montáž</t>
  </si>
  <si>
    <t>označených jako výrobek K18 : 416</t>
  </si>
  <si>
    <t>764K18b</t>
  </si>
  <si>
    <t>lišta k uchycení folie poplastovaný plech rš270mm dodávka + montáž</t>
  </si>
  <si>
    <t>označených jako výrobek K18 : 416,00</t>
  </si>
  <si>
    <t>764K19</t>
  </si>
  <si>
    <t>oplechování parapetu poplastovaný plech rš520mm  dodávka + montáž</t>
  </si>
  <si>
    <t>označených jako výrobek K19 : 11,4</t>
  </si>
  <si>
    <t>764K20</t>
  </si>
  <si>
    <t>Oplechování atiky v místě dilatace poplastovaný plech rš650mm dodávka + montáž</t>
  </si>
  <si>
    <t>764K21</t>
  </si>
  <si>
    <t>Oplechování nadezdívek lodžií poplastovaný plech rš350mm dodávka + montáž</t>
  </si>
  <si>
    <t>označených jako výrobek K21 : 60,36</t>
  </si>
  <si>
    <t>764K22a</t>
  </si>
  <si>
    <t>koutová lišta poplastovaný plech rš140mm  dodávka + montáž</t>
  </si>
  <si>
    <t>označených jako výrobek K22 : 60,36</t>
  </si>
  <si>
    <t>764K22b</t>
  </si>
  <si>
    <t>lišta pro ukotvení folie poplastovaný plech rš55mm dodávka + montáž</t>
  </si>
  <si>
    <t>764K22c</t>
  </si>
  <si>
    <t>okopový plech  poplastovaný plech rš 280mm  dodávka + montáž</t>
  </si>
  <si>
    <t>764K23a</t>
  </si>
  <si>
    <t>koutový plech poplastovaný plech rš140mm  dodávka + montáž</t>
  </si>
  <si>
    <t>označených jako výrobek K23 : 3*11,40</t>
  </si>
  <si>
    <t>764K23b</t>
  </si>
  <si>
    <t>rohový plech poplastovaný plech rš100mm dodávka + montáž</t>
  </si>
  <si>
    <t>764K23c</t>
  </si>
  <si>
    <t>pásek  poplastovaný plech rš 50mm  dodávka + montáž</t>
  </si>
  <si>
    <t>998764203</t>
  </si>
  <si>
    <t>Přesun hmot pro konstrukce klempířské v objektech výšky do 24 m</t>
  </si>
  <si>
    <t>766601112R00</t>
  </si>
  <si>
    <t>Těsnění připojovací spáry montáž těsnění připojovací spáry ostění, fólie+páska</t>
  </si>
  <si>
    <t xml:space="preserve">pro AL výrobek 01 : </t>
  </si>
  <si>
    <t>2*6*(2,00+2,60)*2</t>
  </si>
  <si>
    <t>2*3*(1,96+2,60)*2</t>
  </si>
  <si>
    <t xml:space="preserve">pro plastový výrobek : </t>
  </si>
  <si>
    <t>01 : 2*17*(3,75+1,20)*2</t>
  </si>
  <si>
    <t>2*3*(3,75+0,80)*2</t>
  </si>
  <si>
    <t>02 : 2*260*(2,40+2,40)*2</t>
  </si>
  <si>
    <t>03 : 2*44*(2,40+1,50)*2</t>
  </si>
  <si>
    <t>04 : 2*22*(2,40+0,60)*2</t>
  </si>
  <si>
    <t>05 : 2*3*(2,10+0,60)*2</t>
  </si>
  <si>
    <t>06 : 2*30*(1,80+1,20)*2</t>
  </si>
  <si>
    <t>07 : 2*8*(1,70+2,80)*2</t>
  </si>
  <si>
    <t>2*2*(1,70+2,60)*2</t>
  </si>
  <si>
    <t>08 : 2*48*(1,50+2,50)*2</t>
  </si>
  <si>
    <t>09 : 2*18*(2,97+2,70)*2</t>
  </si>
  <si>
    <t>2*4*(2,90+2,70)*2</t>
  </si>
  <si>
    <t>10 : 2*8*(0,50+2,70)*2</t>
  </si>
  <si>
    <t>11 : 2*2*(0,60+2,70)*2</t>
  </si>
  <si>
    <t>12 : 2*3*(1,50+2,15)*2</t>
  </si>
  <si>
    <t>13 : 2*14*(0,60+0,60)*2</t>
  </si>
  <si>
    <t>766711001R00</t>
  </si>
  <si>
    <t>Montáž otvorových prvků plastových oken a balkonových dveří,</t>
  </si>
  <si>
    <t>Montáž plastových oken a dveří včetně dodávky a montáže PU pěny a spojovacích prostředků.</t>
  </si>
  <si>
    <t>2*6*(2,00+2,60)</t>
  </si>
  <si>
    <t>2*3*(1,96+2,60)</t>
  </si>
  <si>
    <t>01 : 2*17*(3,75+1,20)</t>
  </si>
  <si>
    <t>2*3*(3,75+0,80)</t>
  </si>
  <si>
    <t>02 : 2*260*(2,40+2,40)</t>
  </si>
  <si>
    <t>03 : 2*44*(2,40+1,50)</t>
  </si>
  <si>
    <t>04 : 2*22*(2,40+0,60)</t>
  </si>
  <si>
    <t>05 : 2*3*(2,10+0,60)</t>
  </si>
  <si>
    <t>06 : 2*30*(1,80+1,20)</t>
  </si>
  <si>
    <t>07 : 2*8*(1,70+2,80)</t>
  </si>
  <si>
    <t>2*2*(1,70+2,60)</t>
  </si>
  <si>
    <t>08 : 2*48*(1,50+2,50)</t>
  </si>
  <si>
    <t>09 : 2*18*(2,97+2,70)</t>
  </si>
  <si>
    <t>2*4*(2,90+2,70)</t>
  </si>
  <si>
    <t>10 : 2*8*(0,50+2,70)</t>
  </si>
  <si>
    <t>11 : 2*2*(0,60+2,70)</t>
  </si>
  <si>
    <t>12 : 2*3*(1,50+2,15)</t>
  </si>
  <si>
    <t>13 : 2*14*(0,60+0,60)</t>
  </si>
  <si>
    <t>766021</t>
  </si>
  <si>
    <t>dočasné zámky výplní otvorů pro zamezení vstupu z interiéru do prostoru výstavby, dodávka + montáž +, , demontáž</t>
  </si>
  <si>
    <t>260</t>
  </si>
  <si>
    <t>766AL01</t>
  </si>
  <si>
    <t>AL stěna s dveřmi 2,00x2,60m dodávka + montáž, včetně samozavírače</t>
  </si>
  <si>
    <t xml:space="preserve">mimo jiné samozavírač. stavěč, bezpečnostní sklo : </t>
  </si>
  <si>
    <t>označených jako hliníkový výrobek 01 : 6</t>
  </si>
  <si>
    <t>766AL01a</t>
  </si>
  <si>
    <t>AL stěna s dveřmi 1,96x2,60m dodávka + montáž, včetně samozavírače</t>
  </si>
  <si>
    <t xml:space="preserve">mimo jiné samozavírač. stavěč, bezpečnostní sklo,madlo : </t>
  </si>
  <si>
    <t>označených jako hliníkový výrobek 01 : 3</t>
  </si>
  <si>
    <t>766PL01</t>
  </si>
  <si>
    <t>Plastové okno 3,75x1,20m dodávka + montáž včetně vnitřního parapetu a pákového ovladače, na každém,, křídle (4ks)</t>
  </si>
  <si>
    <t>označených jako plastový výrobek 01 : 17</t>
  </si>
  <si>
    <t>766PL01a</t>
  </si>
  <si>
    <t>Plastové okno 3,75x0,80m dodávka + montáž včetně vnitřního parapetu a pákového ovladače, na každém,, křídle (2ks)</t>
  </si>
  <si>
    <t>označených jako plastový výrobek 01a : 3</t>
  </si>
  <si>
    <t>766PL02</t>
  </si>
  <si>
    <t>Plastová balkonová stěna s dveřmi 2,40x2,40m dodávka + montáž včetně vnitřního parapetu, prahu,,, venkovního madla</t>
  </si>
  <si>
    <t xml:space="preserve">včetně rozšiřujících profilů : </t>
  </si>
  <si>
    <t>označených jako plastový výrobek 02 : 130+130</t>
  </si>
  <si>
    <t>766PL03</t>
  </si>
  <si>
    <t>Plastové okno 2,40x1,50m dodávka + montáž včetně vnitřního parapetu</t>
  </si>
  <si>
    <t>označených jako plastový výrobek 03 : 44</t>
  </si>
  <si>
    <t>766PL04</t>
  </si>
  <si>
    <t>Plastové okno 2,40x0,60m dodávka + montáž včetně vnitřního parapetu a pákového ovladače, na každém,, křídle (2ks)</t>
  </si>
  <si>
    <t>označených jako plastový výrobek 04 : 22</t>
  </si>
  <si>
    <t>766PL05</t>
  </si>
  <si>
    <t>Plastové okno 2,10x0,60m dodávka + montáž včetně vnitřního parapetu a pákového ovladače, na každém,, křídle (2ks)</t>
  </si>
  <si>
    <t>označených jako plastový výrobek 05 : 3</t>
  </si>
  <si>
    <t>766PL06</t>
  </si>
  <si>
    <t>Plastové okno 1,80x1,20m dodávka + montáž včetně vnitřního parapetu a pákového ovladače, na každém,, křídle (2ks)</t>
  </si>
  <si>
    <t>označených jako plastový výrobek 06 : 30</t>
  </si>
  <si>
    <t>766PL07</t>
  </si>
  <si>
    <t>Plastové okno 1,70x2,80m dodávka + montáž včetně vnitřního parapetu, bezpečnostní sklo</t>
  </si>
  <si>
    <t>označených jako plastový výrobek 07 : 8</t>
  </si>
  <si>
    <t>766PL07a</t>
  </si>
  <si>
    <t>Plastové okno 1,70x2,60m dodávka + montáž včetně vnitřního parapetu, bezpečnostní sklo</t>
  </si>
  <si>
    <t>označených jako plastový výrobek 07a : 2</t>
  </si>
  <si>
    <t>766PL08</t>
  </si>
  <si>
    <t>Plastové okno 1,50x2,50m dodávka + montáž včetně vnitřního parapetu, bezpečnostní sklo</t>
  </si>
  <si>
    <t>označených jako plastový výrobek 08 : 48</t>
  </si>
  <si>
    <t>766PL09</t>
  </si>
  <si>
    <t>Plastové okno 2,97x2,70m dodávka + montáž včetně vnitřního parapetu</t>
  </si>
  <si>
    <t>označených jako plastový výrobek 09 : 18</t>
  </si>
  <si>
    <t>766PL09a</t>
  </si>
  <si>
    <t>Plastové okno 2,90x2,70m dodávka + montáž včetně vnitřního parapetu</t>
  </si>
  <si>
    <t>označených jako plastový výrobek 09a : 4</t>
  </si>
  <si>
    <t>766PL10</t>
  </si>
  <si>
    <t>Plastový pevný díl 0,50x2,70m dodávka + montáž včetně vnitřního parapetu</t>
  </si>
  <si>
    <t>označených jako plastový výrobek 10 : 8</t>
  </si>
  <si>
    <t>766PL11</t>
  </si>
  <si>
    <t>Plastový pevný díl 0,60x2,70m dodávka + montáž včetně vnitřního parapetu</t>
  </si>
  <si>
    <t>označených jako plastový výrobek 11 : 2</t>
  </si>
  <si>
    <t>766PL12</t>
  </si>
  <si>
    <t>Plastové okno 1,50x2,15m dodávka + montáž včetně vnitřního parapetu, bezpečnostní sklo</t>
  </si>
  <si>
    <t>označených jako plastový výrobek 12 : 3</t>
  </si>
  <si>
    <t>766PL13</t>
  </si>
  <si>
    <t>Plastové okno 0,60x0,60m dodávka + montáž včetně vnitřního parapetu a pákového ovladače</t>
  </si>
  <si>
    <t>označených jako plastový výrobek 13 : 14</t>
  </si>
  <si>
    <t>998766203</t>
  </si>
  <si>
    <t>Přesun hmot pro konstrukce truhlářské v objektech výšky do 24 m</t>
  </si>
  <si>
    <t>767996802R00</t>
  </si>
  <si>
    <t>Demontáž ostatních doplňků staveb atypických konstrukcí o hmotnosti přes 50 do 100 kg</t>
  </si>
  <si>
    <t xml:space="preserve">ocelové osazovací rámy oken : </t>
  </si>
  <si>
    <t xml:space="preserve">s vyřezáním a ochranou okolních konstrukcí : </t>
  </si>
  <si>
    <t xml:space="preserve">před poškozením : </t>
  </si>
  <si>
    <t>2*6*(2,00+2,60)*3,00</t>
  </si>
  <si>
    <t>2*3*(1,96+2,60)*3,00</t>
  </si>
  <si>
    <t>2*17*(3,75+1,20)*3,00</t>
  </si>
  <si>
    <t>2*3*(3,75+0,80)*3,00</t>
  </si>
  <si>
    <t>2*260*(2,40+2,40)*3,00</t>
  </si>
  <si>
    <t>2*44*(2,40+1,50)*3,00</t>
  </si>
  <si>
    <t>2*22*(2,40+0,60)*3,00</t>
  </si>
  <si>
    <t>2*3*(2,10+0,60)*3,00</t>
  </si>
  <si>
    <t>2*30*(1,80+1,20)*3,00</t>
  </si>
  <si>
    <t>2*8*(1,70+2,80)*3,00</t>
  </si>
  <si>
    <t>2*2*(1,70+2,60)*3,00</t>
  </si>
  <si>
    <t>2*48*(1,50+2,50)*3,00</t>
  </si>
  <si>
    <t>2*18*(2,97+2,70)*3,00</t>
  </si>
  <si>
    <t>2*4*(2,90+2,70)*3,00</t>
  </si>
  <si>
    <t>2*8*(0,50+2,70)*3,00</t>
  </si>
  <si>
    <t>2*2*(0,60+2,70)*3,00</t>
  </si>
  <si>
    <t>2*3*(1,50+2,15)*3,00</t>
  </si>
  <si>
    <t>2*14*(0,60+0,60)*3,00</t>
  </si>
  <si>
    <t>767Z01</t>
  </si>
  <si>
    <t>venkovní ocelové zábradlí lodžií délka 3,6m váha 125kg  dodávka+montáž+pozinkování</t>
  </si>
  <si>
    <t>označených jako záměčnický výrobek 1/Z : 130</t>
  </si>
  <si>
    <t>767Z01a</t>
  </si>
  <si>
    <t>venkovní ocelové zábradlí lodžií délka 3,6m váha 123kg  dodávka+montáž+pozinkování</t>
  </si>
  <si>
    <t>označených jako záměčnický  výrobek 1a/Z : 130</t>
  </si>
  <si>
    <t>767Z02</t>
  </si>
  <si>
    <t>přepážka ocelového zábradlí lodžií délka 0,91m váha 35,4kg  dodávka+montáž+pozinkování</t>
  </si>
  <si>
    <t>označených jako záměčnický  výrobek 2/Z : 208</t>
  </si>
  <si>
    <t>767Z03</t>
  </si>
  <si>
    <t>Výměna mřížky 55x85cm, nově AL mřížka dodávka+montáž+demontáž</t>
  </si>
  <si>
    <t>označených jako záměčnický výrobek 3/Z : 3</t>
  </si>
  <si>
    <t>767Z04</t>
  </si>
  <si>
    <t>Výměna mřížky 35x35cm, nově AL mřížka dodávka+montáž+demontáž</t>
  </si>
  <si>
    <t>označených jako záměčnický výrobek 4/Z : 3</t>
  </si>
  <si>
    <t>767Z05</t>
  </si>
  <si>
    <t>Venkovní ocelové dveře včetně zárubně dodávka+montáž+povrchová úprava-pozinkování</t>
  </si>
  <si>
    <t>označených jako záměčnický výrobek 5/Z : 3</t>
  </si>
  <si>
    <t>767Z06</t>
  </si>
  <si>
    <t>Venkovní ocelová stupadla váha 12,9kg dodávka+montáž+pozinkování</t>
  </si>
  <si>
    <t>označených jako záměčnický výrobek 6/Z : 3</t>
  </si>
  <si>
    <t>767Z07</t>
  </si>
  <si>
    <t>Venkovní ocelové madlo váha 16kg dodávka+montáž+pozinkování</t>
  </si>
  <si>
    <t>označených jako záměčnický výrobek 7/Z : 6</t>
  </si>
  <si>
    <t>767Z08</t>
  </si>
  <si>
    <t>Ocelový žebřík výška 4m váha 195kg dodávka+montáž+pozinkování</t>
  </si>
  <si>
    <t>označených jako záměčnický výrobek 8/Z : 1</t>
  </si>
  <si>
    <t>767Z09</t>
  </si>
  <si>
    <t>Ocelový žebřík výška 2m váha 128,7kg dodávka+montáž+pozinkování</t>
  </si>
  <si>
    <t>označených jako záměčnický výrobek 9/Z : 1</t>
  </si>
  <si>
    <t>767Z10</t>
  </si>
  <si>
    <t>vnitřní ocelové zábradlí délka 1,66m váha 44kg  dodávka+montáž+pozinkování</t>
  </si>
  <si>
    <t>označených jako záměčnický výrobek 10/Z : 10</t>
  </si>
  <si>
    <t>767Z11</t>
  </si>
  <si>
    <t>vnitřní ocelové zábradlí délka 1,38m váha 37kg  dodávka+montáž+pozinkování</t>
  </si>
  <si>
    <t>označených jako záměčnický výrobek 11/Z : 48</t>
  </si>
  <si>
    <t>767Z12</t>
  </si>
  <si>
    <t>venkovní ocelové zábradlí schodiště délka 3,70m váha 112kg  dodávka+montáž+pozinkování</t>
  </si>
  <si>
    <t>označených jako záměčnický výrobek 12/Z : 4</t>
  </si>
  <si>
    <t>767Z13</t>
  </si>
  <si>
    <t>ocelové kotevní tyče váha 2,3kg  dodávka+montáž+pozinkování včetně chemických kotev</t>
  </si>
  <si>
    <t>označených jako záměčnický výrobek 13/Z : 1286</t>
  </si>
  <si>
    <t>767Z14</t>
  </si>
  <si>
    <t>Podpora plastových prosklených schodištových stěn váha 28,9kg dodávka+montáž+pozinkování</t>
  </si>
  <si>
    <t>označených jako záměčnický výrobek 14/Z : 22</t>
  </si>
  <si>
    <t>767Z15</t>
  </si>
  <si>
    <t>Výměna mřížky 120x75cm, nově AL mřížka dodávka+montáž+demontáž</t>
  </si>
  <si>
    <t>označených jako záměčnický výrobek 15/Z : 12</t>
  </si>
  <si>
    <t>767Z16</t>
  </si>
  <si>
    <t>Ocelové madlo venkovního schodiště délka 5m váha 58,9kg dodávka+montáž+pozinkování</t>
  </si>
  <si>
    <t>označených jako záměčnický výrobek 16/Z : 2</t>
  </si>
  <si>
    <t>767Z17a</t>
  </si>
  <si>
    <t>Ocelové zábradlí anglických dvorků délka 6,5m váha 75,8kg dodávka+montáž+pozinkování</t>
  </si>
  <si>
    <t>označených jako záměčnický výrobek 17a/Z : 2</t>
  </si>
  <si>
    <t>767Z17b</t>
  </si>
  <si>
    <t>Ocelové zábradlí anglických dvorků délka 10,9m váha 122,9kg dodávka+montáž+pozinkování</t>
  </si>
  <si>
    <t>označených jako záměčnický výrobek 17b/Z : 1</t>
  </si>
  <si>
    <t>767Z17c</t>
  </si>
  <si>
    <t>Ocelové zábradlí anglických dvorků délka 6,7m váha 72,7kg dodávka+montáž+pozinkování</t>
  </si>
  <si>
    <t>označených jako záměčnický výrobek 17c/Z : 2</t>
  </si>
  <si>
    <t>767Z18</t>
  </si>
  <si>
    <t>Ocelové zábradlí předsazené délka 2,87m váha 62kg dodávka+montáž+pozinkování</t>
  </si>
  <si>
    <t>označených jako záměčnický výrobek 18/Z : 8</t>
  </si>
  <si>
    <t>767Z19</t>
  </si>
  <si>
    <t>Ocelová podpora vyzdívek váha 210kg dodávka+montáž+povrchová úprava</t>
  </si>
  <si>
    <t>označených jako záměčnický výrobek 19/Z : 23</t>
  </si>
  <si>
    <t>767Z20</t>
  </si>
  <si>
    <t>Ocelová podpora vyzdívek váha 99,4kg dodávka+montáž+povrchová úprava</t>
  </si>
  <si>
    <t>označených jako záměčnický výrobek 20/Z : 14</t>
  </si>
  <si>
    <t>767Z21</t>
  </si>
  <si>
    <t>Ocelová podpora vyzdívek váha 60,8kg dodávka+montáž+povrchová úprava</t>
  </si>
  <si>
    <t>označených jako záměčnický výrobek 21/Z : 30</t>
  </si>
  <si>
    <t>767Z22</t>
  </si>
  <si>
    <t>Stabilizace vyzdívek  dodávka+montáž+povrchová úprava</t>
  </si>
  <si>
    <t>stabilizace vyzdívek ve svislém směru</t>
  </si>
  <si>
    <t>L profil 100/100/5, dl. 2500 ( sv.v.)</t>
  </si>
  <si>
    <t>do stávajícího zdiva kotveno kotveno</t>
  </si>
  <si>
    <t>chemickými kotvami DN vrtu 14 mm,</t>
  </si>
  <si>
    <t>délka vrtu 150 mm, šroub M12 - 6x4 ks</t>
  </si>
  <si>
    <t>každá druhá spára kotvena pás.</t>
  </si>
  <si>
    <t>ocelí 50/6, dl. 1m</t>
  </si>
  <si>
    <t>označených jako záměčnický výrobek 22/Z : 134,00</t>
  </si>
  <si>
    <t>767Z23</t>
  </si>
  <si>
    <t>plechová dvířka 70x60cm včetně nastavovacího rámečku pro zateplení tl 180mm,,, dodávka+montáž+pozinkování</t>
  </si>
  <si>
    <t>označených jako záměčnický výrobek 23/Z : 6</t>
  </si>
  <si>
    <t>998767203</t>
  </si>
  <si>
    <t>Přesun hmot pro kovové stavební doplňk. konstrukce v objektech výšky do 24 m</t>
  </si>
  <si>
    <t>771101210RT1</t>
  </si>
  <si>
    <t>Příprava podkladu pod dlažby penetrace podkladu pod dlažby</t>
  </si>
  <si>
    <t>0,32*(6,00*1,05*(25+28)+2*5*1,70)</t>
  </si>
  <si>
    <t>771475014R00</t>
  </si>
  <si>
    <t>Montáž soklíků z dlaždic keramických výšky 100 mm, soklíků vodorovných, kladených do flexibilního,, tmele</t>
  </si>
  <si>
    <t>6,00*1,05*(25+28)+2*5*(2,12+0,32*2)*1,05</t>
  </si>
  <si>
    <t>771479001R00</t>
  </si>
  <si>
    <t>Řezání dlaždic pro soklíky</t>
  </si>
  <si>
    <t>771575107RT2</t>
  </si>
  <si>
    <t>Montáž podlah vnitřních z dlaždic keramických 200 x 200 mm, režných nebo glazovaných, hladkých,,, kladených do flexibilního tmele</t>
  </si>
  <si>
    <t>771578011R00</t>
  </si>
  <si>
    <t>Zvláštní úpravy spár spára podlaha-stěna silikonem</t>
  </si>
  <si>
    <t>vč. dodávky a montáže silikonu.</t>
  </si>
  <si>
    <t>keramický sokl : 362,88</t>
  </si>
  <si>
    <t>kamenný sokl : 53,00</t>
  </si>
  <si>
    <t>přechod dlažby : 362,88</t>
  </si>
  <si>
    <t>771579795R00</t>
  </si>
  <si>
    <t>Příplatky k položkám montáže podlah keramických příplatek za spárování vodotěsnou hmotou - plošně</t>
  </si>
  <si>
    <t>77102</t>
  </si>
  <si>
    <t>Keramická dlažba 30x30cm dodávka</t>
  </si>
  <si>
    <t>0,32*(6,00*1,05*(25+28)+2*5*1,70)*1,25</t>
  </si>
  <si>
    <t>keramický sokl : 362,88*0,10*1,25</t>
  </si>
  <si>
    <t>77103</t>
  </si>
  <si>
    <t>Vyplnění styčné spáry tmelem</t>
  </si>
  <si>
    <t>(6,00+2*0,50)*1,05*(25+28)+2*5*(2,12+2*0,32)*1,05</t>
  </si>
  <si>
    <t>77104</t>
  </si>
  <si>
    <t>demontáž a zpětná montáž kamenného soklíku</t>
  </si>
  <si>
    <t>2*0,50*(25+28)</t>
  </si>
  <si>
    <t>77105</t>
  </si>
  <si>
    <t>Zapravení horního líce soklíků akrylátovým tmelem</t>
  </si>
  <si>
    <t>781415015RT1</t>
  </si>
  <si>
    <t>Montáž obkladů vnitřních z obkládaček pórovinových montáž obkladů vnitřních  z obkladaček,, pórovinových do tmele  , 200 x 200, nebo 300 x 150 mm, lepených do flexibilního tmele</t>
  </si>
  <si>
    <t>doplnění pro výměnu oken : 45,00</t>
  </si>
  <si>
    <t>78102</t>
  </si>
  <si>
    <t>Obkladačky - dodávka</t>
  </si>
  <si>
    <t>doplnění pro výměnu oken : 45,00*1,2</t>
  </si>
  <si>
    <t>998781203</t>
  </si>
  <si>
    <t>Přesun hmot pro obklady keramické v objektech výšky do 24 m</t>
  </si>
  <si>
    <t>784191101R00</t>
  </si>
  <si>
    <t>Příprava povrchu Penetrace (napouštění) podkladu disperzní, jednonásobná</t>
  </si>
  <si>
    <t>obvodové zdi : 2,90*420*6</t>
  </si>
  <si>
    <t>vnitřní zdi zašpiněné při stavbě : 2,90*6,00*520</t>
  </si>
  <si>
    <t>stropy : 6*96,00*14,00</t>
  </si>
  <si>
    <t>ostění : 22*2*(2*2,30+2*0,50)*0,30</t>
  </si>
  <si>
    <t>260*2*(2*2,40+2*2,40)*0,30</t>
  </si>
  <si>
    <t>784195212R00</t>
  </si>
  <si>
    <t>Malby z malířských směsí otěruvzdorné,  , bělost 82 %, dvojnásobné</t>
  </si>
  <si>
    <t>979990101</t>
  </si>
  <si>
    <t>Poplatek za skládku suti - směs betonu a cihel</t>
  </si>
  <si>
    <t>979990121</t>
  </si>
  <si>
    <t>Poplatek za skládku suti - asfaltové pásy</t>
  </si>
  <si>
    <t>979990143</t>
  </si>
  <si>
    <t>Poplatek za skládku suti - polystyren</t>
  </si>
  <si>
    <t>979990162</t>
  </si>
  <si>
    <t>Poplatek za skládku dřevo+sklo</t>
  </si>
  <si>
    <t>979011111</t>
  </si>
  <si>
    <t>Svislá doprava suti a vybour. hmot za 2.NP a 1.PP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</si>
  <si>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</si>
  <si>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</si>
  <si>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</si>
  <si>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</si>
  <si>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</si>
  <si>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</t>
  </si>
  <si>
    <t>Odvoz suti a vybouraných hmot na skládku příplatek za každý další 1 km</t>
  </si>
  <si>
    <t>979082111R00</t>
  </si>
  <si>
    <t>Vnitrostaveništní doprava suti a vybouraných hmot do 10 m</t>
  </si>
  <si>
    <t>979087391R00</t>
  </si>
  <si>
    <t>Příplatek za nošení suti každých dalších 10 m</t>
  </si>
  <si>
    <t>139711101R00</t>
  </si>
  <si>
    <t>Vykopávka v uzavřených prostorách v hornině 1-4</t>
  </si>
  <si>
    <t>161101501R00</t>
  </si>
  <si>
    <t>Svislé přemístění výkopku nošením z horniny 1 až 4</t>
  </si>
  <si>
    <t>216903121R00</t>
  </si>
  <si>
    <t>Otryskání ploch pískem FP, líců kleneb</t>
  </si>
  <si>
    <t>612409991RT2</t>
  </si>
  <si>
    <t>Začištění omítek kolem oken, dveří a obkladů apod. s použitím suché maltové směsi</t>
  </si>
  <si>
    <t>622904121R00</t>
  </si>
  <si>
    <t>Očištění fasád ruční čištění ocelovým kartáčem,</t>
  </si>
  <si>
    <t>6241</t>
  </si>
  <si>
    <t>Odsátí kontaminované vody stavebním vysavačem, včetně její likvidace</t>
  </si>
  <si>
    <t>62501</t>
  </si>
  <si>
    <t>Antisanitrační přednástřik - provedení opatření proti solím, imobilizace solí ve zdivu po dobu zrání, , , omítkového sanačního systému-dodávka + montáž</t>
  </si>
  <si>
    <t>62502</t>
  </si>
  <si>
    <t>Vyrovnávací sanační pevnostní omítka s vyšším obsahem síranuvzdorného cementu tl10mm, dodávka +,, montáž</t>
  </si>
  <si>
    <t>62503</t>
  </si>
  <si>
    <t>Minerální vícevrstvá solím odolná difúzní plošná stěrková dvouvrstvá izolace,aplikace 2vrstvy-3kg/m2, , , dodávka + montáž</t>
  </si>
  <si>
    <t>62504</t>
  </si>
  <si>
    <t>Sanační přednástřik zrnitost 0-4mm dodávka + montáž</t>
  </si>
  <si>
    <t>62505</t>
  </si>
  <si>
    <t>Sanační omítka hydrofobní tepelně izolační tl25mm na bázi expandovaného vulkanického skla, lambda 0,, , 07 porovitost max 60% natahováno ve 2 vrstvách</t>
  </si>
  <si>
    <t>62506</t>
  </si>
  <si>
    <t>Štuková sanační omítka tlouštka vrstvy 3mm - dodávka + montáž</t>
  </si>
  <si>
    <t>62507</t>
  </si>
  <si>
    <t>Silikátový nátěr pro sanační omítky s minimálním difúzním odporem - dodávka + montáž</t>
  </si>
  <si>
    <t>9001</t>
  </si>
  <si>
    <t>Vyklizení prostor skladů nošením cena je za m2 půdorysné plochy</t>
  </si>
  <si>
    <t>9002</t>
  </si>
  <si>
    <t>ucpávka + zapravení vrtů</t>
  </si>
  <si>
    <t>9003</t>
  </si>
  <si>
    <t>Sanace zasolení - čištění povrchu propařováním</t>
  </si>
  <si>
    <t>967023693R00</t>
  </si>
  <si>
    <t>Přisekání kamenných nebo jiných tvrdých ploch plochy přes 2 m2</t>
  </si>
  <si>
    <t>978023411R00</t>
  </si>
  <si>
    <t>Vysekání, vyškrábání a vyčištění spár zdiva cihelného mimo komínového</t>
  </si>
  <si>
    <t>978059521R00</t>
  </si>
  <si>
    <t>Odsekání a odebrání obkladů stěn z obkládaček vnitřních z jakýchkoliv materiálů, plochy do 2 m2</t>
  </si>
  <si>
    <t>9703</t>
  </si>
  <si>
    <t>prohloubení vyškrábání spár cihelného zdiva do hloubky 20mm</t>
  </si>
  <si>
    <t>97865565</t>
  </si>
  <si>
    <t>Vyvrtání otvorů pro injektáž D12mm včetně vyčištění otvorů</t>
  </si>
  <si>
    <t>999281105R00</t>
  </si>
  <si>
    <t>Přesun hmot pro opravy a údržbu objektů pro opravy a údržbu dosavadních objektů včetně vnějších,, plášťů výšky do 6 m</t>
  </si>
  <si>
    <t>710000001</t>
  </si>
  <si>
    <t>Dodatečná hydroizolace zdiva - tlaková injektáž gelem zdiva CP nebo ŽB - práce, m2 průřezové plochy,, zdiva - 1 řada</t>
  </si>
  <si>
    <t>Objekt I7, sekce A2-1, ŽB s omítkou, tl.stěny 140mm: 0,14*192,0*2</t>
  </si>
  <si>
    <t>Objekt I7, schodiště, CP, tl.stěny 450mm: 0,45*82,0*2</t>
  </si>
  <si>
    <t>Objekt I7, přístavba, ŽB s omítkou, tl.stěny 500mm: 0,5*76,0*2</t>
  </si>
  <si>
    <t>Objekt I7, sekce A2-2, ŽB, tl.stěny 300mm: 0,3*54,0*2</t>
  </si>
  <si>
    <t>Objekt I7, spoj krček, ŽB, tl.stěny 300mm: 0,3*42,0*2</t>
  </si>
  <si>
    <t>Objekt I8, sekce A2-3, ŽB s omítkou, tl.stěny 140mm: 0,14*188,9*2</t>
  </si>
  <si>
    <t>Objekt I8, schodiště, CP, tl.stěny 450mm: 0,45*84,2*2</t>
  </si>
  <si>
    <t>Objekt I8, přístavba, ŽB s omítkou, tl.stěny 500mm: 0,5*77,2*2</t>
  </si>
  <si>
    <t>Objekt I8, sekce A2-4, ŽB, tl.stěny 300mm: 0,3*55,1*2</t>
  </si>
  <si>
    <t>Objekt I8, spoj krček, ŽB, tl.stěny 300mm: 0,3*42,6*2</t>
  </si>
  <si>
    <t>Objekt I9, sekce A2-5, ŽB s omítkou, tl.stěny 140mm: 0,14*190,6*2</t>
  </si>
  <si>
    <t>Objekt I9, schodiště, CP, tl.stěny 450mm: 0,45*82,9*2</t>
  </si>
  <si>
    <t>Objekt I9, přístavba, ŽB s omítkou, tl.stěny 500mm: 0,5*76,8*2</t>
  </si>
  <si>
    <t>Objekt I9, sekce A2-6, ŽB, tl.stěny 300mm: 0,3*55,3*2</t>
  </si>
  <si>
    <t>Objekt I9, spoj krček, ŽB, tl.stěny 300mm: 0,3*42,9*2</t>
  </si>
  <si>
    <t>Objekt I7, ŽB s omítkou, tl.stěny 140mm: 0,14*16,0*2</t>
  </si>
  <si>
    <t>Objekt I7, ŽB, tl.stěny 300mm: 0,3*7,6</t>
  </si>
  <si>
    <t>Objekt I7, ŽB, tl.stěny 500mm: 0,5*9,3</t>
  </si>
  <si>
    <t>Objekt I8, ŽB s omítkou, tl.stěny 140mm: 0,14*12,8</t>
  </si>
  <si>
    <t>Objekt I8, ŽB, tl.stěny 300mm: 0,3*10,5</t>
  </si>
  <si>
    <t>Objekt I8, ŽB, tl.stěny 500mm: 0,5*12,8</t>
  </si>
  <si>
    <t>Objekt I9, ŽB s omítkou, tl.stěny 140mm: 0,14*22,8</t>
  </si>
  <si>
    <t>Objekt I9, ŽB, tl.stěny 300mm: 0,3*12,8</t>
  </si>
  <si>
    <t>Objekt I9, ŽB, tl.stěny 500mm: 0,5*26,3</t>
  </si>
  <si>
    <t>710000002</t>
  </si>
  <si>
    <t>Injektážní materiál  - akrylátový gel třísložkový 7,5 kg/m2</t>
  </si>
  <si>
    <t>710000003</t>
  </si>
  <si>
    <t>Dodatečná hydroizolace zdiva - tlaková injektáž gelem zdiva CP nebo ŽB - práce, m2 pohledové plochy,, zdiva, injektáž plošná</t>
  </si>
  <si>
    <t>Objekt I7, ŽB s omítkou, tl.stěny 140mm: 2,0*22,5</t>
  </si>
  <si>
    <t>Objekt I7, ŽB, tl.stěny 300mm: 2,4*32,7</t>
  </si>
  <si>
    <t>Objekt I7, ŽB, tl.stěny 500mm: 1,8*6,2</t>
  </si>
  <si>
    <t>Objekt I8, ŽB s omítkou, tl.stěny 140mm: 1,8*32,6</t>
  </si>
  <si>
    <t>Objekt I8, ŽB, tl.stěny 300mm: 1,4*14,6</t>
  </si>
  <si>
    <t>Objekt I8, ŽB, tl.stěny 500mm: 1,9*16,5</t>
  </si>
  <si>
    <t>Objekt I9, ŽB s omítkou, tl.stěny 140mm: 2,1*18,5</t>
  </si>
  <si>
    <t>Objekt I9, ŽB, tl.stěny 300mm: 2,3*36,4</t>
  </si>
  <si>
    <t>Objekt I9, ŽB, tl.stěny 500mm: 1,9*18,2</t>
  </si>
  <si>
    <t>710000004</t>
  </si>
  <si>
    <t>Injektážní materiál  - akrylátový gel třísložkový 15,0 kg/m2</t>
  </si>
  <si>
    <t>710000005</t>
  </si>
  <si>
    <t>Dodatečná hydroizolace zdiva - nízkotlaká injektáž krémem cihel děrovaných, 1 řada</t>
  </si>
  <si>
    <t>Objekt I7, sekce A2-1, CDm, tl.stěny 100mm: 60,0</t>
  </si>
  <si>
    <t>Objekt I7, schodiště, CDm, tl.stěny 100mm: 70,0</t>
  </si>
  <si>
    <t>Objekt I8, sekce A2-3, CDm, tl.stěny 100mm:69,8</t>
  </si>
  <si>
    <t>Objekt I8, schodiště, CDm, tl.stěny 10mm: 72,8</t>
  </si>
  <si>
    <t>Objekt I9, sekce A2-5, CDm, tl.stěny 100mm: 72</t>
  </si>
  <si>
    <t>Objekt I9, schodiště, CDm, tl.stěny 100mm:88,1</t>
  </si>
  <si>
    <t>710000006</t>
  </si>
  <si>
    <t>Injektážní materiál – krém na silanové bázi s obsahem min. 80% silan/siloxanu, tl.zdi, spotřeba =,, 150mm/0,18l až 450mm/0,5l</t>
  </si>
  <si>
    <t>l</t>
  </si>
  <si>
    <t>998711201</t>
  </si>
  <si>
    <t>Přesun hmot pro izolace proti vodě svisle do 6 m</t>
  </si>
  <si>
    <t>Keramická dlažba - dodávka</t>
  </si>
  <si>
    <t>998771201</t>
  </si>
  <si>
    <t>Přesun hmot pro podlahy z dlaždic v objektech výšky do 6 m</t>
  </si>
  <si>
    <t>979011111R00</t>
  </si>
  <si>
    <t>Svislá doprava suti a vybouraných hmot za prvé podlaží nad nebo pod základním podlažím</t>
  </si>
  <si>
    <t>979990001</t>
  </si>
  <si>
    <t>Poplatek za skládku stavební suti</t>
  </si>
  <si>
    <t>2109040012</t>
  </si>
  <si>
    <t>Revize elektro Výchozí revize hromosvodu, 3,5h/svod</t>
  </si>
  <si>
    <t>hod</t>
  </si>
  <si>
    <t>2109040013</t>
  </si>
  <si>
    <t>Montáže v rozvaděčích nn Úprava pro HOP</t>
  </si>
  <si>
    <t>210010023R00</t>
  </si>
  <si>
    <t>Trubka tuhá z PVC uložená pevně, 29 mm</t>
  </si>
  <si>
    <t>210070409P00</t>
  </si>
  <si>
    <t>Hlavní chranná přípojnice do Cu  100/10 mm</t>
  </si>
  <si>
    <t>210120465P00</t>
  </si>
  <si>
    <t>Mtž svodiče přepětí nn 3pól -bez krytu</t>
  </si>
  <si>
    <t>210200110P00</t>
  </si>
  <si>
    <t>Svítidlo stropní do 100W, IP44 (demontáž + montáž)</t>
  </si>
  <si>
    <t>210220022R00</t>
  </si>
  <si>
    <t>Vedení uzemňovací v zemi FeZn, D 8 - 10 mm</t>
  </si>
  <si>
    <t>210220101P00</t>
  </si>
  <si>
    <t>Vodiče svodové  do 10,Al 10,Cu 8 +podpěry</t>
  </si>
  <si>
    <t>210220221R00</t>
  </si>
  <si>
    <t>Tyč jímací s upev. na stř.hřeben do 3 m, na konstr</t>
  </si>
  <si>
    <t>210220301R00</t>
  </si>
  <si>
    <t>Svorka hromosvodová do 2 šroubů /SS, SZ, SO/</t>
  </si>
  <si>
    <t>210220302R00</t>
  </si>
  <si>
    <t>Svorka hromosvodová nad 2 šrouby /ST, SJ, atd/</t>
  </si>
  <si>
    <t>210220361R00</t>
  </si>
  <si>
    <t>Zemnič tyčový, zaražení a připojení, do 3 m</t>
  </si>
  <si>
    <t>210220401R00</t>
  </si>
  <si>
    <t>Označení svodu štítky, smaltované, umělá hmota</t>
  </si>
  <si>
    <t>210220431R00</t>
  </si>
  <si>
    <t>Tvarování montážního dílu jímače, ochr.trubky,úhel</t>
  </si>
  <si>
    <t>210800650R00</t>
  </si>
  <si>
    <t>Vodič nn a vn CYA 35 mm2 uložený pevně</t>
  </si>
  <si>
    <t>19614430</t>
  </si>
  <si>
    <t>Tyč plochá E Cu 99,9  40x10mm Hlavní ochranná přípojnice</t>
  </si>
  <si>
    <t>34142161</t>
  </si>
  <si>
    <t>Vodič silový pevné uložení CYA 35 mm2</t>
  </si>
  <si>
    <t>3483316111</t>
  </si>
  <si>
    <t>Svítidlo venkovní IP44, s LED zdroji čidlo PIR</t>
  </si>
  <si>
    <t>35444807022</t>
  </si>
  <si>
    <t>Svodič přepětí typ 2-podružné rozvaděče č.952406</t>
  </si>
  <si>
    <t>35444807023</t>
  </si>
  <si>
    <t>Kombinovaný svodič přepětí (slaboproud)</t>
  </si>
  <si>
    <t>345710931</t>
  </si>
  <si>
    <t>Trubka ochrannáTeflon 25/3,5 mm</t>
  </si>
  <si>
    <t>3544102240</t>
  </si>
  <si>
    <t>Betonový podstavec,17 kg, s klínem,vč. podložky č.102340</t>
  </si>
  <si>
    <t>3544103225</t>
  </si>
  <si>
    <t>Jímací tyč 2000mm č.103440</t>
  </si>
  <si>
    <t>3544103226</t>
  </si>
  <si>
    <t>Jímací tyč 3000mm č.104300</t>
  </si>
  <si>
    <t>3544103230</t>
  </si>
  <si>
    <t>Jímací tyč 2500mm č.103430</t>
  </si>
  <si>
    <t>3544103250</t>
  </si>
  <si>
    <t>Svorka zkušební v krabici č.476055, do zateplení</t>
  </si>
  <si>
    <t>3544103252</t>
  </si>
  <si>
    <t>Svorka spojovací č.459129</t>
  </si>
  <si>
    <t>3544105299</t>
  </si>
  <si>
    <t>Svorka křížová č.318229</t>
  </si>
  <si>
    <t>3544274248</t>
  </si>
  <si>
    <t>Držák izolační č. 106322</t>
  </si>
  <si>
    <t>3544274249</t>
  </si>
  <si>
    <t>Držák jímací tyče distanční č. 106115</t>
  </si>
  <si>
    <t>3544274251</t>
  </si>
  <si>
    <t>Adaptér polohový č. 106008</t>
  </si>
  <si>
    <t>3544274252</t>
  </si>
  <si>
    <t>Držák vedení 8mm č. 253302</t>
  </si>
  <si>
    <t>3544274253</t>
  </si>
  <si>
    <t>Tyč izolační 8mm č.106125</t>
  </si>
  <si>
    <t>35444392069</t>
  </si>
  <si>
    <t>Svorka k jímací tyči č.392069</t>
  </si>
  <si>
    <t>3544460213</t>
  </si>
  <si>
    <t>Svorka zemnící tyče č.610020</t>
  </si>
  <si>
    <t>3544460214</t>
  </si>
  <si>
    <t>Zemnící tyč č.620150</t>
  </si>
  <si>
    <t>3544460215</t>
  </si>
  <si>
    <t>Páska upínací č.106323</t>
  </si>
  <si>
    <t>3544460216</t>
  </si>
  <si>
    <t>Podpěra svodu na stěnu č.204006</t>
  </si>
  <si>
    <t>3544460218</t>
  </si>
  <si>
    <t>Podpěra na stěnu, pro HVI vodič č.275259</t>
  </si>
  <si>
    <t>3544460219</t>
  </si>
  <si>
    <t>HVI vodič č.819132</t>
  </si>
  <si>
    <t>3544460220</t>
  </si>
  <si>
    <t>Drát AlMgSi 8mm č.840018</t>
  </si>
  <si>
    <t>3544460221</t>
  </si>
  <si>
    <t>Podpěra s beton. zátěží na ploché střechy č.253050</t>
  </si>
  <si>
    <t>3544460222</t>
  </si>
  <si>
    <t>Manžeta č.276056</t>
  </si>
  <si>
    <t>3544460223</t>
  </si>
  <si>
    <t>Krytka na fasádu č.276009</t>
  </si>
  <si>
    <t>3544460224</t>
  </si>
  <si>
    <t>Drát AlMgSi, D 8,00 mm, s plast. izolací č.840118</t>
  </si>
  <si>
    <t>3544460225</t>
  </si>
  <si>
    <t>DrátFeZn 10 mm č.800310</t>
  </si>
  <si>
    <t>3544480699</t>
  </si>
  <si>
    <t>Výstražný tabulka s nápisem "Opusťte prostor"- "Pozor, nebezpečí blesku.Nevstupujte za boužky."</t>
  </si>
  <si>
    <t>3544480701</t>
  </si>
  <si>
    <t>Označovací štítek č.480006</t>
  </si>
  <si>
    <t>35444807020</t>
  </si>
  <si>
    <t>Svodič bleskovách proudů typ 1</t>
  </si>
  <si>
    <t>35444807021</t>
  </si>
  <si>
    <t>Koordinovaný svodič bleskových proudů,typ1 č.961125</t>
  </si>
  <si>
    <t>210220101PP0</t>
  </si>
  <si>
    <t>Dem. vodiče svodové FeZn do 10,Al 10,Cu 8 +podpěry</t>
  </si>
  <si>
    <t>460200133RT2</t>
  </si>
  <si>
    <t>Výkop kabelové rýhy 35/50 cm  hor.3 ruční výkop rýhy</t>
  </si>
  <si>
    <t>460570133R00</t>
  </si>
  <si>
    <t>Zához rýhy 35/50 cm, hornina třídy 3, se zhutněním</t>
  </si>
  <si>
    <t>460620011R00</t>
  </si>
  <si>
    <t>Provizorní úprava terénu v přírodní hornině 1</t>
  </si>
  <si>
    <t>Fólie střešní mPVC+ 2,4mm 2x10m, barva světle šedá</t>
  </si>
  <si>
    <t>OSB deska tl 18mm - dodávka + montáž</t>
  </si>
  <si>
    <t>označených jako výrobek K20 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</si>
</sst>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44"/>
        <bgColor indexed="31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12" xfId="0" applyNumberFormat="1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vertical="center" wrapText="1"/>
    </xf>
    <xf numFmtId="3" fontId="10" fillId="5" borderId="18" xfId="0" applyNumberFormat="1" applyFont="1" applyFill="1" applyBorder="1" applyAlignment="1">
      <alignment horizontal="center" vertical="center" wrapText="1" shrinkToFit="1"/>
    </xf>
    <xf numFmtId="3" fontId="7" fillId="5" borderId="18" xfId="0" applyNumberFormat="1" applyFont="1" applyFill="1" applyBorder="1" applyAlignment="1">
      <alignment horizontal="center" vertical="center" wrapText="1" shrinkToFit="1"/>
    </xf>
    <xf numFmtId="3" fontId="7" fillId="5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vertical="center"/>
    </xf>
    <xf numFmtId="3" fontId="3" fillId="0" borderId="18" xfId="0" applyNumberFormat="1" applyFont="1" applyBorder="1" applyAlignment="1">
      <alignment horizontal="right" vertical="center" wrapText="1" shrinkToFit="1"/>
    </xf>
    <xf numFmtId="3" fontId="3" fillId="0" borderId="18" xfId="0" applyNumberFormat="1" applyFont="1" applyBorder="1" applyAlignment="1">
      <alignment horizontal="right" vertical="center" shrinkToFit="1"/>
    </xf>
    <xf numFmtId="3" fontId="0" fillId="0" borderId="18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 wrapText="1" shrinkToFit="1"/>
    </xf>
    <xf numFmtId="3" fontId="8" fillId="0" borderId="18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18" xfId="0" applyNumberFormat="1" applyBorder="1" applyAlignment="1">
      <alignment vertical="center" wrapText="1" shrinkToFit="1"/>
    </xf>
    <xf numFmtId="3" fontId="0" fillId="3" borderId="18" xfId="0" applyNumberFormat="1" applyFill="1" applyBorder="1" applyAlignment="1">
      <alignment vertical="center" wrapText="1" shrinkToFit="1"/>
    </xf>
    <xf numFmtId="3" fontId="0" fillId="3" borderId="18" xfId="0" applyNumberFormat="1" applyFill="1" applyBorder="1" applyAlignment="1">
      <alignment vertical="center" shrinkToFit="1"/>
    </xf>
    <xf numFmtId="3" fontId="0" fillId="3" borderId="18" xfId="0" applyNumberForma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 indent="1"/>
    </xf>
    <xf numFmtId="0" fontId="5" fillId="3" borderId="21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0" fontId="0" fillId="3" borderId="21" xfId="0" applyFill="1" applyBorder="1"/>
    <xf numFmtId="49" fontId="8" fillId="3" borderId="22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5" fillId="5" borderId="12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vertical="center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1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8" xfId="0" applyFont="1" applyBorder="1" applyAlignment="1">
      <alignment vertical="center"/>
    </xf>
    <xf numFmtId="0" fontId="0" fillId="3" borderId="18" xfId="0" applyFont="1" applyFill="1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5" borderId="12" xfId="0" applyFill="1" applyBorder="1"/>
    <xf numFmtId="0" fontId="0" fillId="5" borderId="18" xfId="0" applyFill="1" applyBorder="1"/>
    <xf numFmtId="0" fontId="0" fillId="5" borderId="18" xfId="0" applyFill="1" applyBorder="1" applyAlignment="1">
      <alignment horizontal="center"/>
    </xf>
    <xf numFmtId="49" fontId="0" fillId="5" borderId="18" xfId="0" applyNumberFormat="1" applyFill="1" applyBorder="1"/>
    <xf numFmtId="0" fontId="0" fillId="5" borderId="18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2" xfId="0" applyFont="1" applyFill="1" applyBorder="1" applyAlignment="1">
      <alignment vertical="top"/>
    </xf>
    <xf numFmtId="49" fontId="8" fillId="3" borderId="9" xfId="0" applyNumberFormat="1" applyFont="1" applyFill="1" applyBorder="1" applyAlignment="1">
      <alignment vertical="top"/>
    </xf>
    <xf numFmtId="0" fontId="8" fillId="3" borderId="9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3" xfId="0" applyFont="1" applyFill="1" applyBorder="1" applyAlignment="1">
      <alignment vertical="top"/>
    </xf>
    <xf numFmtId="49" fontId="8" fillId="3" borderId="15" xfId="0" applyNumberFormat="1" applyFont="1" applyFill="1" applyBorder="1" applyAlignment="1">
      <alignment vertical="top"/>
    </xf>
    <xf numFmtId="0" fontId="8" fillId="3" borderId="15" xfId="0" applyFont="1" applyFill="1" applyBorder="1" applyAlignment="1">
      <alignment horizontal="center" vertical="top" shrinkToFit="1"/>
    </xf>
    <xf numFmtId="164" fontId="8" fillId="3" borderId="15" xfId="0" applyNumberFormat="1" applyFont="1" applyFill="1" applyBorder="1" applyAlignment="1">
      <alignment vertical="top" shrinkToFit="1"/>
    </xf>
    <xf numFmtId="4" fontId="8" fillId="3" borderId="15" xfId="0" applyNumberFormat="1" applyFont="1" applyFill="1" applyBorder="1" applyAlignment="1">
      <alignment vertical="top" shrinkToFit="1"/>
    </xf>
    <xf numFmtId="4" fontId="8" fillId="3" borderId="24" xfId="0" applyNumberFormat="1" applyFont="1" applyFill="1" applyBorder="1" applyAlignment="1">
      <alignment vertical="top" shrinkToFit="1"/>
    </xf>
    <xf numFmtId="0" fontId="16" fillId="0" borderId="25" xfId="0" applyFont="1" applyBorder="1" applyAlignment="1">
      <alignment vertical="top"/>
    </xf>
    <xf numFmtId="49" fontId="16" fillId="0" borderId="26" xfId="0" applyNumberFormat="1" applyFont="1" applyBorder="1" applyAlignment="1">
      <alignment vertical="top"/>
    </xf>
    <xf numFmtId="0" fontId="16" fillId="0" borderId="26" xfId="0" applyFont="1" applyBorder="1" applyAlignment="1">
      <alignment horizontal="center" vertical="top" shrinkToFit="1"/>
    </xf>
    <xf numFmtId="164" fontId="16" fillId="0" borderId="26" xfId="0" applyNumberFormat="1" applyFont="1" applyBorder="1" applyAlignment="1">
      <alignment vertical="top" shrinkToFit="1"/>
    </xf>
    <xf numFmtId="4" fontId="16" fillId="4" borderId="26" xfId="0" applyNumberFormat="1" applyFont="1" applyFill="1" applyBorder="1" applyAlignment="1" applyProtection="1">
      <alignment vertical="top" shrinkToFit="1"/>
      <protection locked="0"/>
    </xf>
    <xf numFmtId="4" fontId="16" fillId="0" borderId="27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8" xfId="0" applyNumberFormat="1" applyFont="1" applyFill="1" applyBorder="1" applyAlignment="1">
      <alignment vertical="top"/>
    </xf>
    <xf numFmtId="49" fontId="8" fillId="3" borderId="15" xfId="0" applyNumberFormat="1" applyFont="1" applyFill="1" applyBorder="1" applyAlignment="1">
      <alignment horizontal="left" vertical="top" wrapText="1"/>
    </xf>
    <xf numFmtId="49" fontId="16" fillId="0" borderId="2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16" fillId="0" borderId="29" xfId="0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164" fontId="16" fillId="0" borderId="30" xfId="0" applyNumberFormat="1" applyFont="1" applyBorder="1" applyAlignment="1">
      <alignment vertical="top" shrinkToFit="1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quotePrefix="1" applyNumberFormat="1" applyFont="1" applyBorder="1" applyAlignment="1">
      <alignment horizontal="left" vertical="top" wrapText="1"/>
    </xf>
    <xf numFmtId="49" fontId="16" fillId="0" borderId="3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" fontId="16" fillId="6" borderId="38" xfId="4" applyNumberFormat="1" applyFont="1" applyFill="1" applyBorder="1" applyAlignment="1" applyProtection="1">
      <alignment vertical="top" shrinkToFit="1"/>
      <protection locked="0"/>
    </xf>
    <xf numFmtId="4" fontId="16" fillId="6" borderId="38" xfId="4" applyNumberFormat="1" applyFont="1" applyFill="1" applyBorder="1" applyAlignment="1" applyProtection="1">
      <alignment vertical="top" shrinkToFit="1"/>
      <protection locked="0"/>
    </xf>
    <xf numFmtId="4" fontId="16" fillId="6" borderId="38" xfId="4" applyNumberFormat="1" applyFont="1" applyFill="1" applyBorder="1" applyAlignment="1" applyProtection="1">
      <alignment vertical="top" shrinkToFit="1"/>
      <protection locked="0"/>
    </xf>
    <xf numFmtId="4" fontId="16" fillId="6" borderId="38" xfId="4" applyNumberFormat="1" applyFont="1" applyFill="1" applyBorder="1" applyAlignment="1" applyProtection="1">
      <alignment vertical="top" shrinkToFit="1"/>
      <protection locked="0"/>
    </xf>
    <xf numFmtId="4" fontId="16" fillId="6" borderId="37" xfId="4" applyNumberFormat="1" applyFont="1" applyFill="1" applyBorder="1" applyAlignment="1" applyProtection="1">
      <alignment vertical="top" shrinkToFit="1"/>
      <protection locked="0"/>
    </xf>
    <xf numFmtId="4" fontId="16" fillId="6" borderId="38" xfId="4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3" fontId="0" fillId="3" borderId="12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3" fontId="0" fillId="3" borderId="28" xfId="0" applyNumberFormat="1" applyFill="1" applyBorder="1" applyAlignment="1">
      <alignment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3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 wrapTex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28" xfId="0" applyNumberFormat="1" applyFont="1" applyBorder="1" applyAlignment="1">
      <alignment horizontal="right" vertical="center" indent="1"/>
    </xf>
    <xf numFmtId="4" fontId="12" fillId="3" borderId="21" xfId="0" applyNumberFormat="1" applyFont="1" applyFill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horizontal="right" vertical="center" indent="1"/>
    </xf>
    <xf numFmtId="2" fontId="12" fillId="3" borderId="21" xfId="0" applyNumberFormat="1" applyFont="1" applyFill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left" vertical="center"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17" fillId="0" borderId="15" xfId="0" applyNumberFormat="1" applyFont="1" applyBorder="1" applyAlignment="1">
      <alignment horizontal="left" vertical="top" wrapText="1"/>
    </xf>
    <xf numFmtId="0" fontId="17" fillId="0" borderId="15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8">
    <cellStyle name="Excel Built-in Normal" xfId="4"/>
    <cellStyle name="Normální" xfId="0" builtinId="0"/>
    <cellStyle name="normální 2" xfId="1"/>
    <cellStyle name="Normální 3" xfId="2"/>
    <cellStyle name="Normální 4" xfId="3"/>
    <cellStyle name="Normální 5" xfId="5"/>
    <cellStyle name="Normální 6" xfId="6"/>
    <cellStyle name="Normální 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11\skupiny\Obchod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4" t="s">
        <v>41</v>
      </c>
      <c r="B2" s="204"/>
      <c r="C2" s="204"/>
      <c r="D2" s="204"/>
      <c r="E2" s="204"/>
      <c r="F2" s="204"/>
      <c r="G2" s="204"/>
    </row>
  </sheetData>
  <sheetProtection password="A632" sheet="1" objects="1" scenarios="1" selectLockedCells="1" selectUn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opLeftCell="B12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3"/>
      <c r="B2" s="79" t="s">
        <v>24</v>
      </c>
      <c r="C2" s="80"/>
      <c r="D2" s="81" t="s">
        <v>43</v>
      </c>
      <c r="E2" s="235" t="s">
        <v>44</v>
      </c>
      <c r="F2" s="236"/>
      <c r="G2" s="236"/>
      <c r="H2" s="236"/>
      <c r="I2" s="236"/>
      <c r="J2" s="237"/>
      <c r="O2" s="2"/>
    </row>
    <row r="3" spans="1:15" ht="27" hidden="1" customHeight="1" x14ac:dyDescent="0.2">
      <c r="A3" s="3"/>
      <c r="B3" s="82"/>
      <c r="C3" s="80"/>
      <c r="D3" s="83"/>
      <c r="E3" s="238"/>
      <c r="F3" s="239"/>
      <c r="G3" s="239"/>
      <c r="H3" s="239"/>
      <c r="I3" s="239"/>
      <c r="J3" s="240"/>
    </row>
    <row r="4" spans="1:15" ht="23.25" customHeight="1" x14ac:dyDescent="0.2">
      <c r="A4" s="3"/>
      <c r="B4" s="84"/>
      <c r="C4" s="85"/>
      <c r="D4" s="86"/>
      <c r="E4" s="242"/>
      <c r="F4" s="242"/>
      <c r="G4" s="242"/>
      <c r="H4" s="242"/>
      <c r="I4" s="242"/>
      <c r="J4" s="24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4"/>
      <c r="E11" s="244"/>
      <c r="F11" s="244"/>
      <c r="G11" s="244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13"/>
      <c r="E12" s="213"/>
      <c r="F12" s="213"/>
      <c r="G12" s="213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14"/>
      <c r="E13" s="214"/>
      <c r="F13" s="214"/>
      <c r="G13" s="21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1"/>
      <c r="F15" s="241"/>
      <c r="G15" s="245"/>
      <c r="H15" s="245"/>
      <c r="I15" s="245" t="s">
        <v>31</v>
      </c>
      <c r="J15" s="246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17"/>
      <c r="F16" s="218"/>
      <c r="G16" s="217"/>
      <c r="H16" s="218"/>
      <c r="I16" s="217">
        <f>SUMIF(F52:F88,A16,I52:I88)+SUMIF(F52:F88,"PSU",I52:I88)</f>
        <v>36765081.090000004</v>
      </c>
      <c r="J16" s="222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17"/>
      <c r="F17" s="218"/>
      <c r="G17" s="217"/>
      <c r="H17" s="218"/>
      <c r="I17" s="217">
        <f>SUMIF(F52:F88,A17,I52:I88)</f>
        <v>36084569.729999997</v>
      </c>
      <c r="J17" s="222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17"/>
      <c r="F18" s="218"/>
      <c r="G18" s="217"/>
      <c r="H18" s="218"/>
      <c r="I18" s="217">
        <f>SUMIF(F52:F88,A18,I52:I88)</f>
        <v>1033196.4</v>
      </c>
      <c r="J18" s="222"/>
    </row>
    <row r="19" spans="1:10" ht="23.25" customHeight="1" x14ac:dyDescent="0.2">
      <c r="A19" s="140" t="s">
        <v>130</v>
      </c>
      <c r="B19" s="57" t="s">
        <v>29</v>
      </c>
      <c r="C19" s="58"/>
      <c r="D19" s="59"/>
      <c r="E19" s="217"/>
      <c r="F19" s="218"/>
      <c r="G19" s="217"/>
      <c r="H19" s="218"/>
      <c r="I19" s="217">
        <f>SUMIF(F52:F88,A19,I52:I88)</f>
        <v>386000</v>
      </c>
      <c r="J19" s="222"/>
    </row>
    <row r="20" spans="1:10" ht="23.25" customHeight="1" x14ac:dyDescent="0.2">
      <c r="A20" s="140" t="s">
        <v>131</v>
      </c>
      <c r="B20" s="57" t="s">
        <v>30</v>
      </c>
      <c r="C20" s="58"/>
      <c r="D20" s="59"/>
      <c r="E20" s="217"/>
      <c r="F20" s="218"/>
      <c r="G20" s="217"/>
      <c r="H20" s="218"/>
      <c r="I20" s="217">
        <f>SUMIF(F52:F88,A20,I52:I88)</f>
        <v>80000</v>
      </c>
      <c r="J20" s="222"/>
    </row>
    <row r="21" spans="1:10" ht="23.25" customHeight="1" x14ac:dyDescent="0.2">
      <c r="A21" s="3"/>
      <c r="B21" s="74" t="s">
        <v>31</v>
      </c>
      <c r="C21" s="75"/>
      <c r="D21" s="76"/>
      <c r="E21" s="229"/>
      <c r="F21" s="231"/>
      <c r="G21" s="229"/>
      <c r="H21" s="231"/>
      <c r="I21" s="229">
        <f>SUM(I16:J20)</f>
        <v>74348847.219999999</v>
      </c>
      <c r="J21" s="23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0">
        <f>ZakladDPHSniVypocet</f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15613257.916199999</v>
      </c>
      <c r="B25" s="57" t="s">
        <v>15</v>
      </c>
      <c r="C25" s="58"/>
      <c r="D25" s="59"/>
      <c r="E25" s="60">
        <v>21</v>
      </c>
      <c r="F25" s="61" t="s">
        <v>0</v>
      </c>
      <c r="G25" s="220">
        <f>ZakladDPHZaklVypocet</f>
        <v>74348847.219999999</v>
      </c>
      <c r="H25" s="221"/>
      <c r="I25" s="221"/>
      <c r="J25" s="62" t="str">
        <f t="shared" si="0"/>
        <v>CZK</v>
      </c>
    </row>
    <row r="26" spans="1:10" ht="23.25" customHeight="1" x14ac:dyDescent="0.2">
      <c r="A26" s="3">
        <f>(A25-INT(A25))*100</f>
        <v>91.619999893009663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15613258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89962105.219999999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0.7800000011920929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3">
        <f>ZakladDPHSniVypocet+ZakladDPHZaklVypocet</f>
        <v>74348847.219999999</v>
      </c>
      <c r="H28" s="223"/>
      <c r="I28" s="223"/>
      <c r="J28" s="121" t="str">
        <f t="shared" si="0"/>
        <v>CZK</v>
      </c>
    </row>
    <row r="29" spans="1:10" ht="27.75" customHeight="1" thickBot="1" x14ac:dyDescent="0.25">
      <c r="A29" s="3">
        <f>(A27-INT(A27))*100</f>
        <v>21.99999988079071</v>
      </c>
      <c r="B29" s="117" t="s">
        <v>37</v>
      </c>
      <c r="C29" s="122"/>
      <c r="D29" s="122"/>
      <c r="E29" s="122"/>
      <c r="F29" s="122"/>
      <c r="G29" s="219">
        <f>ROUNDUP(A27, 0)</f>
        <v>89962106</v>
      </c>
      <c r="H29" s="219"/>
      <c r="I29" s="219"/>
      <c r="J29" s="123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43278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45</v>
      </c>
      <c r="C39" s="215"/>
      <c r="D39" s="216"/>
      <c r="E39" s="216"/>
      <c r="F39" s="104">
        <f>'01 00 Pol'!AE33+'01 01 Pol'!AE1407+'01 02 Pol'!AE110+'01 130320161 Pol'!AE69</f>
        <v>0</v>
      </c>
      <c r="G39" s="105">
        <f>'01 00 Pol'!AF33+'01 01 Pol'!AF1407+'01 02 Pol'!AF110+'01 130320161 Pol'!AF69</f>
        <v>74348847.219999999</v>
      </c>
      <c r="H39" s="106">
        <f t="shared" ref="H39:H44" si="1">(F39*SazbaDPH1/100)+(G39*SazbaDPH2/100)</f>
        <v>15613257.916199999</v>
      </c>
      <c r="I39" s="106">
        <f t="shared" ref="I39:I44" si="2">F39+G39+H39</f>
        <v>89962105.136199996</v>
      </c>
      <c r="J39" s="107">
        <f t="shared" ref="J39:J44" si="3">IF(CenaCelkemVypocet=0,"",I39/CenaCelkemVypocet*100)</f>
        <v>100</v>
      </c>
    </row>
    <row r="40" spans="1:10" ht="25.5" customHeight="1" x14ac:dyDescent="0.2">
      <c r="A40" s="93">
        <v>2</v>
      </c>
      <c r="B40" s="108" t="s">
        <v>46</v>
      </c>
      <c r="C40" s="227" t="s">
        <v>47</v>
      </c>
      <c r="D40" s="228"/>
      <c r="E40" s="228"/>
      <c r="F40" s="109">
        <f>'01 00 Pol'!AE33+'01 01 Pol'!AE1407+'01 02 Pol'!AE110+'01 130320161 Pol'!AE69</f>
        <v>0</v>
      </c>
      <c r="G40" s="110">
        <f>'01 00 Pol'!AF33+'01 01 Pol'!AF1407+'01 02 Pol'!AF110+'01 130320161 Pol'!AF69</f>
        <v>74348847.219999999</v>
      </c>
      <c r="H40" s="110">
        <f t="shared" si="1"/>
        <v>15613257.916199999</v>
      </c>
      <c r="I40" s="110">
        <f t="shared" si="2"/>
        <v>89962105.136199996</v>
      </c>
      <c r="J40" s="111">
        <f t="shared" si="3"/>
        <v>100</v>
      </c>
    </row>
    <row r="41" spans="1:10" ht="25.5" customHeight="1" x14ac:dyDescent="0.2">
      <c r="A41" s="93">
        <v>3</v>
      </c>
      <c r="B41" s="112" t="s">
        <v>48</v>
      </c>
      <c r="C41" s="215" t="s">
        <v>49</v>
      </c>
      <c r="D41" s="216"/>
      <c r="E41" s="216"/>
      <c r="F41" s="113">
        <f>'01 00 Pol'!AE33</f>
        <v>0</v>
      </c>
      <c r="G41" s="106">
        <f>'01 00 Pol'!AF33</f>
        <v>466000</v>
      </c>
      <c r="H41" s="106">
        <f t="shared" si="1"/>
        <v>97860</v>
      </c>
      <c r="I41" s="106">
        <f t="shared" si="2"/>
        <v>563860</v>
      </c>
      <c r="J41" s="107">
        <f t="shared" si="3"/>
        <v>0.62677501726569473</v>
      </c>
    </row>
    <row r="42" spans="1:10" ht="25.5" customHeight="1" x14ac:dyDescent="0.2">
      <c r="A42" s="93">
        <v>3</v>
      </c>
      <c r="B42" s="112" t="s">
        <v>46</v>
      </c>
      <c r="C42" s="215" t="s">
        <v>50</v>
      </c>
      <c r="D42" s="216"/>
      <c r="E42" s="216"/>
      <c r="F42" s="113">
        <f>'01 01 Pol'!AE1407</f>
        <v>0</v>
      </c>
      <c r="G42" s="106">
        <f>'01 01 Pol'!AF1407</f>
        <v>67653610</v>
      </c>
      <c r="H42" s="106">
        <f t="shared" si="1"/>
        <v>14207258.1</v>
      </c>
      <c r="I42" s="106">
        <f t="shared" si="2"/>
        <v>81860868.099999994</v>
      </c>
      <c r="J42" s="107">
        <f t="shared" si="3"/>
        <v>90.994833853726561</v>
      </c>
    </row>
    <row r="43" spans="1:10" ht="25.5" customHeight="1" x14ac:dyDescent="0.2">
      <c r="A43" s="93">
        <v>3</v>
      </c>
      <c r="B43" s="112" t="s">
        <v>51</v>
      </c>
      <c r="C43" s="215" t="s">
        <v>52</v>
      </c>
      <c r="D43" s="216"/>
      <c r="E43" s="216"/>
      <c r="F43" s="113">
        <f>'01 02 Pol'!AE110</f>
        <v>0</v>
      </c>
      <c r="G43" s="106">
        <f>'01 02 Pol'!AF110</f>
        <v>5157890.8199999984</v>
      </c>
      <c r="H43" s="106">
        <f t="shared" si="1"/>
        <v>1083157.0721999996</v>
      </c>
      <c r="I43" s="106">
        <f t="shared" si="2"/>
        <v>6241047.8921999978</v>
      </c>
      <c r="J43" s="107">
        <f t="shared" si="3"/>
        <v>6.9374186861804024</v>
      </c>
    </row>
    <row r="44" spans="1:10" ht="25.5" customHeight="1" x14ac:dyDescent="0.2">
      <c r="A44" s="93">
        <v>3</v>
      </c>
      <c r="B44" s="112" t="s">
        <v>53</v>
      </c>
      <c r="C44" s="215" t="s">
        <v>54</v>
      </c>
      <c r="D44" s="216"/>
      <c r="E44" s="216"/>
      <c r="F44" s="113">
        <f>'01 130320161 Pol'!AE69</f>
        <v>0</v>
      </c>
      <c r="G44" s="106">
        <f>'01 130320161 Pol'!AF69</f>
        <v>1071346.3999999999</v>
      </c>
      <c r="H44" s="106">
        <f t="shared" si="1"/>
        <v>224982.74399999998</v>
      </c>
      <c r="I44" s="106">
        <f t="shared" si="2"/>
        <v>1296329.1439999999</v>
      </c>
      <c r="J44" s="107">
        <f t="shared" si="3"/>
        <v>1.4409724428273387</v>
      </c>
    </row>
    <row r="45" spans="1:10" ht="25.5" customHeight="1" x14ac:dyDescent="0.2">
      <c r="A45" s="93"/>
      <c r="B45" s="210" t="s">
        <v>55</v>
      </c>
      <c r="C45" s="211"/>
      <c r="D45" s="211"/>
      <c r="E45" s="212"/>
      <c r="F45" s="114">
        <f>SUMIF(A39:A44,"=1",F39:F44)</f>
        <v>0</v>
      </c>
      <c r="G45" s="115">
        <f>SUMIF(A39:A44,"=1",G39:G44)</f>
        <v>74348847.219999999</v>
      </c>
      <c r="H45" s="115">
        <f>SUMIF(A39:A44,"=1",H39:H44)</f>
        <v>15613257.916199999</v>
      </c>
      <c r="I45" s="115">
        <f>SUMIF(A39:A44,"=1",I39:I44)</f>
        <v>89962105.136199996</v>
      </c>
      <c r="J45" s="116">
        <f>SUMIF(A39:A44,"=1",J39:J44)</f>
        <v>100</v>
      </c>
    </row>
    <row r="49" spans="1:10" ht="15.75" x14ac:dyDescent="0.25">
      <c r="B49" s="124" t="s">
        <v>57</v>
      </c>
    </row>
    <row r="51" spans="1:10" ht="25.5" customHeight="1" x14ac:dyDescent="0.2">
      <c r="A51" s="125"/>
      <c r="B51" s="128" t="s">
        <v>18</v>
      </c>
      <c r="C51" s="128" t="s">
        <v>6</v>
      </c>
      <c r="D51" s="129"/>
      <c r="E51" s="129"/>
      <c r="F51" s="130" t="s">
        <v>58</v>
      </c>
      <c r="G51" s="130"/>
      <c r="H51" s="130"/>
      <c r="I51" s="130" t="s">
        <v>31</v>
      </c>
      <c r="J51" s="130" t="s">
        <v>0</v>
      </c>
    </row>
    <row r="52" spans="1:10" ht="25.5" customHeight="1" x14ac:dyDescent="0.2">
      <c r="A52" s="126"/>
      <c r="B52" s="131" t="s">
        <v>59</v>
      </c>
      <c r="C52" s="205" t="s">
        <v>60</v>
      </c>
      <c r="D52" s="206"/>
      <c r="E52" s="206"/>
      <c r="F52" s="136" t="s">
        <v>26</v>
      </c>
      <c r="G52" s="137"/>
      <c r="H52" s="137"/>
      <c r="I52" s="137">
        <f>'01 01 Pol'!G8+'01 02 Pol'!G8</f>
        <v>1080732.56</v>
      </c>
      <c r="J52" s="134">
        <f>IF(I89=0,"",I52/I89*100)</f>
        <v>1.4535969290849753</v>
      </c>
    </row>
    <row r="53" spans="1:10" ht="25.5" customHeight="1" x14ac:dyDescent="0.2">
      <c r="A53" s="126"/>
      <c r="B53" s="131" t="s">
        <v>61</v>
      </c>
      <c r="C53" s="205" t="s">
        <v>62</v>
      </c>
      <c r="D53" s="206"/>
      <c r="E53" s="206"/>
      <c r="F53" s="136" t="s">
        <v>26</v>
      </c>
      <c r="G53" s="137"/>
      <c r="H53" s="137"/>
      <c r="I53" s="137">
        <f>'01 01 Pol'!G40+'01 02 Pol'!G13</f>
        <v>765848.54000000015</v>
      </c>
      <c r="J53" s="134">
        <f>IF(I89=0,"",I53/I89*100)</f>
        <v>1.0300745319343503</v>
      </c>
    </row>
    <row r="54" spans="1:10" ht="25.5" customHeight="1" x14ac:dyDescent="0.2">
      <c r="A54" s="126"/>
      <c r="B54" s="131" t="s">
        <v>63</v>
      </c>
      <c r="C54" s="205" t="s">
        <v>64</v>
      </c>
      <c r="D54" s="206"/>
      <c r="E54" s="206"/>
      <c r="F54" s="136" t="s">
        <v>26</v>
      </c>
      <c r="G54" s="137"/>
      <c r="H54" s="137"/>
      <c r="I54" s="137">
        <f>'01 01 Pol'!G64</f>
        <v>905187.19000000006</v>
      </c>
      <c r="J54" s="134">
        <f>IF(I89=0,"",I54/I89*100)</f>
        <v>1.2174865163968578</v>
      </c>
    </row>
    <row r="55" spans="1:10" ht="25.5" customHeight="1" x14ac:dyDescent="0.2">
      <c r="A55" s="126"/>
      <c r="B55" s="131" t="s">
        <v>65</v>
      </c>
      <c r="C55" s="205" t="s">
        <v>66</v>
      </c>
      <c r="D55" s="206"/>
      <c r="E55" s="206"/>
      <c r="F55" s="136" t="s">
        <v>26</v>
      </c>
      <c r="G55" s="137"/>
      <c r="H55" s="137"/>
      <c r="I55" s="137">
        <f>'01 01 Pol'!G77</f>
        <v>881050</v>
      </c>
      <c r="J55" s="134">
        <f>IF(I89=0,"",I55/I89*100)</f>
        <v>1.1850217359698292</v>
      </c>
    </row>
    <row r="56" spans="1:10" ht="25.5" customHeight="1" x14ac:dyDescent="0.2">
      <c r="A56" s="126"/>
      <c r="B56" s="131" t="s">
        <v>67</v>
      </c>
      <c r="C56" s="205" t="s">
        <v>68</v>
      </c>
      <c r="D56" s="206"/>
      <c r="E56" s="206"/>
      <c r="F56" s="136" t="s">
        <v>26</v>
      </c>
      <c r="G56" s="137"/>
      <c r="H56" s="137"/>
      <c r="I56" s="137">
        <f>'01 01 Pol'!G104</f>
        <v>41344.239999999998</v>
      </c>
      <c r="J56" s="134">
        <f>IF(I89=0,"",I56/I89*100)</f>
        <v>5.5608447939564438E-2</v>
      </c>
    </row>
    <row r="57" spans="1:10" ht="25.5" customHeight="1" x14ac:dyDescent="0.2">
      <c r="A57" s="126"/>
      <c r="B57" s="131" t="s">
        <v>69</v>
      </c>
      <c r="C57" s="205" t="s">
        <v>70</v>
      </c>
      <c r="D57" s="206"/>
      <c r="E57" s="206"/>
      <c r="F57" s="136" t="s">
        <v>26</v>
      </c>
      <c r="G57" s="137"/>
      <c r="H57" s="137"/>
      <c r="I57" s="137">
        <f>'01 01 Pol'!G113</f>
        <v>124372.5</v>
      </c>
      <c r="J57" s="134">
        <f>IF(I89=0,"",I57/I89*100)</f>
        <v>0.16728235157699062</v>
      </c>
    </row>
    <row r="58" spans="1:10" ht="25.5" customHeight="1" x14ac:dyDescent="0.2">
      <c r="A58" s="126"/>
      <c r="B58" s="131" t="s">
        <v>71</v>
      </c>
      <c r="C58" s="205" t="s">
        <v>72</v>
      </c>
      <c r="D58" s="206"/>
      <c r="E58" s="206"/>
      <c r="F58" s="136" t="s">
        <v>26</v>
      </c>
      <c r="G58" s="137"/>
      <c r="H58" s="137"/>
      <c r="I58" s="137">
        <f>'01 01 Pol'!G118+'01 02 Pol'!G15</f>
        <v>3287546.61</v>
      </c>
      <c r="J58" s="134">
        <f>IF(I89=0,"",I58/I89*100)</f>
        <v>4.4217855863616444</v>
      </c>
    </row>
    <row r="59" spans="1:10" ht="25.5" customHeight="1" x14ac:dyDescent="0.2">
      <c r="A59" s="126"/>
      <c r="B59" s="131" t="s">
        <v>73</v>
      </c>
      <c r="C59" s="205" t="s">
        <v>74</v>
      </c>
      <c r="D59" s="206"/>
      <c r="E59" s="206"/>
      <c r="F59" s="136" t="s">
        <v>26</v>
      </c>
      <c r="G59" s="137"/>
      <c r="H59" s="137"/>
      <c r="I59" s="137">
        <f>'01 01 Pol'!G184</f>
        <v>14732381.240000002</v>
      </c>
      <c r="J59" s="134">
        <f>IF(I89=0,"",I59/I89*100)</f>
        <v>19.815211386407295</v>
      </c>
    </row>
    <row r="60" spans="1:10" ht="25.5" customHeight="1" x14ac:dyDescent="0.2">
      <c r="A60" s="126"/>
      <c r="B60" s="131" t="s">
        <v>75</v>
      </c>
      <c r="C60" s="205" t="s">
        <v>76</v>
      </c>
      <c r="D60" s="206"/>
      <c r="E60" s="206"/>
      <c r="F60" s="136" t="s">
        <v>26</v>
      </c>
      <c r="G60" s="137"/>
      <c r="H60" s="137"/>
      <c r="I60" s="137">
        <f>'01 01 Pol'!G442+'01 02 Pol'!G27</f>
        <v>2323774.5100000007</v>
      </c>
      <c r="J60" s="134">
        <f>IF(I89=0,"",I60/I89*100)</f>
        <v>3.1255017352507117</v>
      </c>
    </row>
    <row r="61" spans="1:10" ht="25.5" customHeight="1" x14ac:dyDescent="0.2">
      <c r="A61" s="126"/>
      <c r="B61" s="131" t="s">
        <v>77</v>
      </c>
      <c r="C61" s="205" t="s">
        <v>78</v>
      </c>
      <c r="D61" s="206"/>
      <c r="E61" s="206"/>
      <c r="F61" s="136" t="s">
        <v>26</v>
      </c>
      <c r="G61" s="137"/>
      <c r="H61" s="137"/>
      <c r="I61" s="137">
        <f>'01 01 Pol'!G490+'01 02 Pol'!G30</f>
        <v>578365.69999999995</v>
      </c>
      <c r="J61" s="134">
        <f>IF(I89=0,"",I61/I89*100)</f>
        <v>0.77790809356949697</v>
      </c>
    </row>
    <row r="62" spans="1:10" ht="25.5" customHeight="1" x14ac:dyDescent="0.2">
      <c r="A62" s="126"/>
      <c r="B62" s="131" t="s">
        <v>79</v>
      </c>
      <c r="C62" s="205" t="s">
        <v>80</v>
      </c>
      <c r="D62" s="206"/>
      <c r="E62" s="206"/>
      <c r="F62" s="136" t="s">
        <v>26</v>
      </c>
      <c r="G62" s="137"/>
      <c r="H62" s="137"/>
      <c r="I62" s="137">
        <f>'01 130320161 Pol'!G8</f>
        <v>38150</v>
      </c>
      <c r="J62" s="134">
        <f>IF(I89=0,"",I62/I89*100)</f>
        <v>5.1312160748253767E-2</v>
      </c>
    </row>
    <row r="63" spans="1:10" ht="25.5" customHeight="1" x14ac:dyDescent="0.2">
      <c r="A63" s="126"/>
      <c r="B63" s="131" t="s">
        <v>81</v>
      </c>
      <c r="C63" s="205" t="s">
        <v>82</v>
      </c>
      <c r="D63" s="206"/>
      <c r="E63" s="206"/>
      <c r="F63" s="136" t="s">
        <v>26</v>
      </c>
      <c r="G63" s="137"/>
      <c r="H63" s="137"/>
      <c r="I63" s="137">
        <f>'01 01 Pol'!G500</f>
        <v>113553</v>
      </c>
      <c r="J63" s="134">
        <f>IF(I89=0,"",I63/I89*100)</f>
        <v>0.15273000758706318</v>
      </c>
    </row>
    <row r="64" spans="1:10" ht="25.5" customHeight="1" x14ac:dyDescent="0.2">
      <c r="A64" s="126"/>
      <c r="B64" s="131" t="s">
        <v>83</v>
      </c>
      <c r="C64" s="205" t="s">
        <v>84</v>
      </c>
      <c r="D64" s="206"/>
      <c r="E64" s="206"/>
      <c r="F64" s="136" t="s">
        <v>26</v>
      </c>
      <c r="G64" s="137"/>
      <c r="H64" s="137"/>
      <c r="I64" s="137">
        <f>'01 01 Pol'!G505</f>
        <v>2030948.1500000001</v>
      </c>
      <c r="J64" s="134">
        <f>IF(I89=0,"",I64/I89*100)</f>
        <v>2.7316471282875128</v>
      </c>
    </row>
    <row r="65" spans="1:10" ht="25.5" customHeight="1" x14ac:dyDescent="0.2">
      <c r="A65" s="126"/>
      <c r="B65" s="131" t="s">
        <v>85</v>
      </c>
      <c r="C65" s="205" t="s">
        <v>86</v>
      </c>
      <c r="D65" s="206"/>
      <c r="E65" s="206"/>
      <c r="F65" s="136" t="s">
        <v>26</v>
      </c>
      <c r="G65" s="137"/>
      <c r="H65" s="137"/>
      <c r="I65" s="137">
        <f>'01 01 Pol'!G541+'01 02 Pol'!G34</f>
        <v>2640366.7000000002</v>
      </c>
      <c r="J65" s="134">
        <f>IF(I89=0,"",I65/I89*100)</f>
        <v>3.5513216394426297</v>
      </c>
    </row>
    <row r="66" spans="1:10" ht="25.5" customHeight="1" x14ac:dyDescent="0.2">
      <c r="A66" s="126"/>
      <c r="B66" s="131" t="s">
        <v>87</v>
      </c>
      <c r="C66" s="205" t="s">
        <v>88</v>
      </c>
      <c r="D66" s="206"/>
      <c r="E66" s="206"/>
      <c r="F66" s="136" t="s">
        <v>26</v>
      </c>
      <c r="G66" s="137"/>
      <c r="H66" s="137"/>
      <c r="I66" s="137">
        <f>'01 01 Pol'!G556+'01 02 Pol'!G37</f>
        <v>2126214.23</v>
      </c>
      <c r="J66" s="134">
        <f>IF(I89=0,"",I66/I89*100)</f>
        <v>2.8597810315854417</v>
      </c>
    </row>
    <row r="67" spans="1:10" ht="25.5" customHeight="1" x14ac:dyDescent="0.2">
      <c r="A67" s="126"/>
      <c r="B67" s="131" t="s">
        <v>89</v>
      </c>
      <c r="C67" s="205" t="s">
        <v>90</v>
      </c>
      <c r="D67" s="206"/>
      <c r="E67" s="206"/>
      <c r="F67" s="136" t="s">
        <v>26</v>
      </c>
      <c r="G67" s="137"/>
      <c r="H67" s="137"/>
      <c r="I67" s="137">
        <f>'01 01 Pol'!G617+'01 02 Pol'!G39</f>
        <v>1091867.3599999999</v>
      </c>
      <c r="J67" s="134">
        <f>IF(I89=0,"",I67/I89*100)</f>
        <v>1.4685733549696318</v>
      </c>
    </row>
    <row r="68" spans="1:10" ht="25.5" customHeight="1" x14ac:dyDescent="0.2">
      <c r="A68" s="126"/>
      <c r="B68" s="131" t="s">
        <v>91</v>
      </c>
      <c r="C68" s="205" t="s">
        <v>92</v>
      </c>
      <c r="D68" s="206"/>
      <c r="E68" s="206"/>
      <c r="F68" s="136" t="s">
        <v>26</v>
      </c>
      <c r="G68" s="137"/>
      <c r="H68" s="137"/>
      <c r="I68" s="137">
        <f>'01 01 Pol'!G647+'01 02 Pol'!G45</f>
        <v>585592.84000000008</v>
      </c>
      <c r="J68" s="134">
        <f>IF(I89=0,"",I68/I89*100)</f>
        <v>0.7876286746816894</v>
      </c>
    </row>
    <row r="69" spans="1:10" ht="25.5" customHeight="1" x14ac:dyDescent="0.2">
      <c r="A69" s="126"/>
      <c r="B69" s="131" t="s">
        <v>93</v>
      </c>
      <c r="C69" s="205" t="s">
        <v>94</v>
      </c>
      <c r="D69" s="206"/>
      <c r="E69" s="206"/>
      <c r="F69" s="136" t="s">
        <v>27</v>
      </c>
      <c r="G69" s="137"/>
      <c r="H69" s="137"/>
      <c r="I69" s="137">
        <f>'01 01 Pol'!G649+'01 02 Pol'!G47</f>
        <v>3100837.7999999993</v>
      </c>
      <c r="J69" s="134">
        <f>IF(I89=0,"",I69/I89*100)</f>
        <v>4.1706602266805115</v>
      </c>
    </row>
    <row r="70" spans="1:10" ht="25.5" customHeight="1" x14ac:dyDescent="0.2">
      <c r="A70" s="126"/>
      <c r="B70" s="131" t="s">
        <v>95</v>
      </c>
      <c r="C70" s="205" t="s">
        <v>96</v>
      </c>
      <c r="D70" s="206"/>
      <c r="E70" s="206"/>
      <c r="F70" s="136" t="s">
        <v>27</v>
      </c>
      <c r="G70" s="137"/>
      <c r="H70" s="137"/>
      <c r="I70" s="137">
        <f>'01 01 Pol'!G704</f>
        <v>7727434.0499999998</v>
      </c>
      <c r="J70" s="134">
        <f>IF(I89=0,"",I70/I89*100)</f>
        <v>10.393481995940487</v>
      </c>
    </row>
    <row r="71" spans="1:10" ht="25.5" customHeight="1" x14ac:dyDescent="0.2">
      <c r="A71" s="126"/>
      <c r="B71" s="131" t="s">
        <v>97</v>
      </c>
      <c r="C71" s="205" t="s">
        <v>98</v>
      </c>
      <c r="D71" s="206"/>
      <c r="E71" s="206"/>
      <c r="F71" s="136" t="s">
        <v>27</v>
      </c>
      <c r="G71" s="137"/>
      <c r="H71" s="137"/>
      <c r="I71" s="137">
        <f>'01 01 Pol'!G821</f>
        <v>3695291.9400000004</v>
      </c>
      <c r="J71" s="134">
        <f>IF(I89=0,"",I71/I89*100)</f>
        <v>4.9702074452688478</v>
      </c>
    </row>
    <row r="72" spans="1:10" ht="25.5" customHeight="1" x14ac:dyDescent="0.2">
      <c r="A72" s="126"/>
      <c r="B72" s="131" t="s">
        <v>99</v>
      </c>
      <c r="C72" s="205" t="s">
        <v>100</v>
      </c>
      <c r="D72" s="206"/>
      <c r="E72" s="206"/>
      <c r="F72" s="136" t="s">
        <v>27</v>
      </c>
      <c r="G72" s="137"/>
      <c r="H72" s="137"/>
      <c r="I72" s="137">
        <f>'01 01 Pol'!G933</f>
        <v>65000</v>
      </c>
      <c r="J72" s="134">
        <f>IF(I89=0,"",I72/I89*100)</f>
        <v>8.742569983319777E-2</v>
      </c>
    </row>
    <row r="73" spans="1:10" ht="25.5" customHeight="1" x14ac:dyDescent="0.2">
      <c r="A73" s="126"/>
      <c r="B73" s="131" t="s">
        <v>101</v>
      </c>
      <c r="C73" s="205" t="s">
        <v>102</v>
      </c>
      <c r="D73" s="206"/>
      <c r="E73" s="206"/>
      <c r="F73" s="136" t="s">
        <v>27</v>
      </c>
      <c r="G73" s="137"/>
      <c r="H73" s="137"/>
      <c r="I73" s="137">
        <f>'01 01 Pol'!G942</f>
        <v>880000</v>
      </c>
      <c r="J73" s="134">
        <f>IF(I89=0,"",I73/I89*100)</f>
        <v>1.1836094746648314</v>
      </c>
    </row>
    <row r="74" spans="1:10" ht="25.5" customHeight="1" x14ac:dyDescent="0.2">
      <c r="A74" s="126"/>
      <c r="B74" s="131" t="s">
        <v>103</v>
      </c>
      <c r="C74" s="205" t="s">
        <v>104</v>
      </c>
      <c r="D74" s="206"/>
      <c r="E74" s="206"/>
      <c r="F74" s="136" t="s">
        <v>27</v>
      </c>
      <c r="G74" s="137"/>
      <c r="H74" s="137"/>
      <c r="I74" s="137">
        <f>'01 01 Pol'!G964</f>
        <v>280790.2</v>
      </c>
      <c r="J74" s="134">
        <f>IF(I89=0,"",I74/I89*100)</f>
        <v>0.37766584217390103</v>
      </c>
    </row>
    <row r="75" spans="1:10" ht="25.5" customHeight="1" x14ac:dyDescent="0.2">
      <c r="A75" s="126"/>
      <c r="B75" s="131" t="s">
        <v>105</v>
      </c>
      <c r="C75" s="205" t="s">
        <v>106</v>
      </c>
      <c r="D75" s="206"/>
      <c r="E75" s="206"/>
      <c r="F75" s="136" t="s">
        <v>27</v>
      </c>
      <c r="G75" s="137"/>
      <c r="H75" s="137"/>
      <c r="I75" s="137">
        <f>'01 01 Pol'!G980</f>
        <v>2956555.4999999995</v>
      </c>
      <c r="J75" s="134">
        <f>IF(I89=0,"",I75/I89*100)</f>
        <v>3.9765989797413832</v>
      </c>
    </row>
    <row r="76" spans="1:10" ht="25.5" customHeight="1" x14ac:dyDescent="0.2">
      <c r="A76" s="126"/>
      <c r="B76" s="131" t="s">
        <v>107</v>
      </c>
      <c r="C76" s="205" t="s">
        <v>108</v>
      </c>
      <c r="D76" s="206"/>
      <c r="E76" s="206"/>
      <c r="F76" s="136" t="s">
        <v>27</v>
      </c>
      <c r="G76" s="137"/>
      <c r="H76" s="137"/>
      <c r="I76" s="137">
        <f>'01 01 Pol'!G1114</f>
        <v>9845828.1400000006</v>
      </c>
      <c r="J76" s="134">
        <f>IF(I89=0,"",I76/I89*100)</f>
        <v>13.242744855029107</v>
      </c>
    </row>
    <row r="77" spans="1:10" ht="25.5" customHeight="1" x14ac:dyDescent="0.2">
      <c r="A77" s="126"/>
      <c r="B77" s="131" t="s">
        <v>109</v>
      </c>
      <c r="C77" s="205" t="s">
        <v>110</v>
      </c>
      <c r="D77" s="206"/>
      <c r="E77" s="206"/>
      <c r="F77" s="136" t="s">
        <v>27</v>
      </c>
      <c r="G77" s="137"/>
      <c r="H77" s="137"/>
      <c r="I77" s="137">
        <f>'01 01 Pol'!G1218</f>
        <v>6008577.6200000001</v>
      </c>
      <c r="J77" s="134">
        <f>IF(I89=0,"",I77/I89*100)</f>
        <v>8.0816015912398438</v>
      </c>
    </row>
    <row r="78" spans="1:10" ht="25.5" customHeight="1" x14ac:dyDescent="0.2">
      <c r="A78" s="126"/>
      <c r="B78" s="131" t="s">
        <v>111</v>
      </c>
      <c r="C78" s="205" t="s">
        <v>112</v>
      </c>
      <c r="D78" s="206"/>
      <c r="E78" s="206"/>
      <c r="F78" s="136" t="s">
        <v>27</v>
      </c>
      <c r="G78" s="137"/>
      <c r="H78" s="137"/>
      <c r="I78" s="137">
        <f>'01 01 Pol'!G1327+'01 02 Pol'!G94</f>
        <v>305281.86</v>
      </c>
      <c r="J78" s="134">
        <f>IF(I89=0,"",I78/I89*100)</f>
        <v>0.41060738856738926</v>
      </c>
    </row>
    <row r="79" spans="1:10" ht="25.5" customHeight="1" x14ac:dyDescent="0.2">
      <c r="A79" s="126"/>
      <c r="B79" s="131" t="s">
        <v>113</v>
      </c>
      <c r="C79" s="205" t="s">
        <v>114</v>
      </c>
      <c r="D79" s="206"/>
      <c r="E79" s="206"/>
      <c r="F79" s="136" t="s">
        <v>27</v>
      </c>
      <c r="G79" s="137"/>
      <c r="H79" s="137"/>
      <c r="I79" s="137">
        <f>'01 01 Pol'!G1353</f>
        <v>37590.57</v>
      </c>
      <c r="J79" s="134">
        <f>IF(I89=0,"",I79/I89*100)</f>
        <v>5.0559721375058604E-2</v>
      </c>
    </row>
    <row r="80" spans="1:10" ht="25.5" customHeight="1" x14ac:dyDescent="0.2">
      <c r="A80" s="126"/>
      <c r="B80" s="131" t="s">
        <v>115</v>
      </c>
      <c r="C80" s="205" t="s">
        <v>116</v>
      </c>
      <c r="D80" s="206"/>
      <c r="E80" s="206"/>
      <c r="F80" s="136" t="s">
        <v>27</v>
      </c>
      <c r="G80" s="137"/>
      <c r="H80" s="137"/>
      <c r="I80" s="137">
        <f>'01 01 Pol'!G1359</f>
        <v>1181382.05</v>
      </c>
      <c r="J80" s="134">
        <f>IF(I89=0,"",I80/I89*100)</f>
        <v>1.5889715767942743</v>
      </c>
    </row>
    <row r="81" spans="1:10" ht="25.5" customHeight="1" x14ac:dyDescent="0.2">
      <c r="A81" s="126"/>
      <c r="B81" s="131" t="s">
        <v>117</v>
      </c>
      <c r="C81" s="205" t="s">
        <v>118</v>
      </c>
      <c r="D81" s="206"/>
      <c r="E81" s="206"/>
      <c r="F81" s="136" t="s">
        <v>28</v>
      </c>
      <c r="G81" s="137"/>
      <c r="H81" s="137"/>
      <c r="I81" s="137">
        <f>'01 130320161 Pol'!G11</f>
        <v>146548</v>
      </c>
      <c r="J81" s="134">
        <f>IF(I89=0,"",I81/I89*100)</f>
        <v>0.19710863783316104</v>
      </c>
    </row>
    <row r="82" spans="1:10" ht="25.5" customHeight="1" x14ac:dyDescent="0.2">
      <c r="A82" s="126"/>
      <c r="B82" s="131" t="s">
        <v>119</v>
      </c>
      <c r="C82" s="205" t="s">
        <v>120</v>
      </c>
      <c r="D82" s="206"/>
      <c r="E82" s="206"/>
      <c r="F82" s="136" t="s">
        <v>28</v>
      </c>
      <c r="G82" s="137"/>
      <c r="H82" s="137"/>
      <c r="I82" s="137">
        <f>'01 130320161 Pol'!G25</f>
        <v>69741</v>
      </c>
      <c r="J82" s="134">
        <f>IF(I89=0,"",I82/I89*100)</f>
        <v>9.3802395877954539E-2</v>
      </c>
    </row>
    <row r="83" spans="1:10" ht="25.5" customHeight="1" x14ac:dyDescent="0.2">
      <c r="A83" s="126"/>
      <c r="B83" s="131" t="s">
        <v>121</v>
      </c>
      <c r="C83" s="205" t="s">
        <v>122</v>
      </c>
      <c r="D83" s="206"/>
      <c r="E83" s="206"/>
      <c r="F83" s="136" t="s">
        <v>28</v>
      </c>
      <c r="G83" s="137"/>
      <c r="H83" s="137"/>
      <c r="I83" s="137">
        <f>'01 130320161 Pol'!G31</f>
        <v>729872.4</v>
      </c>
      <c r="J83" s="134">
        <f>IF(I89=0,"",I83/I89*100)</f>
        <v>0.98168623629131779</v>
      </c>
    </row>
    <row r="84" spans="1:10" ht="25.5" customHeight="1" x14ac:dyDescent="0.2">
      <c r="A84" s="126"/>
      <c r="B84" s="131" t="s">
        <v>123</v>
      </c>
      <c r="C84" s="205" t="s">
        <v>124</v>
      </c>
      <c r="D84" s="206"/>
      <c r="E84" s="206"/>
      <c r="F84" s="136" t="s">
        <v>28</v>
      </c>
      <c r="G84" s="137"/>
      <c r="H84" s="137"/>
      <c r="I84" s="137">
        <f>'01 130320161 Pol'!G62</f>
        <v>23400</v>
      </c>
      <c r="J84" s="134">
        <f>IF(I89=0,"",I84/I89*100)</f>
        <v>3.1473251939951194E-2</v>
      </c>
    </row>
    <row r="85" spans="1:10" ht="25.5" customHeight="1" x14ac:dyDescent="0.2">
      <c r="A85" s="126"/>
      <c r="B85" s="131" t="s">
        <v>125</v>
      </c>
      <c r="C85" s="205" t="s">
        <v>126</v>
      </c>
      <c r="D85" s="206"/>
      <c r="E85" s="206"/>
      <c r="F85" s="136" t="s">
        <v>28</v>
      </c>
      <c r="G85" s="137"/>
      <c r="H85" s="137"/>
      <c r="I85" s="137">
        <f>'01 130320161 Pol'!G64</f>
        <v>63635</v>
      </c>
      <c r="J85" s="134">
        <f>IF(I89=0,"",I85/I89*100)</f>
        <v>8.558976013670061E-2</v>
      </c>
    </row>
    <row r="86" spans="1:10" ht="25.5" customHeight="1" x14ac:dyDescent="0.2">
      <c r="A86" s="126"/>
      <c r="B86" s="131" t="s">
        <v>127</v>
      </c>
      <c r="C86" s="205" t="s">
        <v>128</v>
      </c>
      <c r="D86" s="206"/>
      <c r="E86" s="206"/>
      <c r="F86" s="136" t="s">
        <v>129</v>
      </c>
      <c r="G86" s="137"/>
      <c r="H86" s="137"/>
      <c r="I86" s="137">
        <f>'01 01 Pol'!G1394+'01 02 Pol'!G101</f>
        <v>3417785.72</v>
      </c>
      <c r="J86" s="134">
        <f>IF(I89=0,"",I86/I89*100)</f>
        <v>4.5969585915524576</v>
      </c>
    </row>
    <row r="87" spans="1:10" ht="25.5" customHeight="1" x14ac:dyDescent="0.2">
      <c r="A87" s="126"/>
      <c r="B87" s="131" t="s">
        <v>130</v>
      </c>
      <c r="C87" s="205" t="s">
        <v>29</v>
      </c>
      <c r="D87" s="206"/>
      <c r="E87" s="206"/>
      <c r="F87" s="136" t="s">
        <v>130</v>
      </c>
      <c r="G87" s="137"/>
      <c r="H87" s="137"/>
      <c r="I87" s="137">
        <f>'01 00 Pol'!G8</f>
        <v>386000</v>
      </c>
      <c r="J87" s="134">
        <f>IF(I89=0,"",I87/I89*100)</f>
        <v>0.51917415593252825</v>
      </c>
    </row>
    <row r="88" spans="1:10" ht="25.5" customHeight="1" x14ac:dyDescent="0.2">
      <c r="A88" s="126"/>
      <c r="B88" s="131" t="s">
        <v>131</v>
      </c>
      <c r="C88" s="205" t="s">
        <v>30</v>
      </c>
      <c r="D88" s="206"/>
      <c r="E88" s="206"/>
      <c r="F88" s="136" t="s">
        <v>131</v>
      </c>
      <c r="G88" s="137"/>
      <c r="H88" s="137"/>
      <c r="I88" s="137">
        <f>'01 00 Pol'!G21</f>
        <v>80000</v>
      </c>
      <c r="J88" s="134">
        <f>IF(I89=0,"",I88/I89*100)</f>
        <v>0.10760086133316649</v>
      </c>
    </row>
    <row r="89" spans="1:10" ht="25.5" customHeight="1" x14ac:dyDescent="0.2">
      <c r="A89" s="127"/>
      <c r="B89" s="132" t="s">
        <v>1</v>
      </c>
      <c r="C89" s="132"/>
      <c r="D89" s="133"/>
      <c r="E89" s="133"/>
      <c r="F89" s="138"/>
      <c r="G89" s="139"/>
      <c r="H89" s="139"/>
      <c r="I89" s="139">
        <f>SUM(I52:I88)</f>
        <v>74348847.219999999</v>
      </c>
      <c r="J89" s="135">
        <f>SUM(J52:J88)</f>
        <v>100.00000000000004</v>
      </c>
    </row>
    <row r="90" spans="1:10" x14ac:dyDescent="0.2">
      <c r="F90" s="91"/>
      <c r="G90" s="90"/>
      <c r="H90" s="91"/>
      <c r="I90" s="90"/>
      <c r="J90" s="92"/>
    </row>
    <row r="91" spans="1:10" x14ac:dyDescent="0.2">
      <c r="F91" s="91"/>
      <c r="G91" s="90"/>
      <c r="H91" s="91"/>
      <c r="I91" s="90"/>
      <c r="J91" s="92"/>
    </row>
    <row r="92" spans="1:10" x14ac:dyDescent="0.2">
      <c r="F92" s="91"/>
      <c r="G92" s="90"/>
      <c r="H92" s="91"/>
      <c r="I92" s="90"/>
      <c r="J92" s="92"/>
    </row>
  </sheetData>
  <sheetProtection password="A632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B1:J1"/>
    <mergeCell ref="G18:H18"/>
    <mergeCell ref="I17:J17"/>
    <mergeCell ref="I18:J18"/>
    <mergeCell ref="E18:F18"/>
    <mergeCell ref="E2:J2"/>
    <mergeCell ref="E3:J3"/>
    <mergeCell ref="E15:F15"/>
    <mergeCell ref="E4:J4"/>
    <mergeCell ref="G16:H16"/>
    <mergeCell ref="G17:H17"/>
    <mergeCell ref="E16:F16"/>
    <mergeCell ref="D11:G11"/>
    <mergeCell ref="G15:H15"/>
    <mergeCell ref="I15:J15"/>
    <mergeCell ref="I16:J16"/>
    <mergeCell ref="G23:I23"/>
    <mergeCell ref="E19:F19"/>
    <mergeCell ref="E20:F20"/>
    <mergeCell ref="I20:J20"/>
    <mergeCell ref="E17:F17"/>
    <mergeCell ref="I21:J21"/>
    <mergeCell ref="E21:F21"/>
    <mergeCell ref="G21:H21"/>
    <mergeCell ref="D12:G12"/>
    <mergeCell ref="D13:G13"/>
    <mergeCell ref="C44:E44"/>
    <mergeCell ref="G19:H19"/>
    <mergeCell ref="G20:H20"/>
    <mergeCell ref="G29:I29"/>
    <mergeCell ref="G25:I25"/>
    <mergeCell ref="I19:J19"/>
    <mergeCell ref="G28:I28"/>
    <mergeCell ref="G26:I26"/>
    <mergeCell ref="G27:I27"/>
    <mergeCell ref="C39:E39"/>
    <mergeCell ref="C40:E40"/>
    <mergeCell ref="C41:E41"/>
    <mergeCell ref="C42:E42"/>
    <mergeCell ref="C43:E43"/>
    <mergeCell ref="D35:E35"/>
    <mergeCell ref="G24:I24"/>
    <mergeCell ref="C62:E62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5:E75"/>
    <mergeCell ref="C76:E76"/>
    <mergeCell ref="C77:E77"/>
    <mergeCell ref="C78:E78"/>
    <mergeCell ref="C79:E79"/>
    <mergeCell ref="C86:E86"/>
    <mergeCell ref="C87:E87"/>
    <mergeCell ref="C88:E88"/>
    <mergeCell ref="C80:E80"/>
    <mergeCell ref="C81:E81"/>
    <mergeCell ref="C82:E82"/>
    <mergeCell ref="C83:E83"/>
    <mergeCell ref="C84:E84"/>
    <mergeCell ref="C85:E8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8" t="s">
        <v>8</v>
      </c>
      <c r="B2" s="77"/>
      <c r="C2" s="249"/>
      <c r="D2" s="249"/>
      <c r="E2" s="249"/>
      <c r="F2" s="249"/>
      <c r="G2" s="250"/>
    </row>
    <row r="3" spans="1:7" ht="24.95" customHeight="1" x14ac:dyDescent="0.2">
      <c r="A3" s="78" t="s">
        <v>9</v>
      </c>
      <c r="B3" s="77"/>
      <c r="C3" s="249"/>
      <c r="D3" s="249"/>
      <c r="E3" s="249"/>
      <c r="F3" s="249"/>
      <c r="G3" s="250"/>
    </row>
    <row r="4" spans="1:7" ht="24.95" customHeight="1" x14ac:dyDescent="0.2">
      <c r="A4" s="78" t="s">
        <v>10</v>
      </c>
      <c r="B4" s="77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Normal="100" workbookViewId="0">
      <pane ySplit="7" topLeftCell="A26" activePane="bottomLeft" state="frozen"/>
      <selection pane="bottomLeft" activeCell="F26" activeCellId="1" sqref="F28 F26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132</v>
      </c>
    </row>
    <row r="2" spans="1:60" ht="24.95" customHeight="1" x14ac:dyDescent="0.2">
      <c r="A2" s="142" t="s">
        <v>8</v>
      </c>
      <c r="B2" s="77" t="s">
        <v>43</v>
      </c>
      <c r="C2" s="266" t="s">
        <v>44</v>
      </c>
      <c r="D2" s="267"/>
      <c r="E2" s="267"/>
      <c r="F2" s="267"/>
      <c r="G2" s="268"/>
      <c r="AG2" t="s">
        <v>133</v>
      </c>
    </row>
    <row r="3" spans="1:60" ht="24.95" customHeight="1" x14ac:dyDescent="0.2">
      <c r="A3" s="142" t="s">
        <v>9</v>
      </c>
      <c r="B3" s="77" t="s">
        <v>46</v>
      </c>
      <c r="C3" s="266" t="s">
        <v>47</v>
      </c>
      <c r="D3" s="267"/>
      <c r="E3" s="267"/>
      <c r="F3" s="267"/>
      <c r="G3" s="268"/>
      <c r="AC3" s="89" t="s">
        <v>133</v>
      </c>
      <c r="AG3" t="s">
        <v>134</v>
      </c>
    </row>
    <row r="4" spans="1:60" ht="24.95" customHeight="1" x14ac:dyDescent="0.2">
      <c r="A4" s="143" t="s">
        <v>10</v>
      </c>
      <c r="B4" s="144" t="s">
        <v>48</v>
      </c>
      <c r="C4" s="269" t="s">
        <v>49</v>
      </c>
      <c r="D4" s="270"/>
      <c r="E4" s="270"/>
      <c r="F4" s="270"/>
      <c r="G4" s="271"/>
      <c r="AG4" t="s">
        <v>135</v>
      </c>
    </row>
    <row r="5" spans="1:60" x14ac:dyDescent="0.2">
      <c r="D5" s="141"/>
    </row>
    <row r="6" spans="1:60" ht="38.25" x14ac:dyDescent="0.2">
      <c r="A6" s="146" t="s">
        <v>136</v>
      </c>
      <c r="B6" s="148" t="s">
        <v>137</v>
      </c>
      <c r="C6" s="148" t="s">
        <v>138</v>
      </c>
      <c r="D6" s="147" t="s">
        <v>139</v>
      </c>
      <c r="E6" s="146" t="s">
        <v>140</v>
      </c>
      <c r="F6" s="145" t="s">
        <v>141</v>
      </c>
      <c r="G6" s="146" t="s">
        <v>31</v>
      </c>
      <c r="H6" s="149" t="s">
        <v>32</v>
      </c>
      <c r="I6" s="149" t="s">
        <v>142</v>
      </c>
      <c r="J6" s="149" t="s">
        <v>33</v>
      </c>
      <c r="K6" s="149" t="s">
        <v>143</v>
      </c>
      <c r="L6" s="149" t="s">
        <v>144</v>
      </c>
      <c r="M6" s="149" t="s">
        <v>145</v>
      </c>
      <c r="N6" s="149" t="s">
        <v>146</v>
      </c>
      <c r="O6" s="149" t="s">
        <v>147</v>
      </c>
      <c r="P6" s="149" t="s">
        <v>148</v>
      </c>
      <c r="Q6" s="149" t="s">
        <v>149</v>
      </c>
      <c r="R6" s="149" t="s">
        <v>150</v>
      </c>
      <c r="S6" s="149" t="s">
        <v>151</v>
      </c>
      <c r="T6" s="149" t="s">
        <v>152</v>
      </c>
      <c r="U6" s="149" t="s">
        <v>153</v>
      </c>
      <c r="V6" s="149" t="s">
        <v>154</v>
      </c>
      <c r="W6" s="149" t="s">
        <v>155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6" t="s">
        <v>156</v>
      </c>
      <c r="B8" s="167" t="s">
        <v>130</v>
      </c>
      <c r="C8" s="180" t="s">
        <v>29</v>
      </c>
      <c r="D8" s="168"/>
      <c r="E8" s="169"/>
      <c r="F8" s="170"/>
      <c r="G8" s="171">
        <f>SUMIF(AG9:AG20,"&lt;&gt;NOR",G9:G20)</f>
        <v>386000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467060</v>
      </c>
      <c r="N8" s="165"/>
      <c r="O8" s="165">
        <f>SUM(O9:O20)</f>
        <v>0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0</v>
      </c>
      <c r="W8" s="165"/>
      <c r="AG8" t="s">
        <v>157</v>
      </c>
    </row>
    <row r="9" spans="1:60" outlineLevel="1" x14ac:dyDescent="0.2">
      <c r="A9" s="172">
        <v>1</v>
      </c>
      <c r="B9" s="173" t="s">
        <v>158</v>
      </c>
      <c r="C9" s="181" t="s">
        <v>159</v>
      </c>
      <c r="D9" s="174" t="s">
        <v>160</v>
      </c>
      <c r="E9" s="175">
        <v>1</v>
      </c>
      <c r="F9" s="176">
        <v>10000</v>
      </c>
      <c r="G9" s="177">
        <f>ROUND(E9*F9,2)</f>
        <v>10000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12100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161</v>
      </c>
      <c r="T9" s="160" t="s">
        <v>162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63" t="s">
        <v>164</v>
      </c>
      <c r="D10" s="264"/>
      <c r="E10" s="264"/>
      <c r="F10" s="264"/>
      <c r="G10" s="26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2">
        <v>2</v>
      </c>
      <c r="B11" s="173" t="s">
        <v>166</v>
      </c>
      <c r="C11" s="181" t="s">
        <v>167</v>
      </c>
      <c r="D11" s="174" t="s">
        <v>160</v>
      </c>
      <c r="E11" s="175">
        <v>1</v>
      </c>
      <c r="F11" s="176">
        <v>90000</v>
      </c>
      <c r="G11" s="177">
        <f>ROUND(E11*F11,2)</f>
        <v>90000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108900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161</v>
      </c>
      <c r="T11" s="160" t="s">
        <v>162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33.75" outlineLevel="1" x14ac:dyDescent="0.2">
      <c r="A12" s="157"/>
      <c r="B12" s="158"/>
      <c r="C12" s="263" t="s">
        <v>168</v>
      </c>
      <c r="D12" s="264"/>
      <c r="E12" s="264"/>
      <c r="F12" s="264"/>
      <c r="G12" s="264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8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2">
        <v>3</v>
      </c>
      <c r="B13" s="173" t="s">
        <v>169</v>
      </c>
      <c r="C13" s="181" t="s">
        <v>170</v>
      </c>
      <c r="D13" s="174" t="s">
        <v>160</v>
      </c>
      <c r="E13" s="175">
        <v>1</v>
      </c>
      <c r="F13" s="176">
        <v>200000</v>
      </c>
      <c r="G13" s="177">
        <f>ROUND(E13*F13,2)</f>
        <v>200000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242000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0"/>
      <c r="S13" s="160" t="s">
        <v>161</v>
      </c>
      <c r="T13" s="160" t="s">
        <v>162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171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45" outlineLevel="1" x14ac:dyDescent="0.2">
      <c r="A14" s="157"/>
      <c r="B14" s="158"/>
      <c r="C14" s="263" t="s">
        <v>172</v>
      </c>
      <c r="D14" s="264"/>
      <c r="E14" s="264"/>
      <c r="F14" s="264"/>
      <c r="G14" s="264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165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78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2">
        <v>4</v>
      </c>
      <c r="B15" s="173" t="s">
        <v>173</v>
      </c>
      <c r="C15" s="181" t="s">
        <v>174</v>
      </c>
      <c r="D15" s="174" t="s">
        <v>160</v>
      </c>
      <c r="E15" s="175">
        <v>1</v>
      </c>
      <c r="F15" s="176">
        <v>80000</v>
      </c>
      <c r="G15" s="177">
        <f>ROUND(E15*F15,2)</f>
        <v>80000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96800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0"/>
      <c r="S15" s="160" t="s">
        <v>161</v>
      </c>
      <c r="T15" s="160" t="s">
        <v>162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171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57"/>
      <c r="B16" s="158"/>
      <c r="C16" s="263" t="s">
        <v>175</v>
      </c>
      <c r="D16" s="264"/>
      <c r="E16" s="264"/>
      <c r="F16" s="264"/>
      <c r="G16" s="264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78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2">
        <v>5</v>
      </c>
      <c r="B17" s="173" t="s">
        <v>176</v>
      </c>
      <c r="C17" s="181" t="s">
        <v>177</v>
      </c>
      <c r="D17" s="174" t="s">
        <v>160</v>
      </c>
      <c r="E17" s="175">
        <v>1</v>
      </c>
      <c r="F17" s="176">
        <v>1000</v>
      </c>
      <c r="G17" s="177">
        <f>ROUND(E17*F17,2)</f>
        <v>1000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1210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0"/>
      <c r="S17" s="160" t="s">
        <v>161</v>
      </c>
      <c r="T17" s="160" t="s">
        <v>162</v>
      </c>
      <c r="U17" s="160">
        <v>0</v>
      </c>
      <c r="V17" s="160">
        <f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263" t="s">
        <v>178</v>
      </c>
      <c r="D18" s="264"/>
      <c r="E18" s="264"/>
      <c r="F18" s="264"/>
      <c r="G18" s="26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165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78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2">
        <v>6</v>
      </c>
      <c r="B19" s="173" t="s">
        <v>179</v>
      </c>
      <c r="C19" s="181" t="s">
        <v>180</v>
      </c>
      <c r="D19" s="174" t="s">
        <v>160</v>
      </c>
      <c r="E19" s="175">
        <v>1</v>
      </c>
      <c r="F19" s="176">
        <v>5000</v>
      </c>
      <c r="G19" s="177">
        <f>ROUND(E19*F19,2)</f>
        <v>5000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6050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0"/>
      <c r="S19" s="160" t="s">
        <v>161</v>
      </c>
      <c r="T19" s="160" t="s">
        <v>162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63" t="s">
        <v>181</v>
      </c>
      <c r="D20" s="264"/>
      <c r="E20" s="264"/>
      <c r="F20" s="264"/>
      <c r="G20" s="26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66" t="s">
        <v>156</v>
      </c>
      <c r="B21" s="167" t="s">
        <v>131</v>
      </c>
      <c r="C21" s="180" t="s">
        <v>30</v>
      </c>
      <c r="D21" s="168"/>
      <c r="E21" s="169"/>
      <c r="F21" s="170"/>
      <c r="G21" s="171">
        <f>SUMIF(AG22:AG31,"&lt;&gt;NOR",G22:G31)</f>
        <v>80000</v>
      </c>
      <c r="H21" s="165"/>
      <c r="I21" s="165">
        <f>SUM(I22:I31)</f>
        <v>0</v>
      </c>
      <c r="J21" s="165"/>
      <c r="K21" s="165">
        <f>SUM(K22:K31)</f>
        <v>0</v>
      </c>
      <c r="L21" s="165"/>
      <c r="M21" s="165">
        <f>SUM(M22:M31)</f>
        <v>96800</v>
      </c>
      <c r="N21" s="165"/>
      <c r="O21" s="165">
        <f>SUM(O22:O31)</f>
        <v>0</v>
      </c>
      <c r="P21" s="165"/>
      <c r="Q21" s="165">
        <f>SUM(Q22:Q31)</f>
        <v>0</v>
      </c>
      <c r="R21" s="165"/>
      <c r="S21" s="165"/>
      <c r="T21" s="165"/>
      <c r="U21" s="165"/>
      <c r="V21" s="165">
        <f>SUM(V22:V31)</f>
        <v>0</v>
      </c>
      <c r="W21" s="165"/>
      <c r="AG21" t="s">
        <v>157</v>
      </c>
    </row>
    <row r="22" spans="1:60" outlineLevel="1" x14ac:dyDescent="0.2">
      <c r="A22" s="172">
        <v>7</v>
      </c>
      <c r="B22" s="173" t="s">
        <v>182</v>
      </c>
      <c r="C22" s="181" t="s">
        <v>183</v>
      </c>
      <c r="D22" s="174" t="s">
        <v>160</v>
      </c>
      <c r="E22" s="175">
        <v>1</v>
      </c>
      <c r="F22" s="176">
        <v>10000</v>
      </c>
      <c r="G22" s="177">
        <f>ROUND(E22*F22,2)</f>
        <v>10000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21</v>
      </c>
      <c r="M22" s="160">
        <f>G22*(1+L22/100)</f>
        <v>12100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0"/>
      <c r="S22" s="160" t="s">
        <v>161</v>
      </c>
      <c r="T22" s="160" t="s">
        <v>162</v>
      </c>
      <c r="U22" s="160">
        <v>0</v>
      </c>
      <c r="V22" s="160">
        <f>ROUND(E22*U22,2)</f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63" t="s">
        <v>184</v>
      </c>
      <c r="D23" s="264"/>
      <c r="E23" s="264"/>
      <c r="F23" s="264"/>
      <c r="G23" s="264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2">
        <v>8</v>
      </c>
      <c r="B24" s="173" t="s">
        <v>185</v>
      </c>
      <c r="C24" s="181" t="s">
        <v>186</v>
      </c>
      <c r="D24" s="174" t="s">
        <v>160</v>
      </c>
      <c r="E24" s="175">
        <v>1</v>
      </c>
      <c r="F24" s="176">
        <v>5000</v>
      </c>
      <c r="G24" s="177">
        <f>ROUND(E24*F24,2)</f>
        <v>5000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6050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0"/>
      <c r="S24" s="160" t="s">
        <v>161</v>
      </c>
      <c r="T24" s="160" t="s">
        <v>162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171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33.75" outlineLevel="1" x14ac:dyDescent="0.2">
      <c r="A25" s="157"/>
      <c r="B25" s="158"/>
      <c r="C25" s="263" t="s">
        <v>187</v>
      </c>
      <c r="D25" s="264"/>
      <c r="E25" s="264"/>
      <c r="F25" s="264"/>
      <c r="G25" s="264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8" t="str">
        <f>C25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2">
        <v>9</v>
      </c>
      <c r="B26" s="173" t="s">
        <v>188</v>
      </c>
      <c r="C26" s="181" t="s">
        <v>189</v>
      </c>
      <c r="D26" s="174" t="s">
        <v>160</v>
      </c>
      <c r="E26" s="175">
        <v>1</v>
      </c>
      <c r="F26" s="176">
        <v>10000</v>
      </c>
      <c r="G26" s="177">
        <f>ROUND(E26*F26,2)</f>
        <v>10000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12100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161</v>
      </c>
      <c r="T26" s="160" t="s">
        <v>162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45" outlineLevel="1" x14ac:dyDescent="0.2">
      <c r="A27" s="157"/>
      <c r="B27" s="158"/>
      <c r="C27" s="263" t="s">
        <v>190</v>
      </c>
      <c r="D27" s="264"/>
      <c r="E27" s="264"/>
      <c r="F27" s="264"/>
      <c r="G27" s="264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78" t="str">
        <f>C27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2">
        <v>10</v>
      </c>
      <c r="B28" s="173" t="s">
        <v>191</v>
      </c>
      <c r="C28" s="181" t="s">
        <v>192</v>
      </c>
      <c r="D28" s="174" t="s">
        <v>160</v>
      </c>
      <c r="E28" s="175">
        <v>1</v>
      </c>
      <c r="F28" s="176">
        <v>20000</v>
      </c>
      <c r="G28" s="177">
        <f>ROUND(E28*F28,2)</f>
        <v>20000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24200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161</v>
      </c>
      <c r="T28" s="160" t="s">
        <v>162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171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63" t="s">
        <v>193</v>
      </c>
      <c r="D29" s="264"/>
      <c r="E29" s="264"/>
      <c r="F29" s="264"/>
      <c r="G29" s="264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2">
        <v>11</v>
      </c>
      <c r="B30" s="173" t="s">
        <v>194</v>
      </c>
      <c r="C30" s="181" t="s">
        <v>195</v>
      </c>
      <c r="D30" s="174" t="s">
        <v>160</v>
      </c>
      <c r="E30" s="175">
        <v>1</v>
      </c>
      <c r="F30" s="176">
        <v>35000</v>
      </c>
      <c r="G30" s="177">
        <f>ROUND(E30*F30,2)</f>
        <v>35000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42350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161</v>
      </c>
      <c r="T30" s="160" t="s">
        <v>162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196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63" t="s">
        <v>197</v>
      </c>
      <c r="D31" s="264"/>
      <c r="E31" s="264"/>
      <c r="F31" s="264"/>
      <c r="G31" s="264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5"/>
      <c r="B32" s="6"/>
      <c r="C32" s="182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E32">
        <v>15</v>
      </c>
      <c r="AF32">
        <v>21</v>
      </c>
    </row>
    <row r="33" spans="1:33" x14ac:dyDescent="0.2">
      <c r="A33" s="153"/>
      <c r="B33" s="154" t="s">
        <v>31</v>
      </c>
      <c r="C33" s="183"/>
      <c r="D33" s="155"/>
      <c r="E33" s="156"/>
      <c r="F33" s="156"/>
      <c r="G33" s="179">
        <f>G8+G21</f>
        <v>466000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E33">
        <f>SUMIF(L7:L31,AE32,G7:G31)</f>
        <v>0</v>
      </c>
      <c r="AF33">
        <f>SUMIF(L7:L31,AF32,G7:G31)</f>
        <v>466000</v>
      </c>
      <c r="AG33" t="s">
        <v>198</v>
      </c>
    </row>
    <row r="34" spans="1:33" x14ac:dyDescent="0.2">
      <c r="A34" s="5"/>
      <c r="B34" s="6"/>
      <c r="C34" s="182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">
      <c r="A35" s="5"/>
      <c r="B35" s="6"/>
      <c r="C35" s="182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72" t="s">
        <v>199</v>
      </c>
      <c r="B36" s="272"/>
      <c r="C36" s="273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51"/>
      <c r="B37" s="252"/>
      <c r="C37" s="253"/>
      <c r="D37" s="252"/>
      <c r="E37" s="252"/>
      <c r="F37" s="252"/>
      <c r="G37" s="25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G37" t="s">
        <v>200</v>
      </c>
    </row>
    <row r="38" spans="1:33" x14ac:dyDescent="0.2">
      <c r="A38" s="255"/>
      <c r="B38" s="256"/>
      <c r="C38" s="257"/>
      <c r="D38" s="256"/>
      <c r="E38" s="256"/>
      <c r="F38" s="256"/>
      <c r="G38" s="25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255"/>
      <c r="B39" s="256"/>
      <c r="C39" s="257"/>
      <c r="D39" s="256"/>
      <c r="E39" s="256"/>
      <c r="F39" s="256"/>
      <c r="G39" s="25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A40" s="255"/>
      <c r="B40" s="256"/>
      <c r="C40" s="257"/>
      <c r="D40" s="256"/>
      <c r="E40" s="256"/>
      <c r="F40" s="256"/>
      <c r="G40" s="25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33" x14ac:dyDescent="0.2">
      <c r="A41" s="259"/>
      <c r="B41" s="260"/>
      <c r="C41" s="261"/>
      <c r="D41" s="260"/>
      <c r="E41" s="260"/>
      <c r="F41" s="260"/>
      <c r="G41" s="26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3" x14ac:dyDescent="0.2">
      <c r="A42" s="5"/>
      <c r="B42" s="6"/>
      <c r="C42" s="182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3" x14ac:dyDescent="0.2">
      <c r="C43" s="184"/>
      <c r="D43" s="141"/>
      <c r="AG43" t="s">
        <v>201</v>
      </c>
    </row>
    <row r="44" spans="1:33" x14ac:dyDescent="0.2">
      <c r="D44" s="141"/>
    </row>
    <row r="45" spans="1:33" x14ac:dyDescent="0.2">
      <c r="D45" s="141"/>
    </row>
    <row r="46" spans="1:33" x14ac:dyDescent="0.2">
      <c r="D46" s="141"/>
    </row>
    <row r="47" spans="1:33" x14ac:dyDescent="0.2">
      <c r="D47" s="141"/>
    </row>
    <row r="48" spans="1:33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A632" sheet="1" objects="1" scenarios="1" selectLockedCells="1"/>
  <mergeCells count="17">
    <mergeCell ref="A1:G1"/>
    <mergeCell ref="C2:G2"/>
    <mergeCell ref="C3:G3"/>
    <mergeCell ref="C4:G4"/>
    <mergeCell ref="A36:C36"/>
    <mergeCell ref="A37:G41"/>
    <mergeCell ref="C10:G10"/>
    <mergeCell ref="C12:G12"/>
    <mergeCell ref="C14:G14"/>
    <mergeCell ref="C16:G16"/>
    <mergeCell ref="C31:G31"/>
    <mergeCell ref="C18:G18"/>
    <mergeCell ref="C20:G20"/>
    <mergeCell ref="C23:G23"/>
    <mergeCell ref="C25:G25"/>
    <mergeCell ref="C27:G27"/>
    <mergeCell ref="C29:G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76" workbookViewId="0">
      <pane ySplit="7" topLeftCell="A245" activePane="bottomLeft" state="frozen"/>
      <selection pane="bottomLeft" activeCell="F251" activeCellId="6" sqref="F338 F312 F287 F269 F271 F277 F25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132</v>
      </c>
    </row>
    <row r="2" spans="1:60" ht="24.95" customHeight="1" x14ac:dyDescent="0.2">
      <c r="A2" s="142" t="s">
        <v>8</v>
      </c>
      <c r="B2" s="77" t="s">
        <v>43</v>
      </c>
      <c r="C2" s="266" t="s">
        <v>44</v>
      </c>
      <c r="D2" s="267"/>
      <c r="E2" s="267"/>
      <c r="F2" s="267"/>
      <c r="G2" s="268"/>
      <c r="AG2" t="s">
        <v>133</v>
      </c>
    </row>
    <row r="3" spans="1:60" ht="24.95" customHeight="1" x14ac:dyDescent="0.2">
      <c r="A3" s="142" t="s">
        <v>9</v>
      </c>
      <c r="B3" s="77" t="s">
        <v>46</v>
      </c>
      <c r="C3" s="266" t="s">
        <v>47</v>
      </c>
      <c r="D3" s="267"/>
      <c r="E3" s="267"/>
      <c r="F3" s="267"/>
      <c r="G3" s="268"/>
      <c r="AC3" s="89" t="s">
        <v>133</v>
      </c>
      <c r="AG3" t="s">
        <v>134</v>
      </c>
    </row>
    <row r="4" spans="1:60" ht="24.95" customHeight="1" x14ac:dyDescent="0.2">
      <c r="A4" s="143" t="s">
        <v>10</v>
      </c>
      <c r="B4" s="144" t="s">
        <v>46</v>
      </c>
      <c r="C4" s="269" t="s">
        <v>50</v>
      </c>
      <c r="D4" s="270"/>
      <c r="E4" s="270"/>
      <c r="F4" s="270"/>
      <c r="G4" s="271"/>
      <c r="AG4" t="s">
        <v>135</v>
      </c>
    </row>
    <row r="5" spans="1:60" x14ac:dyDescent="0.2">
      <c r="D5" s="141"/>
    </row>
    <row r="6" spans="1:60" ht="38.25" x14ac:dyDescent="0.2">
      <c r="A6" s="146" t="s">
        <v>136</v>
      </c>
      <c r="B6" s="148" t="s">
        <v>137</v>
      </c>
      <c r="C6" s="148" t="s">
        <v>138</v>
      </c>
      <c r="D6" s="147" t="s">
        <v>139</v>
      </c>
      <c r="E6" s="146" t="s">
        <v>140</v>
      </c>
      <c r="F6" s="145" t="s">
        <v>141</v>
      </c>
      <c r="G6" s="146" t="s">
        <v>31</v>
      </c>
      <c r="H6" s="149" t="s">
        <v>32</v>
      </c>
      <c r="I6" s="149" t="s">
        <v>142</v>
      </c>
      <c r="J6" s="149" t="s">
        <v>33</v>
      </c>
      <c r="K6" s="149" t="s">
        <v>143</v>
      </c>
      <c r="L6" s="149" t="s">
        <v>144</v>
      </c>
      <c r="M6" s="149" t="s">
        <v>145</v>
      </c>
      <c r="N6" s="149" t="s">
        <v>146</v>
      </c>
      <c r="O6" s="149" t="s">
        <v>147</v>
      </c>
      <c r="P6" s="149" t="s">
        <v>148</v>
      </c>
      <c r="Q6" s="149" t="s">
        <v>149</v>
      </c>
      <c r="R6" s="149" t="s">
        <v>150</v>
      </c>
      <c r="S6" s="149" t="s">
        <v>151</v>
      </c>
      <c r="T6" s="149" t="s">
        <v>152</v>
      </c>
      <c r="U6" s="149" t="s">
        <v>153</v>
      </c>
      <c r="V6" s="149" t="s">
        <v>154</v>
      </c>
      <c r="W6" s="149" t="s">
        <v>155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6" t="s">
        <v>156</v>
      </c>
      <c r="B8" s="167" t="s">
        <v>59</v>
      </c>
      <c r="C8" s="180" t="s">
        <v>60</v>
      </c>
      <c r="D8" s="168"/>
      <c r="E8" s="169"/>
      <c r="F8" s="170"/>
      <c r="G8" s="171">
        <f>SUMIF(AG9:AG39,"&lt;&gt;NOR",G9:G39)</f>
        <v>1004160.14</v>
      </c>
      <c r="H8" s="165"/>
      <c r="I8" s="165">
        <f>SUM(I9:I39)</f>
        <v>0</v>
      </c>
      <c r="J8" s="165"/>
      <c r="K8" s="165">
        <f>SUM(K9:K39)</f>
        <v>0</v>
      </c>
      <c r="L8" s="165"/>
      <c r="M8" s="165">
        <f>SUM(M9:M39)</f>
        <v>1215033.7693999999</v>
      </c>
      <c r="N8" s="165"/>
      <c r="O8" s="165">
        <f>SUM(O9:O39)</f>
        <v>0.02</v>
      </c>
      <c r="P8" s="165"/>
      <c r="Q8" s="165">
        <f>SUM(Q9:Q39)</f>
        <v>0</v>
      </c>
      <c r="R8" s="165"/>
      <c r="S8" s="165"/>
      <c r="T8" s="165"/>
      <c r="U8" s="165"/>
      <c r="V8" s="165">
        <f>SUM(V9:V39)</f>
        <v>60.61</v>
      </c>
      <c r="W8" s="165"/>
      <c r="AG8" t="s">
        <v>157</v>
      </c>
    </row>
    <row r="9" spans="1:60" outlineLevel="1" x14ac:dyDescent="0.2">
      <c r="A9" s="172">
        <v>1</v>
      </c>
      <c r="B9" s="173" t="s">
        <v>202</v>
      </c>
      <c r="C9" s="181" t="s">
        <v>203</v>
      </c>
      <c r="D9" s="174" t="s">
        <v>204</v>
      </c>
      <c r="E9" s="175">
        <v>345</v>
      </c>
      <c r="F9" s="176">
        <v>23</v>
      </c>
      <c r="G9" s="177">
        <f>ROUND(E9*F9,2)</f>
        <v>7935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9601.35</v>
      </c>
      <c r="N9" s="160">
        <v>5.0000000000000002E-5</v>
      </c>
      <c r="O9" s="160">
        <f>ROUND(E9*N9,2)</f>
        <v>0.02</v>
      </c>
      <c r="P9" s="160">
        <v>0</v>
      </c>
      <c r="Q9" s="160">
        <f>ROUND(E9*P9,2)</f>
        <v>0</v>
      </c>
      <c r="R9" s="160"/>
      <c r="S9" s="160" t="s">
        <v>205</v>
      </c>
      <c r="T9" s="160" t="s">
        <v>162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206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63" t="s">
        <v>207</v>
      </c>
      <c r="D10" s="264"/>
      <c r="E10" s="264"/>
      <c r="F10" s="264"/>
      <c r="G10" s="264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4" t="s">
        <v>208</v>
      </c>
      <c r="D11" s="185"/>
      <c r="E11" s="186">
        <v>345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209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2">
        <v>2</v>
      </c>
      <c r="B12" s="173" t="s">
        <v>210</v>
      </c>
      <c r="C12" s="181" t="s">
        <v>211</v>
      </c>
      <c r="D12" s="174" t="s">
        <v>212</v>
      </c>
      <c r="E12" s="175">
        <v>450.11</v>
      </c>
      <c r="F12" s="176">
        <v>666</v>
      </c>
      <c r="G12" s="177">
        <f>ROUND(E12*F12,2)</f>
        <v>299773.26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362725.6446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161</v>
      </c>
      <c r="T12" s="160" t="s">
        <v>162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206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4" t="s">
        <v>213</v>
      </c>
      <c r="D13" s="185"/>
      <c r="E13" s="186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209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57"/>
      <c r="B14" s="158"/>
      <c r="C14" s="194" t="s">
        <v>214</v>
      </c>
      <c r="D14" s="185"/>
      <c r="E14" s="186">
        <v>450.11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209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2">
        <v>3</v>
      </c>
      <c r="B15" s="173" t="s">
        <v>215</v>
      </c>
      <c r="C15" s="181" t="s">
        <v>216</v>
      </c>
      <c r="D15" s="174" t="s">
        <v>212</v>
      </c>
      <c r="E15" s="175">
        <v>150.03666999999999</v>
      </c>
      <c r="F15" s="176">
        <v>300</v>
      </c>
      <c r="G15" s="177">
        <f>ROUND(E15*F15,2)</f>
        <v>45011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54463.31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0"/>
      <c r="S15" s="160" t="s">
        <v>161</v>
      </c>
      <c r="T15" s="160" t="s">
        <v>162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206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4" t="s">
        <v>213</v>
      </c>
      <c r="D16" s="185"/>
      <c r="E16" s="186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209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7"/>
      <c r="B17" s="158"/>
      <c r="C17" s="194" t="s">
        <v>217</v>
      </c>
      <c r="D17" s="185"/>
      <c r="E17" s="186">
        <v>150.03666999999999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209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2">
        <v>4</v>
      </c>
      <c r="B18" s="173" t="s">
        <v>218</v>
      </c>
      <c r="C18" s="181" t="s">
        <v>219</v>
      </c>
      <c r="D18" s="174" t="s">
        <v>212</v>
      </c>
      <c r="E18" s="175">
        <v>450.11</v>
      </c>
      <c r="F18" s="176">
        <v>150</v>
      </c>
      <c r="G18" s="177">
        <f>ROUND(E18*F18,2)</f>
        <v>67516.5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81694.964999999997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0"/>
      <c r="S18" s="160" t="s">
        <v>161</v>
      </c>
      <c r="T18" s="160" t="s">
        <v>162</v>
      </c>
      <c r="U18" s="160">
        <v>0</v>
      </c>
      <c r="V18" s="160">
        <f>ROUND(E18*U18,2)</f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206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4" t="s">
        <v>213</v>
      </c>
      <c r="D19" s="185"/>
      <c r="E19" s="186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209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7"/>
      <c r="B20" s="158"/>
      <c r="C20" s="194" t="s">
        <v>214</v>
      </c>
      <c r="D20" s="185"/>
      <c r="E20" s="186">
        <v>450.11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209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72">
        <v>5</v>
      </c>
      <c r="B21" s="173" t="s">
        <v>220</v>
      </c>
      <c r="C21" s="181" t="s">
        <v>221</v>
      </c>
      <c r="D21" s="174" t="s">
        <v>212</v>
      </c>
      <c r="E21" s="175">
        <v>900.22</v>
      </c>
      <c r="F21" s="176">
        <v>150</v>
      </c>
      <c r="G21" s="177">
        <f>ROUND(E21*F21,2)</f>
        <v>135033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163389.93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0"/>
      <c r="S21" s="160" t="s">
        <v>161</v>
      </c>
      <c r="T21" s="160" t="s">
        <v>162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206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4" t="s">
        <v>213</v>
      </c>
      <c r="D22" s="185"/>
      <c r="E22" s="186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209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57"/>
      <c r="B23" s="158"/>
      <c r="C23" s="194" t="s">
        <v>222</v>
      </c>
      <c r="D23" s="185"/>
      <c r="E23" s="186">
        <v>900.22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209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2">
        <v>6</v>
      </c>
      <c r="B24" s="173" t="s">
        <v>223</v>
      </c>
      <c r="C24" s="181" t="s">
        <v>224</v>
      </c>
      <c r="D24" s="174" t="s">
        <v>204</v>
      </c>
      <c r="E24" s="175">
        <v>1421.4</v>
      </c>
      <c r="F24" s="176">
        <v>12</v>
      </c>
      <c r="G24" s="177">
        <f>ROUND(E24*F24,2)</f>
        <v>17056.8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20638.727999999999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0"/>
      <c r="S24" s="160" t="s">
        <v>161</v>
      </c>
      <c r="T24" s="160" t="s">
        <v>162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206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33.75" outlineLevel="1" x14ac:dyDescent="0.2">
      <c r="A25" s="157"/>
      <c r="B25" s="158"/>
      <c r="C25" s="194" t="s">
        <v>225</v>
      </c>
      <c r="D25" s="185"/>
      <c r="E25" s="186">
        <v>1421.4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209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33.75" outlineLevel="1" x14ac:dyDescent="0.2">
      <c r="A26" s="172">
        <v>7</v>
      </c>
      <c r="B26" s="173" t="s">
        <v>226</v>
      </c>
      <c r="C26" s="181" t="s">
        <v>227</v>
      </c>
      <c r="D26" s="174" t="s">
        <v>204</v>
      </c>
      <c r="E26" s="175">
        <v>1421.4</v>
      </c>
      <c r="F26" s="176">
        <v>45</v>
      </c>
      <c r="G26" s="177">
        <f>ROUND(E26*F26,2)</f>
        <v>63963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77395.23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161</v>
      </c>
      <c r="T26" s="160" t="s">
        <v>162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206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33.75" outlineLevel="1" x14ac:dyDescent="0.2">
      <c r="A27" s="157"/>
      <c r="B27" s="158"/>
      <c r="C27" s="194" t="s">
        <v>225</v>
      </c>
      <c r="D27" s="185"/>
      <c r="E27" s="186">
        <v>1421.4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209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2">
        <v>8</v>
      </c>
      <c r="B28" s="173" t="s">
        <v>228</v>
      </c>
      <c r="C28" s="181" t="s">
        <v>229</v>
      </c>
      <c r="D28" s="174" t="s">
        <v>230</v>
      </c>
      <c r="E28" s="175">
        <v>115</v>
      </c>
      <c r="F28" s="176">
        <v>90</v>
      </c>
      <c r="G28" s="177">
        <f>ROUND(E28*F28,2)</f>
        <v>10350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12523.5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205</v>
      </c>
      <c r="T28" s="160" t="s">
        <v>162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206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4" t="s">
        <v>231</v>
      </c>
      <c r="D29" s="185"/>
      <c r="E29" s="186">
        <v>115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209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2">
        <v>9</v>
      </c>
      <c r="B30" s="173" t="s">
        <v>232</v>
      </c>
      <c r="C30" s="181" t="s">
        <v>233</v>
      </c>
      <c r="D30" s="174" t="s">
        <v>234</v>
      </c>
      <c r="E30" s="175">
        <v>315.077</v>
      </c>
      <c r="F30" s="176">
        <v>250</v>
      </c>
      <c r="G30" s="177">
        <f>ROUND(E30*F30,2)</f>
        <v>78769.25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95310.792499999996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205</v>
      </c>
      <c r="T30" s="160" t="s">
        <v>162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206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4" t="s">
        <v>213</v>
      </c>
      <c r="D31" s="185"/>
      <c r="E31" s="186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209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57"/>
      <c r="B32" s="158"/>
      <c r="C32" s="194" t="s">
        <v>235</v>
      </c>
      <c r="D32" s="185"/>
      <c r="E32" s="186">
        <v>315.077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209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2">
        <v>10</v>
      </c>
      <c r="B33" s="173" t="s">
        <v>236</v>
      </c>
      <c r="C33" s="181" t="s">
        <v>237</v>
      </c>
      <c r="D33" s="174" t="s">
        <v>212</v>
      </c>
      <c r="E33" s="175">
        <v>300.07333</v>
      </c>
      <c r="F33" s="176">
        <v>100</v>
      </c>
      <c r="G33" s="177">
        <f>ROUND(E33*F33,2)</f>
        <v>30007.33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36308.869299999998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205</v>
      </c>
      <c r="T33" s="160" t="s">
        <v>205</v>
      </c>
      <c r="U33" s="160">
        <v>0.20200000000000001</v>
      </c>
      <c r="V33" s="160">
        <f>ROUND(E33*U33,2)</f>
        <v>60.61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238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4" t="s">
        <v>213</v>
      </c>
      <c r="D34" s="185"/>
      <c r="E34" s="186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209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57"/>
      <c r="B35" s="158"/>
      <c r="C35" s="194" t="s">
        <v>239</v>
      </c>
      <c r="D35" s="185"/>
      <c r="E35" s="186">
        <v>300.07333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209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2">
        <v>11</v>
      </c>
      <c r="B36" s="173" t="s">
        <v>240</v>
      </c>
      <c r="C36" s="181" t="s">
        <v>241</v>
      </c>
      <c r="D36" s="174" t="s">
        <v>242</v>
      </c>
      <c r="E36" s="175">
        <v>71.069999999999993</v>
      </c>
      <c r="F36" s="176">
        <v>300</v>
      </c>
      <c r="G36" s="177">
        <f>ROUND(E36*F36,2)</f>
        <v>21321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25798.41</v>
      </c>
      <c r="N36" s="160">
        <v>0</v>
      </c>
      <c r="O36" s="160">
        <f>ROUND(E36*N36,2)</f>
        <v>0</v>
      </c>
      <c r="P36" s="160">
        <v>0</v>
      </c>
      <c r="Q36" s="160">
        <f>ROUND(E36*P36,2)</f>
        <v>0</v>
      </c>
      <c r="R36" s="160"/>
      <c r="S36" s="160" t="s">
        <v>161</v>
      </c>
      <c r="T36" s="160" t="s">
        <v>162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243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33.75" outlineLevel="1" x14ac:dyDescent="0.2">
      <c r="A37" s="157"/>
      <c r="B37" s="158"/>
      <c r="C37" s="194" t="s">
        <v>244</v>
      </c>
      <c r="D37" s="185"/>
      <c r="E37" s="186">
        <v>71.069999999999993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209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2">
        <v>12</v>
      </c>
      <c r="B38" s="173" t="s">
        <v>245</v>
      </c>
      <c r="C38" s="181" t="s">
        <v>246</v>
      </c>
      <c r="D38" s="174" t="s">
        <v>212</v>
      </c>
      <c r="E38" s="175">
        <v>284.27999999999997</v>
      </c>
      <c r="F38" s="176">
        <v>800</v>
      </c>
      <c r="G38" s="177">
        <f>ROUND(E38*F38,2)</f>
        <v>227424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275183.03999999998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0"/>
      <c r="S38" s="160" t="s">
        <v>161</v>
      </c>
      <c r="T38" s="160" t="s">
        <v>162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243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33.75" outlineLevel="1" x14ac:dyDescent="0.2">
      <c r="A39" s="157"/>
      <c r="B39" s="158"/>
      <c r="C39" s="194" t="s">
        <v>247</v>
      </c>
      <c r="D39" s="185"/>
      <c r="E39" s="186">
        <v>284.27999999999997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209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66" t="s">
        <v>156</v>
      </c>
      <c r="B40" s="167" t="s">
        <v>61</v>
      </c>
      <c r="C40" s="180" t="s">
        <v>62</v>
      </c>
      <c r="D40" s="168"/>
      <c r="E40" s="169"/>
      <c r="F40" s="170"/>
      <c r="G40" s="171">
        <f>SUMIF(AG41:AG63,"&lt;&gt;NOR",G41:G63)</f>
        <v>708787.24000000011</v>
      </c>
      <c r="H40" s="165"/>
      <c r="I40" s="165">
        <f>SUM(I41:I63)</f>
        <v>0</v>
      </c>
      <c r="J40" s="165"/>
      <c r="K40" s="165">
        <f>SUM(K41:K63)</f>
        <v>0</v>
      </c>
      <c r="L40" s="165"/>
      <c r="M40" s="165">
        <f>SUM(M41:M63)</f>
        <v>857632.56040000007</v>
      </c>
      <c r="N40" s="165"/>
      <c r="O40" s="165">
        <f>SUM(O41:O63)</f>
        <v>0</v>
      </c>
      <c r="P40" s="165"/>
      <c r="Q40" s="165">
        <f>SUM(Q41:Q63)</f>
        <v>0</v>
      </c>
      <c r="R40" s="165"/>
      <c r="S40" s="165"/>
      <c r="T40" s="165"/>
      <c r="U40" s="165"/>
      <c r="V40" s="165">
        <f>SUM(V41:V63)</f>
        <v>0</v>
      </c>
      <c r="W40" s="165"/>
      <c r="AG40" t="s">
        <v>157</v>
      </c>
    </row>
    <row r="41" spans="1:60" outlineLevel="1" x14ac:dyDescent="0.2">
      <c r="A41" s="172">
        <v>13</v>
      </c>
      <c r="B41" s="173" t="s">
        <v>248</v>
      </c>
      <c r="C41" s="181" t="s">
        <v>249</v>
      </c>
      <c r="D41" s="174" t="s">
        <v>250</v>
      </c>
      <c r="E41" s="175">
        <v>473.8</v>
      </c>
      <c r="F41" s="176">
        <v>105</v>
      </c>
      <c r="G41" s="177">
        <f>ROUND(E41*F41,2)</f>
        <v>49749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60196.29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0"/>
      <c r="S41" s="160" t="s">
        <v>161</v>
      </c>
      <c r="T41" s="160" t="s">
        <v>162</v>
      </c>
      <c r="U41" s="160">
        <v>0</v>
      </c>
      <c r="V41" s="160">
        <f>ROUND(E41*U41,2)</f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206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33.75" outlineLevel="1" x14ac:dyDescent="0.2">
      <c r="A42" s="157"/>
      <c r="B42" s="158"/>
      <c r="C42" s="194" t="s">
        <v>251</v>
      </c>
      <c r="D42" s="185"/>
      <c r="E42" s="186">
        <v>473.8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209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2">
        <v>14</v>
      </c>
      <c r="B43" s="173" t="s">
        <v>252</v>
      </c>
      <c r="C43" s="181" t="s">
        <v>253</v>
      </c>
      <c r="D43" s="174" t="s">
        <v>204</v>
      </c>
      <c r="E43" s="175">
        <v>2179.48</v>
      </c>
      <c r="F43" s="176">
        <v>24</v>
      </c>
      <c r="G43" s="177">
        <f>ROUND(E43*F43,2)</f>
        <v>52307.519999999997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63292.099199999997</v>
      </c>
      <c r="N43" s="160">
        <v>0</v>
      </c>
      <c r="O43" s="160">
        <f>ROUND(E43*N43,2)</f>
        <v>0</v>
      </c>
      <c r="P43" s="160">
        <v>0</v>
      </c>
      <c r="Q43" s="160">
        <f>ROUND(E43*P43,2)</f>
        <v>0</v>
      </c>
      <c r="R43" s="160"/>
      <c r="S43" s="160" t="s">
        <v>161</v>
      </c>
      <c r="T43" s="160" t="s">
        <v>162</v>
      </c>
      <c r="U43" s="160">
        <v>0</v>
      </c>
      <c r="V43" s="160">
        <f>ROUND(E43*U43,2)</f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206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33.75" outlineLevel="1" x14ac:dyDescent="0.2">
      <c r="A44" s="157"/>
      <c r="B44" s="158"/>
      <c r="C44" s="194" t="s">
        <v>254</v>
      </c>
      <c r="D44" s="185"/>
      <c r="E44" s="186">
        <v>2179.48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209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2">
        <v>15</v>
      </c>
      <c r="B45" s="173" t="s">
        <v>255</v>
      </c>
      <c r="C45" s="181" t="s">
        <v>256</v>
      </c>
      <c r="D45" s="174" t="s">
        <v>212</v>
      </c>
      <c r="E45" s="175">
        <v>163.05833000000001</v>
      </c>
      <c r="F45" s="176">
        <v>780</v>
      </c>
      <c r="G45" s="177">
        <f>ROUND(E45*F45,2)</f>
        <v>127185.5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153894.45499999999</v>
      </c>
      <c r="N45" s="160">
        <v>0</v>
      </c>
      <c r="O45" s="160">
        <f>ROUND(E45*N45,2)</f>
        <v>0</v>
      </c>
      <c r="P45" s="160">
        <v>0</v>
      </c>
      <c r="Q45" s="160">
        <f>ROUND(E45*P45,2)</f>
        <v>0</v>
      </c>
      <c r="R45" s="160"/>
      <c r="S45" s="160" t="s">
        <v>161</v>
      </c>
      <c r="T45" s="160" t="s">
        <v>162</v>
      </c>
      <c r="U45" s="160">
        <v>0</v>
      </c>
      <c r="V45" s="160">
        <f>ROUND(E45*U45,2)</f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206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4" t="s">
        <v>213</v>
      </c>
      <c r="D46" s="185"/>
      <c r="E46" s="186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209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33.75" outlineLevel="1" x14ac:dyDescent="0.2">
      <c r="A47" s="157"/>
      <c r="B47" s="158"/>
      <c r="C47" s="194" t="s">
        <v>257</v>
      </c>
      <c r="D47" s="185"/>
      <c r="E47" s="186">
        <v>51.791670000000003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209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33.75" outlineLevel="1" x14ac:dyDescent="0.2">
      <c r="A48" s="157"/>
      <c r="B48" s="158"/>
      <c r="C48" s="194" t="s">
        <v>258</v>
      </c>
      <c r="D48" s="185"/>
      <c r="E48" s="186">
        <v>55.633330000000001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209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33.75" outlineLevel="1" x14ac:dyDescent="0.2">
      <c r="A49" s="157"/>
      <c r="B49" s="158"/>
      <c r="C49" s="194" t="s">
        <v>259</v>
      </c>
      <c r="D49" s="185"/>
      <c r="E49" s="186">
        <v>55.633330000000001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209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2">
        <v>16</v>
      </c>
      <c r="B50" s="173" t="s">
        <v>260</v>
      </c>
      <c r="C50" s="181" t="s">
        <v>261</v>
      </c>
      <c r="D50" s="174" t="s">
        <v>212</v>
      </c>
      <c r="E50" s="175">
        <v>28.428000000000001</v>
      </c>
      <c r="F50" s="176">
        <v>2550</v>
      </c>
      <c r="G50" s="177">
        <f>ROUND(E50*F50,2)</f>
        <v>72491.399999999994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87714.593999999997</v>
      </c>
      <c r="N50" s="160">
        <v>0</v>
      </c>
      <c r="O50" s="160">
        <f>ROUND(E50*N50,2)</f>
        <v>0</v>
      </c>
      <c r="P50" s="160">
        <v>0</v>
      </c>
      <c r="Q50" s="160">
        <f>ROUND(E50*P50,2)</f>
        <v>0</v>
      </c>
      <c r="R50" s="160"/>
      <c r="S50" s="160" t="s">
        <v>161</v>
      </c>
      <c r="T50" s="160" t="s">
        <v>162</v>
      </c>
      <c r="U50" s="160">
        <v>0</v>
      </c>
      <c r="V50" s="160">
        <f>ROUND(E50*U50,2)</f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206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3.75" outlineLevel="1" x14ac:dyDescent="0.2">
      <c r="A51" s="157"/>
      <c r="B51" s="158"/>
      <c r="C51" s="194" t="s">
        <v>262</v>
      </c>
      <c r="D51" s="185"/>
      <c r="E51" s="186">
        <v>28.43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209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2">
        <v>17</v>
      </c>
      <c r="B52" s="173" t="s">
        <v>263</v>
      </c>
      <c r="C52" s="181" t="s">
        <v>264</v>
      </c>
      <c r="D52" s="174" t="s">
        <v>204</v>
      </c>
      <c r="E52" s="175">
        <v>113.712</v>
      </c>
      <c r="F52" s="176">
        <v>450</v>
      </c>
      <c r="G52" s="177">
        <f>ROUND(E52*F52,2)</f>
        <v>51170.400000000001</v>
      </c>
      <c r="H52" s="161"/>
      <c r="I52" s="160">
        <f>ROUND(E52*H52,2)</f>
        <v>0</v>
      </c>
      <c r="J52" s="161"/>
      <c r="K52" s="160">
        <f>ROUND(E52*J52,2)</f>
        <v>0</v>
      </c>
      <c r="L52" s="160">
        <v>21</v>
      </c>
      <c r="M52" s="160">
        <f>G52*(1+L52/100)</f>
        <v>61916.184000000001</v>
      </c>
      <c r="N52" s="160">
        <v>0</v>
      </c>
      <c r="O52" s="160">
        <f>ROUND(E52*N52,2)</f>
        <v>0</v>
      </c>
      <c r="P52" s="160">
        <v>0</v>
      </c>
      <c r="Q52" s="160">
        <f>ROUND(E52*P52,2)</f>
        <v>0</v>
      </c>
      <c r="R52" s="160"/>
      <c r="S52" s="160" t="s">
        <v>161</v>
      </c>
      <c r="T52" s="160" t="s">
        <v>162</v>
      </c>
      <c r="U52" s="160">
        <v>0</v>
      </c>
      <c r="V52" s="160">
        <f>ROUND(E52*U52,2)</f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206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33.75" outlineLevel="1" x14ac:dyDescent="0.2">
      <c r="A53" s="157"/>
      <c r="B53" s="158"/>
      <c r="C53" s="194" t="s">
        <v>265</v>
      </c>
      <c r="D53" s="185"/>
      <c r="E53" s="186">
        <v>113.71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209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2">
        <v>18</v>
      </c>
      <c r="B54" s="173" t="s">
        <v>266</v>
      </c>
      <c r="C54" s="181" t="s">
        <v>267</v>
      </c>
      <c r="D54" s="174" t="s">
        <v>204</v>
      </c>
      <c r="E54" s="175">
        <v>113.712</v>
      </c>
      <c r="F54" s="176">
        <v>90</v>
      </c>
      <c r="G54" s="177">
        <f>ROUND(E54*F54,2)</f>
        <v>10234.08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12383.236799999999</v>
      </c>
      <c r="N54" s="160">
        <v>0</v>
      </c>
      <c r="O54" s="160">
        <f>ROUND(E54*N54,2)</f>
        <v>0</v>
      </c>
      <c r="P54" s="160">
        <v>0</v>
      </c>
      <c r="Q54" s="160">
        <f>ROUND(E54*P54,2)</f>
        <v>0</v>
      </c>
      <c r="R54" s="160"/>
      <c r="S54" s="160" t="s">
        <v>161</v>
      </c>
      <c r="T54" s="160" t="s">
        <v>162</v>
      </c>
      <c r="U54" s="160">
        <v>0</v>
      </c>
      <c r="V54" s="160">
        <f>ROUND(E54*U54,2)</f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206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63" t="s">
        <v>268</v>
      </c>
      <c r="D55" s="264"/>
      <c r="E55" s="264"/>
      <c r="F55" s="264"/>
      <c r="G55" s="264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33.75" outlineLevel="1" x14ac:dyDescent="0.2">
      <c r="A56" s="157"/>
      <c r="B56" s="158"/>
      <c r="C56" s="194" t="s">
        <v>265</v>
      </c>
      <c r="D56" s="185"/>
      <c r="E56" s="186">
        <v>113.71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209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2">
        <v>19</v>
      </c>
      <c r="B57" s="173" t="s">
        <v>269</v>
      </c>
      <c r="C57" s="181" t="s">
        <v>270</v>
      </c>
      <c r="D57" s="174" t="s">
        <v>234</v>
      </c>
      <c r="E57" s="175">
        <v>1.7056800000000001</v>
      </c>
      <c r="F57" s="176">
        <v>27500</v>
      </c>
      <c r="G57" s="177">
        <f>ROUND(E57*F57,2)</f>
        <v>46906.2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56756.501999999993</v>
      </c>
      <c r="N57" s="160">
        <v>0</v>
      </c>
      <c r="O57" s="160">
        <f>ROUND(E57*N57,2)</f>
        <v>0</v>
      </c>
      <c r="P57" s="160">
        <v>0</v>
      </c>
      <c r="Q57" s="160">
        <f>ROUND(E57*P57,2)</f>
        <v>0</v>
      </c>
      <c r="R57" s="160"/>
      <c r="S57" s="160" t="s">
        <v>161</v>
      </c>
      <c r="T57" s="160" t="s">
        <v>162</v>
      </c>
      <c r="U57" s="160">
        <v>0</v>
      </c>
      <c r="V57" s="160">
        <f>ROUND(E57*U57,2)</f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206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33.75" outlineLevel="1" x14ac:dyDescent="0.2">
      <c r="A58" s="157"/>
      <c r="B58" s="158"/>
      <c r="C58" s="194" t="s">
        <v>271</v>
      </c>
      <c r="D58" s="185"/>
      <c r="E58" s="186">
        <v>1.71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209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33.75" outlineLevel="1" x14ac:dyDescent="0.2">
      <c r="A59" s="187">
        <v>20</v>
      </c>
      <c r="B59" s="188" t="s">
        <v>272</v>
      </c>
      <c r="C59" s="195" t="s">
        <v>273</v>
      </c>
      <c r="D59" s="189" t="s">
        <v>274</v>
      </c>
      <c r="E59" s="190">
        <v>46</v>
      </c>
      <c r="F59" s="191">
        <v>3500</v>
      </c>
      <c r="G59" s="192">
        <f>ROUND(E59*F59,2)</f>
        <v>161000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194810</v>
      </c>
      <c r="N59" s="160">
        <v>0</v>
      </c>
      <c r="O59" s="160">
        <f>ROUND(E59*N59,2)</f>
        <v>0</v>
      </c>
      <c r="P59" s="160">
        <v>0</v>
      </c>
      <c r="Q59" s="160">
        <f>ROUND(E59*P59,2)</f>
        <v>0</v>
      </c>
      <c r="R59" s="160"/>
      <c r="S59" s="160" t="s">
        <v>161</v>
      </c>
      <c r="T59" s="160" t="s">
        <v>162</v>
      </c>
      <c r="U59" s="160">
        <v>0</v>
      </c>
      <c r="V59" s="160">
        <f>ROUND(E59*U59,2)</f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243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2">
        <v>21</v>
      </c>
      <c r="B60" s="173" t="s">
        <v>275</v>
      </c>
      <c r="C60" s="181" t="s">
        <v>276</v>
      </c>
      <c r="D60" s="174" t="s">
        <v>204</v>
      </c>
      <c r="E60" s="175">
        <v>2179.48</v>
      </c>
      <c r="F60" s="176">
        <v>12</v>
      </c>
      <c r="G60" s="177">
        <f>ROUND(E60*F60,2)</f>
        <v>26153.759999999998</v>
      </c>
      <c r="H60" s="161"/>
      <c r="I60" s="160">
        <f>ROUND(E60*H60,2)</f>
        <v>0</v>
      </c>
      <c r="J60" s="161"/>
      <c r="K60" s="160">
        <f>ROUND(E60*J60,2)</f>
        <v>0</v>
      </c>
      <c r="L60" s="160">
        <v>21</v>
      </c>
      <c r="M60" s="160">
        <f>G60*(1+L60/100)</f>
        <v>31646.049599999998</v>
      </c>
      <c r="N60" s="160">
        <v>0</v>
      </c>
      <c r="O60" s="160">
        <f>ROUND(E60*N60,2)</f>
        <v>0</v>
      </c>
      <c r="P60" s="160">
        <v>0</v>
      </c>
      <c r="Q60" s="160">
        <f>ROUND(E60*P60,2)</f>
        <v>0</v>
      </c>
      <c r="R60" s="160"/>
      <c r="S60" s="160" t="s">
        <v>161</v>
      </c>
      <c r="T60" s="160" t="s">
        <v>162</v>
      </c>
      <c r="U60" s="160">
        <v>0</v>
      </c>
      <c r="V60" s="160">
        <f>ROUND(E60*U60,2)</f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243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33.75" outlineLevel="1" x14ac:dyDescent="0.2">
      <c r="A61" s="157"/>
      <c r="B61" s="158"/>
      <c r="C61" s="194" t="s">
        <v>254</v>
      </c>
      <c r="D61" s="185"/>
      <c r="E61" s="186">
        <v>2179.48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209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33.75" outlineLevel="1" x14ac:dyDescent="0.2">
      <c r="A62" s="172">
        <v>22</v>
      </c>
      <c r="B62" s="173" t="s">
        <v>277</v>
      </c>
      <c r="C62" s="181" t="s">
        <v>278</v>
      </c>
      <c r="D62" s="174" t="s">
        <v>204</v>
      </c>
      <c r="E62" s="175">
        <v>3487.1680000000001</v>
      </c>
      <c r="F62" s="176">
        <v>32</v>
      </c>
      <c r="G62" s="177">
        <f>ROUND(E62*F62,2)</f>
        <v>111589.38</v>
      </c>
      <c r="H62" s="161"/>
      <c r="I62" s="160">
        <f>ROUND(E62*H62,2)</f>
        <v>0</v>
      </c>
      <c r="J62" s="161"/>
      <c r="K62" s="160">
        <f>ROUND(E62*J62,2)</f>
        <v>0</v>
      </c>
      <c r="L62" s="160">
        <v>21</v>
      </c>
      <c r="M62" s="160">
        <f>G62*(1+L62/100)</f>
        <v>135023.14980000001</v>
      </c>
      <c r="N62" s="160">
        <v>0</v>
      </c>
      <c r="O62" s="160">
        <f>ROUND(E62*N62,2)</f>
        <v>0</v>
      </c>
      <c r="P62" s="160">
        <v>0</v>
      </c>
      <c r="Q62" s="160">
        <f>ROUND(E62*P62,2)</f>
        <v>0</v>
      </c>
      <c r="R62" s="160"/>
      <c r="S62" s="160" t="s">
        <v>161</v>
      </c>
      <c r="T62" s="160" t="s">
        <v>162</v>
      </c>
      <c r="U62" s="160">
        <v>0</v>
      </c>
      <c r="V62" s="160">
        <f>ROUND(E62*U62,2)</f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243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33.75" outlineLevel="1" x14ac:dyDescent="0.2">
      <c r="A63" s="157"/>
      <c r="B63" s="158"/>
      <c r="C63" s="194" t="s">
        <v>279</v>
      </c>
      <c r="D63" s="185"/>
      <c r="E63" s="186">
        <v>3487.17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209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66" t="s">
        <v>156</v>
      </c>
      <c r="B64" s="167" t="s">
        <v>63</v>
      </c>
      <c r="C64" s="180" t="s">
        <v>64</v>
      </c>
      <c r="D64" s="168"/>
      <c r="E64" s="169"/>
      <c r="F64" s="170"/>
      <c r="G64" s="171">
        <f>SUMIF(AG65:AG76,"&lt;&gt;NOR",G65:G76)</f>
        <v>905187.19000000006</v>
      </c>
      <c r="H64" s="165"/>
      <c r="I64" s="165">
        <f>SUM(I65:I76)</f>
        <v>0</v>
      </c>
      <c r="J64" s="165"/>
      <c r="K64" s="165">
        <f>SUM(K65:K76)</f>
        <v>0</v>
      </c>
      <c r="L64" s="165"/>
      <c r="M64" s="165">
        <f>SUM(M65:M76)</f>
        <v>1095276.4998999999</v>
      </c>
      <c r="N64" s="165"/>
      <c r="O64" s="165">
        <f>SUM(O65:O76)</f>
        <v>0</v>
      </c>
      <c r="P64" s="165"/>
      <c r="Q64" s="165">
        <f>SUM(Q65:Q76)</f>
        <v>0</v>
      </c>
      <c r="R64" s="165"/>
      <c r="S64" s="165"/>
      <c r="T64" s="165"/>
      <c r="U64" s="165"/>
      <c r="V64" s="165">
        <f>SUM(V65:V76)</f>
        <v>0</v>
      </c>
      <c r="W64" s="165"/>
      <c r="AG64" t="s">
        <v>157</v>
      </c>
    </row>
    <row r="65" spans="1:60" ht="45" outlineLevel="1" x14ac:dyDescent="0.2">
      <c r="A65" s="172">
        <v>23</v>
      </c>
      <c r="B65" s="173" t="s">
        <v>280</v>
      </c>
      <c r="C65" s="181" t="s">
        <v>281</v>
      </c>
      <c r="D65" s="174" t="s">
        <v>204</v>
      </c>
      <c r="E65" s="175">
        <v>506.31074999999998</v>
      </c>
      <c r="F65" s="176">
        <v>1499</v>
      </c>
      <c r="G65" s="177">
        <f>ROUND(E65*F65,2)</f>
        <v>758959.81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918341.37010000006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0"/>
      <c r="S65" s="160" t="s">
        <v>161</v>
      </c>
      <c r="T65" s="160" t="s">
        <v>162</v>
      </c>
      <c r="U65" s="160">
        <v>0</v>
      </c>
      <c r="V65" s="160">
        <f>ROUND(E65*U65,2)</f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206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4" t="s">
        <v>282</v>
      </c>
      <c r="D66" s="185"/>
      <c r="E66" s="186">
        <v>173.25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209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4" t="s">
        <v>283</v>
      </c>
      <c r="D67" s="185"/>
      <c r="E67" s="186">
        <v>248.12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209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4" t="s">
        <v>284</v>
      </c>
      <c r="D68" s="185"/>
      <c r="E68" s="186">
        <v>84.94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209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72">
        <v>24</v>
      </c>
      <c r="B69" s="173" t="s">
        <v>285</v>
      </c>
      <c r="C69" s="181" t="s">
        <v>286</v>
      </c>
      <c r="D69" s="174" t="s">
        <v>230</v>
      </c>
      <c r="E69" s="175">
        <v>3</v>
      </c>
      <c r="F69" s="176">
        <v>1500</v>
      </c>
      <c r="G69" s="177">
        <f>ROUND(E69*F69,2)</f>
        <v>4500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5445</v>
      </c>
      <c r="N69" s="160">
        <v>0</v>
      </c>
      <c r="O69" s="160">
        <f>ROUND(E69*N69,2)</f>
        <v>0</v>
      </c>
      <c r="P69" s="160">
        <v>0</v>
      </c>
      <c r="Q69" s="160">
        <f>ROUND(E69*P69,2)</f>
        <v>0</v>
      </c>
      <c r="R69" s="160"/>
      <c r="S69" s="160" t="s">
        <v>161</v>
      </c>
      <c r="T69" s="160" t="s">
        <v>162</v>
      </c>
      <c r="U69" s="160">
        <v>0</v>
      </c>
      <c r="V69" s="160">
        <f>ROUND(E69*U69,2)</f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206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4" t="s">
        <v>287</v>
      </c>
      <c r="D70" s="185"/>
      <c r="E70" s="186">
        <v>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209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72">
        <v>25</v>
      </c>
      <c r="B71" s="173" t="s">
        <v>288</v>
      </c>
      <c r="C71" s="181" t="s">
        <v>289</v>
      </c>
      <c r="D71" s="174" t="s">
        <v>230</v>
      </c>
      <c r="E71" s="175">
        <v>3</v>
      </c>
      <c r="F71" s="176">
        <v>1800</v>
      </c>
      <c r="G71" s="177">
        <f>ROUND(E71*F71,2)</f>
        <v>5400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6534</v>
      </c>
      <c r="N71" s="160">
        <v>0</v>
      </c>
      <c r="O71" s="160">
        <f>ROUND(E71*N71,2)</f>
        <v>0</v>
      </c>
      <c r="P71" s="160">
        <v>0</v>
      </c>
      <c r="Q71" s="160">
        <f>ROUND(E71*P71,2)</f>
        <v>0</v>
      </c>
      <c r="R71" s="160"/>
      <c r="S71" s="160" t="s">
        <v>161</v>
      </c>
      <c r="T71" s="160" t="s">
        <v>162</v>
      </c>
      <c r="U71" s="160">
        <v>0</v>
      </c>
      <c r="V71" s="160">
        <f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206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4" t="s">
        <v>287</v>
      </c>
      <c r="D72" s="185"/>
      <c r="E72" s="186">
        <v>3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209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2">
        <v>26</v>
      </c>
      <c r="B73" s="173" t="s">
        <v>290</v>
      </c>
      <c r="C73" s="181" t="s">
        <v>291</v>
      </c>
      <c r="D73" s="174" t="s">
        <v>230</v>
      </c>
      <c r="E73" s="175">
        <v>48</v>
      </c>
      <c r="F73" s="176">
        <v>2500</v>
      </c>
      <c r="G73" s="177">
        <f>ROUND(E73*F73,2)</f>
        <v>120000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145200</v>
      </c>
      <c r="N73" s="160">
        <v>0</v>
      </c>
      <c r="O73" s="160">
        <f>ROUND(E73*N73,2)</f>
        <v>0</v>
      </c>
      <c r="P73" s="160">
        <v>0</v>
      </c>
      <c r="Q73" s="160">
        <f>ROUND(E73*P73,2)</f>
        <v>0</v>
      </c>
      <c r="R73" s="160"/>
      <c r="S73" s="160" t="s">
        <v>161</v>
      </c>
      <c r="T73" s="160" t="s">
        <v>162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206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4" t="s">
        <v>292</v>
      </c>
      <c r="D74" s="185"/>
      <c r="E74" s="186">
        <v>48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209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72">
        <v>27</v>
      </c>
      <c r="B75" s="173" t="s">
        <v>293</v>
      </c>
      <c r="C75" s="181" t="s">
        <v>294</v>
      </c>
      <c r="D75" s="174" t="s">
        <v>204</v>
      </c>
      <c r="E75" s="175">
        <v>30.18</v>
      </c>
      <c r="F75" s="176">
        <v>541</v>
      </c>
      <c r="G75" s="177">
        <f>ROUND(E75*F75,2)</f>
        <v>16327.38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19756.129799999999</v>
      </c>
      <c r="N75" s="160">
        <v>0</v>
      </c>
      <c r="O75" s="160">
        <f>ROUND(E75*N75,2)</f>
        <v>0</v>
      </c>
      <c r="P75" s="160">
        <v>0</v>
      </c>
      <c r="Q75" s="160">
        <f>ROUND(E75*P75,2)</f>
        <v>0</v>
      </c>
      <c r="R75" s="160"/>
      <c r="S75" s="160" t="s">
        <v>161</v>
      </c>
      <c r="T75" s="160" t="s">
        <v>162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206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4" t="s">
        <v>295</v>
      </c>
      <c r="D76" s="185"/>
      <c r="E76" s="186">
        <v>30.18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209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66" t="s">
        <v>156</v>
      </c>
      <c r="B77" s="167" t="s">
        <v>65</v>
      </c>
      <c r="C77" s="180" t="s">
        <v>66</v>
      </c>
      <c r="D77" s="168"/>
      <c r="E77" s="169"/>
      <c r="F77" s="170"/>
      <c r="G77" s="171">
        <f>SUMIF(AG78:AG103,"&lt;&gt;NOR",G78:G103)</f>
        <v>881050</v>
      </c>
      <c r="H77" s="165"/>
      <c r="I77" s="165">
        <f>SUM(I78:I103)</f>
        <v>0</v>
      </c>
      <c r="J77" s="165"/>
      <c r="K77" s="165">
        <f>SUM(K78:K103)</f>
        <v>0</v>
      </c>
      <c r="L77" s="165"/>
      <c r="M77" s="165">
        <f>SUM(M78:M103)</f>
        <v>1066070.5</v>
      </c>
      <c r="N77" s="165"/>
      <c r="O77" s="165">
        <f>SUM(O78:O103)</f>
        <v>0</v>
      </c>
      <c r="P77" s="165"/>
      <c r="Q77" s="165">
        <f>SUM(Q78:Q103)</f>
        <v>0</v>
      </c>
      <c r="R77" s="165"/>
      <c r="S77" s="165"/>
      <c r="T77" s="165"/>
      <c r="U77" s="165"/>
      <c r="V77" s="165">
        <f>SUM(V78:V103)</f>
        <v>0</v>
      </c>
      <c r="W77" s="165"/>
      <c r="AG77" t="s">
        <v>157</v>
      </c>
    </row>
    <row r="78" spans="1:60" outlineLevel="1" x14ac:dyDescent="0.2">
      <c r="A78" s="172">
        <v>28</v>
      </c>
      <c r="B78" s="173" t="s">
        <v>296</v>
      </c>
      <c r="C78" s="181" t="s">
        <v>297</v>
      </c>
      <c r="D78" s="174" t="s">
        <v>274</v>
      </c>
      <c r="E78" s="175">
        <v>6</v>
      </c>
      <c r="F78" s="176">
        <v>1850</v>
      </c>
      <c r="G78" s="177">
        <f>ROUND(E78*F78,2)</f>
        <v>11100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13431</v>
      </c>
      <c r="N78" s="160">
        <v>0</v>
      </c>
      <c r="O78" s="160">
        <f>ROUND(E78*N78,2)</f>
        <v>0</v>
      </c>
      <c r="P78" s="160">
        <v>0</v>
      </c>
      <c r="Q78" s="160">
        <f>ROUND(E78*P78,2)</f>
        <v>0</v>
      </c>
      <c r="R78" s="160"/>
      <c r="S78" s="160" t="s">
        <v>161</v>
      </c>
      <c r="T78" s="160" t="s">
        <v>162</v>
      </c>
      <c r="U78" s="160">
        <v>0</v>
      </c>
      <c r="V78" s="160">
        <f>ROUND(E78*U78,2)</f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243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63" t="s">
        <v>298</v>
      </c>
      <c r="D79" s="264"/>
      <c r="E79" s="264"/>
      <c r="F79" s="264"/>
      <c r="G79" s="264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72">
        <v>29</v>
      </c>
      <c r="B80" s="173" t="s">
        <v>299</v>
      </c>
      <c r="C80" s="181" t="s">
        <v>300</v>
      </c>
      <c r="D80" s="174" t="s">
        <v>274</v>
      </c>
      <c r="E80" s="175">
        <v>20</v>
      </c>
      <c r="F80" s="176">
        <v>2000</v>
      </c>
      <c r="G80" s="177">
        <f>ROUND(E80*F80,2)</f>
        <v>40000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21</v>
      </c>
      <c r="M80" s="160">
        <f>G80*(1+L80/100)</f>
        <v>48400</v>
      </c>
      <c r="N80" s="160">
        <v>0</v>
      </c>
      <c r="O80" s="160">
        <f>ROUND(E80*N80,2)</f>
        <v>0</v>
      </c>
      <c r="P80" s="160">
        <v>0</v>
      </c>
      <c r="Q80" s="160">
        <f>ROUND(E80*P80,2)</f>
        <v>0</v>
      </c>
      <c r="R80" s="160"/>
      <c r="S80" s="160" t="s">
        <v>161</v>
      </c>
      <c r="T80" s="160" t="s">
        <v>162</v>
      </c>
      <c r="U80" s="160">
        <v>0</v>
      </c>
      <c r="V80" s="160">
        <f>ROUND(E80*U80,2)</f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206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4" t="s">
        <v>301</v>
      </c>
      <c r="D81" s="185"/>
      <c r="E81" s="186">
        <v>20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209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87">
        <v>30</v>
      </c>
      <c r="B82" s="188" t="s">
        <v>302</v>
      </c>
      <c r="C82" s="195" t="s">
        <v>303</v>
      </c>
      <c r="D82" s="189" t="s">
        <v>274</v>
      </c>
      <c r="E82" s="190">
        <v>15</v>
      </c>
      <c r="F82" s="191">
        <v>850</v>
      </c>
      <c r="G82" s="192">
        <f>ROUND(E82*F82,2)</f>
        <v>12750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21</v>
      </c>
      <c r="M82" s="160">
        <f>G82*(1+L82/100)</f>
        <v>15427.5</v>
      </c>
      <c r="N82" s="160">
        <v>0</v>
      </c>
      <c r="O82" s="160">
        <f>ROUND(E82*N82,2)</f>
        <v>0</v>
      </c>
      <c r="P82" s="160">
        <v>0</v>
      </c>
      <c r="Q82" s="160">
        <f>ROUND(E82*P82,2)</f>
        <v>0</v>
      </c>
      <c r="R82" s="160"/>
      <c r="S82" s="160" t="s">
        <v>161</v>
      </c>
      <c r="T82" s="160" t="s">
        <v>162</v>
      </c>
      <c r="U82" s="160">
        <v>0</v>
      </c>
      <c r="V82" s="160">
        <f>ROUND(E82*U82,2)</f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243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33.75" outlineLevel="1" x14ac:dyDescent="0.2">
      <c r="A83" s="172">
        <v>31</v>
      </c>
      <c r="B83" s="173" t="s">
        <v>304</v>
      </c>
      <c r="C83" s="181" t="s">
        <v>305</v>
      </c>
      <c r="D83" s="174" t="s">
        <v>274</v>
      </c>
      <c r="E83" s="175">
        <v>1</v>
      </c>
      <c r="F83" s="176">
        <v>65000</v>
      </c>
      <c r="G83" s="177">
        <f>ROUND(E83*F83,2)</f>
        <v>65000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78650</v>
      </c>
      <c r="N83" s="160">
        <v>0</v>
      </c>
      <c r="O83" s="160">
        <f>ROUND(E83*N83,2)</f>
        <v>0</v>
      </c>
      <c r="P83" s="160">
        <v>0</v>
      </c>
      <c r="Q83" s="160">
        <f>ROUND(E83*P83,2)</f>
        <v>0</v>
      </c>
      <c r="R83" s="160"/>
      <c r="S83" s="160" t="s">
        <v>161</v>
      </c>
      <c r="T83" s="160" t="s">
        <v>162</v>
      </c>
      <c r="U83" s="160">
        <v>0</v>
      </c>
      <c r="V83" s="160">
        <f>ROUND(E83*U83,2)</f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206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263" t="s">
        <v>306</v>
      </c>
      <c r="D84" s="264"/>
      <c r="E84" s="264"/>
      <c r="F84" s="264"/>
      <c r="G84" s="264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165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74" t="s">
        <v>307</v>
      </c>
      <c r="D85" s="275"/>
      <c r="E85" s="275"/>
      <c r="F85" s="275"/>
      <c r="G85" s="275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165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74" t="s">
        <v>308</v>
      </c>
      <c r="D86" s="275"/>
      <c r="E86" s="275"/>
      <c r="F86" s="275"/>
      <c r="G86" s="275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74" t="s">
        <v>309</v>
      </c>
      <c r="D87" s="275"/>
      <c r="E87" s="275"/>
      <c r="F87" s="275"/>
      <c r="G87" s="27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87">
        <v>32</v>
      </c>
      <c r="B88" s="188" t="s">
        <v>310</v>
      </c>
      <c r="C88" s="195" t="s">
        <v>311</v>
      </c>
      <c r="D88" s="189" t="s">
        <v>274</v>
      </c>
      <c r="E88" s="190">
        <v>20</v>
      </c>
      <c r="F88" s="191">
        <v>1550</v>
      </c>
      <c r="G88" s="192">
        <f>ROUND(E88*F88,2)</f>
        <v>31000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37510</v>
      </c>
      <c r="N88" s="160">
        <v>0</v>
      </c>
      <c r="O88" s="160">
        <f>ROUND(E88*N88,2)</f>
        <v>0</v>
      </c>
      <c r="P88" s="160">
        <v>0</v>
      </c>
      <c r="Q88" s="160">
        <f>ROUND(E88*P88,2)</f>
        <v>0</v>
      </c>
      <c r="R88" s="160"/>
      <c r="S88" s="160" t="s">
        <v>161</v>
      </c>
      <c r="T88" s="160" t="s">
        <v>162</v>
      </c>
      <c r="U88" s="160">
        <v>0</v>
      </c>
      <c r="V88" s="160">
        <f>ROUND(E88*U88,2)</f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206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2">
        <v>33</v>
      </c>
      <c r="B89" s="173" t="s">
        <v>312</v>
      </c>
      <c r="C89" s="181" t="s">
        <v>313</v>
      </c>
      <c r="D89" s="174" t="s">
        <v>274</v>
      </c>
      <c r="E89" s="175">
        <v>1</v>
      </c>
      <c r="F89" s="176">
        <v>350000</v>
      </c>
      <c r="G89" s="177">
        <f>ROUND(E89*F89,2)</f>
        <v>350000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21</v>
      </c>
      <c r="M89" s="160">
        <f>G89*(1+L89/100)</f>
        <v>423500</v>
      </c>
      <c r="N89" s="160">
        <v>0</v>
      </c>
      <c r="O89" s="160">
        <f>ROUND(E89*N89,2)</f>
        <v>0</v>
      </c>
      <c r="P89" s="160">
        <v>0</v>
      </c>
      <c r="Q89" s="160">
        <f>ROUND(E89*P89,2)</f>
        <v>0</v>
      </c>
      <c r="R89" s="160"/>
      <c r="S89" s="160" t="s">
        <v>161</v>
      </c>
      <c r="T89" s="160" t="s">
        <v>162</v>
      </c>
      <c r="U89" s="160">
        <v>0</v>
      </c>
      <c r="V89" s="160">
        <f>ROUND(E89*U89,2)</f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196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63" t="s">
        <v>314</v>
      </c>
      <c r="D90" s="264"/>
      <c r="E90" s="264"/>
      <c r="F90" s="264"/>
      <c r="G90" s="264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165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6" t="s">
        <v>315</v>
      </c>
      <c r="D91" s="162"/>
      <c r="E91" s="163"/>
      <c r="F91" s="164"/>
      <c r="G91" s="164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33.75" outlineLevel="1" x14ac:dyDescent="0.2">
      <c r="A92" s="157"/>
      <c r="B92" s="158"/>
      <c r="C92" s="274" t="s">
        <v>316</v>
      </c>
      <c r="D92" s="275"/>
      <c r="E92" s="275"/>
      <c r="F92" s="275"/>
      <c r="G92" s="27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165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78" t="str">
        <f>C92</f>
        <v xml:space="preserve"> odebrání vzorku předmětné desky akreditovanou osobou. Následně bude vzorek předán do laboratoře ke stanovení přítomnosti azbestu a jeho typu, o čemž dodavatel předloží protokol. v souladu s Vyhláškou č. 376/2001 Sb. o hodnocení nebezpečných vlastností odpadu.</v>
      </c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6" t="s">
        <v>315</v>
      </c>
      <c r="D93" s="162"/>
      <c r="E93" s="163"/>
      <c r="F93" s="164"/>
      <c r="G93" s="164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165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57"/>
      <c r="B94" s="158"/>
      <c r="C94" s="274" t="s">
        <v>317</v>
      </c>
      <c r="D94" s="275"/>
      <c r="E94" s="275"/>
      <c r="F94" s="275"/>
      <c r="G94" s="275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165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78" t="str">
        <f>C94</f>
        <v>bude vypracován závazný technologický postup demontáže desek a jejich odborné likvidace včetně zajištění ochrany prostoru a ochrany zdraví zaměstnanců (školení, evidence, zdravotní prohlídky)</v>
      </c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6" t="s">
        <v>315</v>
      </c>
      <c r="D95" s="162"/>
      <c r="E95" s="163"/>
      <c r="F95" s="164"/>
      <c r="G95" s="164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165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74" t="s">
        <v>318</v>
      </c>
      <c r="D96" s="275"/>
      <c r="E96" s="275"/>
      <c r="F96" s="275"/>
      <c r="G96" s="27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165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33.75" outlineLevel="1" x14ac:dyDescent="0.2">
      <c r="A97" s="157"/>
      <c r="B97" s="158"/>
      <c r="C97" s="274" t="s">
        <v>319</v>
      </c>
      <c r="D97" s="275"/>
      <c r="E97" s="275"/>
      <c r="F97" s="275"/>
      <c r="G97" s="27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165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78" t="str">
        <f>C97</f>
        <v>* Zhotovitel stavby doloží objednateli doklady o likvidaci desek s obsahem AZC vláken (doklad o předání k převozu ADR a doklad o likvidaci NO na skládce). Součástí likvidace NO bude po skončení veškerých prací s azbestem i</v>
      </c>
      <c r="BB97" s="150"/>
      <c r="BC97" s="150"/>
      <c r="BD97" s="150"/>
      <c r="BE97" s="150"/>
      <c r="BF97" s="150"/>
      <c r="BG97" s="150"/>
      <c r="BH97" s="150"/>
    </row>
    <row r="98" spans="1:60" ht="45" outlineLevel="1" x14ac:dyDescent="0.2">
      <c r="A98" s="157"/>
      <c r="B98" s="158"/>
      <c r="C98" s="274" t="s">
        <v>320</v>
      </c>
      <c r="D98" s="275"/>
      <c r="E98" s="275"/>
      <c r="F98" s="275"/>
      <c r="G98" s="275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78" t="str">
        <f>C98</f>
        <v xml:space="preserve"> kontrolní měření v přilehlých obytných a pobytových prostorách (kancelářích, pokojích), z měření bude vyhotoven „Protokol o stanovení počtu respirabilních AZC vláken měřením a jeho vyhodnocení dle Vyhl.č. 6/2003Sb. laboratoří akreditovanou ČIA“. Toto měření - slouží k potvrzení správnosti TP demontáže výše uvedených desek s obsahem AZC. Toto měření  bude opakováno nejméně 3x</v>
      </c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2">
        <v>34</v>
      </c>
      <c r="B99" s="173" t="s">
        <v>321</v>
      </c>
      <c r="C99" s="181" t="s">
        <v>322</v>
      </c>
      <c r="D99" s="174" t="s">
        <v>204</v>
      </c>
      <c r="E99" s="175">
        <v>204</v>
      </c>
      <c r="F99" s="176">
        <v>1800</v>
      </c>
      <c r="G99" s="177">
        <f>ROUND(E99*F99,2)</f>
        <v>367200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444312</v>
      </c>
      <c r="N99" s="160">
        <v>0</v>
      </c>
      <c r="O99" s="160">
        <f>ROUND(E99*N99,2)</f>
        <v>0</v>
      </c>
      <c r="P99" s="160">
        <v>0</v>
      </c>
      <c r="Q99" s="160">
        <f>ROUND(E99*P99,2)</f>
        <v>0</v>
      </c>
      <c r="R99" s="160"/>
      <c r="S99" s="160" t="s">
        <v>161</v>
      </c>
      <c r="T99" s="160" t="s">
        <v>162</v>
      </c>
      <c r="U99" s="160">
        <v>0</v>
      </c>
      <c r="V99" s="160">
        <f>ROUND(E99*U99,2)</f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206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33.75" outlineLevel="1" x14ac:dyDescent="0.2">
      <c r="A100" s="157"/>
      <c r="B100" s="158"/>
      <c r="C100" s="263" t="s">
        <v>323</v>
      </c>
      <c r="D100" s="264"/>
      <c r="E100" s="264"/>
      <c r="F100" s="264"/>
      <c r="G100" s="26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165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78" t="str">
        <f>C100</f>
        <v>rozsah prací - vybourání a likvidace stávající dlažby včetně podkladu, očištění a reprofilace stávající železobetonové konstrukce, vyrovnání, hydroizolační stěrka, dodávka + montáž protiskluzné dlažby vhodné na schodiště, včetně silikonů, soklíků, spárování a případných lišt. Cena je za m2.</v>
      </c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4" t="s">
        <v>324</v>
      </c>
      <c r="D101" s="185"/>
      <c r="E101" s="186">
        <v>204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209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72">
        <v>35</v>
      </c>
      <c r="B102" s="173" t="s">
        <v>325</v>
      </c>
      <c r="C102" s="181" t="s">
        <v>326</v>
      </c>
      <c r="D102" s="174" t="s">
        <v>274</v>
      </c>
      <c r="E102" s="175">
        <v>1</v>
      </c>
      <c r="F102" s="176">
        <v>4000</v>
      </c>
      <c r="G102" s="177">
        <f>ROUND(E102*F102,2)</f>
        <v>4000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21</v>
      </c>
      <c r="M102" s="160">
        <f>G102*(1+L102/100)</f>
        <v>4840</v>
      </c>
      <c r="N102" s="160">
        <v>0</v>
      </c>
      <c r="O102" s="160">
        <f>ROUND(E102*N102,2)</f>
        <v>0</v>
      </c>
      <c r="P102" s="160">
        <v>0</v>
      </c>
      <c r="Q102" s="160">
        <f>ROUND(E102*P102,2)</f>
        <v>0</v>
      </c>
      <c r="R102" s="160"/>
      <c r="S102" s="160" t="s">
        <v>161</v>
      </c>
      <c r="T102" s="160" t="s">
        <v>162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243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57"/>
      <c r="B103" s="158"/>
      <c r="C103" s="263" t="s">
        <v>327</v>
      </c>
      <c r="D103" s="264"/>
      <c r="E103" s="264"/>
      <c r="F103" s="264"/>
      <c r="G103" s="264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78" t="str">
        <f>C103</f>
        <v xml:space="preserve"> na základě výtažných a odtrhových zkoušek provede dodavatelská firma návrh statického řešení kotvení střešního pláště a zateplovacího systému ETICS</v>
      </c>
      <c r="BB103" s="150"/>
      <c r="BC103" s="150"/>
      <c r="BD103" s="150"/>
      <c r="BE103" s="150"/>
      <c r="BF103" s="150"/>
      <c r="BG103" s="150"/>
      <c r="BH103" s="150"/>
    </row>
    <row r="104" spans="1:60" x14ac:dyDescent="0.2">
      <c r="A104" s="166" t="s">
        <v>156</v>
      </c>
      <c r="B104" s="167" t="s">
        <v>67</v>
      </c>
      <c r="C104" s="180" t="s">
        <v>68</v>
      </c>
      <c r="D104" s="168"/>
      <c r="E104" s="169"/>
      <c r="F104" s="170"/>
      <c r="G104" s="171">
        <f>SUMIF(AG105:AG112,"&lt;&gt;NOR",G105:G112)</f>
        <v>41344.239999999998</v>
      </c>
      <c r="H104" s="165"/>
      <c r="I104" s="165">
        <f>SUM(I105:I112)</f>
        <v>0</v>
      </c>
      <c r="J104" s="165"/>
      <c r="K104" s="165">
        <f>SUM(K105:K112)</f>
        <v>0</v>
      </c>
      <c r="L104" s="165"/>
      <c r="M104" s="165">
        <f>SUM(M105:M112)</f>
        <v>50026.530399999996</v>
      </c>
      <c r="N104" s="165"/>
      <c r="O104" s="165">
        <f>SUM(O105:O112)</f>
        <v>0</v>
      </c>
      <c r="P104" s="165"/>
      <c r="Q104" s="165">
        <f>SUM(Q105:Q112)</f>
        <v>0</v>
      </c>
      <c r="R104" s="165"/>
      <c r="S104" s="165"/>
      <c r="T104" s="165"/>
      <c r="U104" s="165"/>
      <c r="V104" s="165">
        <f>SUM(V105:V112)</f>
        <v>0</v>
      </c>
      <c r="W104" s="165"/>
      <c r="AG104" t="s">
        <v>157</v>
      </c>
    </row>
    <row r="105" spans="1:60" ht="22.5" outlineLevel="1" x14ac:dyDescent="0.2">
      <c r="A105" s="172">
        <v>36</v>
      </c>
      <c r="B105" s="173" t="s">
        <v>328</v>
      </c>
      <c r="C105" s="181" t="s">
        <v>329</v>
      </c>
      <c r="D105" s="174" t="s">
        <v>212</v>
      </c>
      <c r="E105" s="175">
        <v>0.72431999999999996</v>
      </c>
      <c r="F105" s="176">
        <v>8000</v>
      </c>
      <c r="G105" s="177">
        <f>ROUND(E105*F105,2)</f>
        <v>5794.56</v>
      </c>
      <c r="H105" s="161"/>
      <c r="I105" s="160">
        <f>ROUND(E105*H105,2)</f>
        <v>0</v>
      </c>
      <c r="J105" s="161"/>
      <c r="K105" s="160">
        <f>ROUND(E105*J105,2)</f>
        <v>0</v>
      </c>
      <c r="L105" s="160">
        <v>21</v>
      </c>
      <c r="M105" s="160">
        <f>G105*(1+L105/100)</f>
        <v>7011.4176000000007</v>
      </c>
      <c r="N105" s="160">
        <v>0</v>
      </c>
      <c r="O105" s="160">
        <f>ROUND(E105*N105,2)</f>
        <v>0</v>
      </c>
      <c r="P105" s="160">
        <v>0</v>
      </c>
      <c r="Q105" s="160">
        <f>ROUND(E105*P105,2)</f>
        <v>0</v>
      </c>
      <c r="R105" s="160"/>
      <c r="S105" s="160" t="s">
        <v>161</v>
      </c>
      <c r="T105" s="160" t="s">
        <v>162</v>
      </c>
      <c r="U105" s="160">
        <v>0</v>
      </c>
      <c r="V105" s="160">
        <f>ROUND(E105*U105,2)</f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206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4" t="s">
        <v>330</v>
      </c>
      <c r="D106" s="185"/>
      <c r="E106" s="186">
        <v>0.72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209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2">
        <v>37</v>
      </c>
      <c r="B107" s="173" t="s">
        <v>331</v>
      </c>
      <c r="C107" s="181" t="s">
        <v>332</v>
      </c>
      <c r="D107" s="174" t="s">
        <v>250</v>
      </c>
      <c r="E107" s="175">
        <v>60.36</v>
      </c>
      <c r="F107" s="176">
        <v>450</v>
      </c>
      <c r="G107" s="177">
        <f>ROUND(E107*F107,2)</f>
        <v>27162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21</v>
      </c>
      <c r="M107" s="160">
        <f>G107*(1+L107/100)</f>
        <v>32866.019999999997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0"/>
      <c r="S107" s="160" t="s">
        <v>161</v>
      </c>
      <c r="T107" s="160" t="s">
        <v>162</v>
      </c>
      <c r="U107" s="160">
        <v>0</v>
      </c>
      <c r="V107" s="160">
        <f>ROUND(E107*U107,2)</f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206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4" t="s">
        <v>333</v>
      </c>
      <c r="D108" s="185"/>
      <c r="E108" s="186">
        <v>60.36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209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2">
        <v>38</v>
      </c>
      <c r="B109" s="173" t="s">
        <v>334</v>
      </c>
      <c r="C109" s="181" t="s">
        <v>335</v>
      </c>
      <c r="D109" s="174" t="s">
        <v>250</v>
      </c>
      <c r="E109" s="175">
        <v>60.36</v>
      </c>
      <c r="F109" s="176">
        <v>90</v>
      </c>
      <c r="G109" s="177">
        <f>ROUND(E109*F109,2)</f>
        <v>5432.4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21</v>
      </c>
      <c r="M109" s="160">
        <f>G109*(1+L109/100)</f>
        <v>6573.2039999999997</v>
      </c>
      <c r="N109" s="160">
        <v>0</v>
      </c>
      <c r="O109" s="160">
        <f>ROUND(E109*N109,2)</f>
        <v>0</v>
      </c>
      <c r="P109" s="160">
        <v>0</v>
      </c>
      <c r="Q109" s="160">
        <f>ROUND(E109*P109,2)</f>
        <v>0</v>
      </c>
      <c r="R109" s="160"/>
      <c r="S109" s="160" t="s">
        <v>161</v>
      </c>
      <c r="T109" s="160" t="s">
        <v>162</v>
      </c>
      <c r="U109" s="160">
        <v>0</v>
      </c>
      <c r="V109" s="160">
        <f>ROUND(E109*U109,2)</f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206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4" t="s">
        <v>333</v>
      </c>
      <c r="D110" s="185"/>
      <c r="E110" s="186">
        <v>60.36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209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72">
        <v>39</v>
      </c>
      <c r="B111" s="173" t="s">
        <v>336</v>
      </c>
      <c r="C111" s="181" t="s">
        <v>337</v>
      </c>
      <c r="D111" s="174" t="s">
        <v>234</v>
      </c>
      <c r="E111" s="175">
        <v>8.6919999999999997E-2</v>
      </c>
      <c r="F111" s="176">
        <v>34000</v>
      </c>
      <c r="G111" s="177">
        <f>ROUND(E111*F111,2)</f>
        <v>2955.28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3575.8888000000002</v>
      </c>
      <c r="N111" s="160">
        <v>0</v>
      </c>
      <c r="O111" s="160">
        <f>ROUND(E111*N111,2)</f>
        <v>0</v>
      </c>
      <c r="P111" s="160">
        <v>0</v>
      </c>
      <c r="Q111" s="160">
        <f>ROUND(E111*P111,2)</f>
        <v>0</v>
      </c>
      <c r="R111" s="160"/>
      <c r="S111" s="160" t="s">
        <v>161</v>
      </c>
      <c r="T111" s="160" t="s">
        <v>162</v>
      </c>
      <c r="U111" s="160">
        <v>0</v>
      </c>
      <c r="V111" s="160">
        <f>ROUND(E111*U111,2)</f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206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4" t="s">
        <v>338</v>
      </c>
      <c r="D112" s="185"/>
      <c r="E112" s="186">
        <v>0.09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209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66" t="s">
        <v>156</v>
      </c>
      <c r="B113" s="167" t="s">
        <v>69</v>
      </c>
      <c r="C113" s="180" t="s">
        <v>70</v>
      </c>
      <c r="D113" s="168"/>
      <c r="E113" s="169"/>
      <c r="F113" s="170"/>
      <c r="G113" s="171">
        <f>SUMIF(AG114:AG117,"&lt;&gt;NOR",G114:G117)</f>
        <v>124372.5</v>
      </c>
      <c r="H113" s="165"/>
      <c r="I113" s="165">
        <f>SUM(I114:I117)</f>
        <v>0</v>
      </c>
      <c r="J113" s="165"/>
      <c r="K113" s="165">
        <f>SUM(K114:K117)</f>
        <v>0</v>
      </c>
      <c r="L113" s="165"/>
      <c r="M113" s="165">
        <f>SUM(M114:M117)</f>
        <v>150490.72499999998</v>
      </c>
      <c r="N113" s="165"/>
      <c r="O113" s="165">
        <f>SUM(O114:O117)</f>
        <v>0</v>
      </c>
      <c r="P113" s="165"/>
      <c r="Q113" s="165">
        <f>SUM(Q114:Q117)</f>
        <v>0</v>
      </c>
      <c r="R113" s="165"/>
      <c r="S113" s="165"/>
      <c r="T113" s="165"/>
      <c r="U113" s="165"/>
      <c r="V113" s="165">
        <f>SUM(V114:V117)</f>
        <v>0</v>
      </c>
      <c r="W113" s="165"/>
      <c r="AG113" t="s">
        <v>157</v>
      </c>
    </row>
    <row r="114" spans="1:60" ht="33.75" outlineLevel="1" x14ac:dyDescent="0.2">
      <c r="A114" s="172">
        <v>40</v>
      </c>
      <c r="B114" s="173" t="s">
        <v>339</v>
      </c>
      <c r="C114" s="181" t="s">
        <v>340</v>
      </c>
      <c r="D114" s="174" t="s">
        <v>204</v>
      </c>
      <c r="E114" s="175">
        <v>236.9</v>
      </c>
      <c r="F114" s="176">
        <v>250</v>
      </c>
      <c r="G114" s="177">
        <f>ROUND(E114*F114,2)</f>
        <v>59225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71662.25</v>
      </c>
      <c r="N114" s="160">
        <v>0</v>
      </c>
      <c r="O114" s="160">
        <f>ROUND(E114*N114,2)</f>
        <v>0</v>
      </c>
      <c r="P114" s="160">
        <v>0</v>
      </c>
      <c r="Q114" s="160">
        <f>ROUND(E114*P114,2)</f>
        <v>0</v>
      </c>
      <c r="R114" s="160"/>
      <c r="S114" s="160" t="s">
        <v>161</v>
      </c>
      <c r="T114" s="160" t="s">
        <v>162</v>
      </c>
      <c r="U114" s="160">
        <v>0</v>
      </c>
      <c r="V114" s="160">
        <f>ROUND(E114*U114,2)</f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206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33.75" outlineLevel="1" x14ac:dyDescent="0.2">
      <c r="A115" s="157"/>
      <c r="B115" s="158"/>
      <c r="C115" s="194" t="s">
        <v>341</v>
      </c>
      <c r="D115" s="185"/>
      <c r="E115" s="186">
        <v>236.9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209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 x14ac:dyDescent="0.2">
      <c r="A116" s="172">
        <v>41</v>
      </c>
      <c r="B116" s="173" t="s">
        <v>342</v>
      </c>
      <c r="C116" s="181" t="s">
        <v>343</v>
      </c>
      <c r="D116" s="174" t="s">
        <v>204</v>
      </c>
      <c r="E116" s="175">
        <v>260.58999999999997</v>
      </c>
      <c r="F116" s="176">
        <v>250</v>
      </c>
      <c r="G116" s="177">
        <f>ROUND(E116*F116,2)</f>
        <v>65147.5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21</v>
      </c>
      <c r="M116" s="160">
        <f>G116*(1+L116/100)</f>
        <v>78828.474999999991</v>
      </c>
      <c r="N116" s="160">
        <v>0</v>
      </c>
      <c r="O116" s="160">
        <f>ROUND(E116*N116,2)</f>
        <v>0</v>
      </c>
      <c r="P116" s="160">
        <v>0</v>
      </c>
      <c r="Q116" s="160">
        <f>ROUND(E116*P116,2)</f>
        <v>0</v>
      </c>
      <c r="R116" s="160"/>
      <c r="S116" s="160" t="s">
        <v>161</v>
      </c>
      <c r="T116" s="160" t="s">
        <v>162</v>
      </c>
      <c r="U116" s="160">
        <v>0</v>
      </c>
      <c r="V116" s="160">
        <f>ROUND(E116*U116,2)</f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243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33.75" outlineLevel="1" x14ac:dyDescent="0.2">
      <c r="A117" s="157"/>
      <c r="B117" s="158"/>
      <c r="C117" s="194" t="s">
        <v>344</v>
      </c>
      <c r="D117" s="185"/>
      <c r="E117" s="186">
        <v>260.58999999999997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209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66" t="s">
        <v>156</v>
      </c>
      <c r="B118" s="167" t="s">
        <v>71</v>
      </c>
      <c r="C118" s="180" t="s">
        <v>72</v>
      </c>
      <c r="D118" s="168"/>
      <c r="E118" s="169"/>
      <c r="F118" s="170"/>
      <c r="G118" s="171">
        <f>SUMIF(AG119:AG183,"&lt;&gt;NOR",G119:G183)</f>
        <v>1880393.0099999998</v>
      </c>
      <c r="H118" s="165"/>
      <c r="I118" s="165">
        <f>SUM(I119:I183)</f>
        <v>0</v>
      </c>
      <c r="J118" s="165"/>
      <c r="K118" s="165">
        <f>SUM(K119:K183)</f>
        <v>0</v>
      </c>
      <c r="L118" s="165"/>
      <c r="M118" s="165">
        <f>SUM(M119:M183)</f>
        <v>2275275.5420999997</v>
      </c>
      <c r="N118" s="165"/>
      <c r="O118" s="165">
        <f>SUM(O119:O183)</f>
        <v>0</v>
      </c>
      <c r="P118" s="165"/>
      <c r="Q118" s="165">
        <f>SUM(Q119:Q183)</f>
        <v>0</v>
      </c>
      <c r="R118" s="165"/>
      <c r="S118" s="165"/>
      <c r="T118" s="165"/>
      <c r="U118" s="165"/>
      <c r="V118" s="165">
        <f>SUM(V119:V183)</f>
        <v>0</v>
      </c>
      <c r="W118" s="165"/>
      <c r="AG118" t="s">
        <v>157</v>
      </c>
    </row>
    <row r="119" spans="1:60" outlineLevel="1" x14ac:dyDescent="0.2">
      <c r="A119" s="172">
        <v>42</v>
      </c>
      <c r="B119" s="173" t="s">
        <v>345</v>
      </c>
      <c r="C119" s="181" t="s">
        <v>346</v>
      </c>
      <c r="D119" s="174" t="s">
        <v>230</v>
      </c>
      <c r="E119" s="175">
        <v>3168</v>
      </c>
      <c r="F119" s="176">
        <v>36</v>
      </c>
      <c r="G119" s="177">
        <f>ROUND(E119*F119,2)</f>
        <v>114048</v>
      </c>
      <c r="H119" s="161"/>
      <c r="I119" s="160">
        <f>ROUND(E119*H119,2)</f>
        <v>0</v>
      </c>
      <c r="J119" s="161"/>
      <c r="K119" s="160">
        <f>ROUND(E119*J119,2)</f>
        <v>0</v>
      </c>
      <c r="L119" s="160">
        <v>21</v>
      </c>
      <c r="M119" s="160">
        <f>G119*(1+L119/100)</f>
        <v>137998.07999999999</v>
      </c>
      <c r="N119" s="160">
        <v>0</v>
      </c>
      <c r="O119" s="160">
        <f>ROUND(E119*N119,2)</f>
        <v>0</v>
      </c>
      <c r="P119" s="160">
        <v>0</v>
      </c>
      <c r="Q119" s="160">
        <f>ROUND(E119*P119,2)</f>
        <v>0</v>
      </c>
      <c r="R119" s="160"/>
      <c r="S119" s="160" t="s">
        <v>161</v>
      </c>
      <c r="T119" s="160" t="s">
        <v>162</v>
      </c>
      <c r="U119" s="160">
        <v>0</v>
      </c>
      <c r="V119" s="160">
        <f>ROUND(E119*U119,2)</f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206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4" t="s">
        <v>347</v>
      </c>
      <c r="D120" s="185"/>
      <c r="E120" s="186">
        <v>3168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209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2">
        <v>43</v>
      </c>
      <c r="B121" s="173" t="s">
        <v>348</v>
      </c>
      <c r="C121" s="181" t="s">
        <v>349</v>
      </c>
      <c r="D121" s="174" t="s">
        <v>204</v>
      </c>
      <c r="E121" s="175">
        <v>2429.5920000000001</v>
      </c>
      <c r="F121" s="176">
        <v>450</v>
      </c>
      <c r="G121" s="177">
        <f>ROUND(E121*F121,2)</f>
        <v>1093316.3999999999</v>
      </c>
      <c r="H121" s="161"/>
      <c r="I121" s="160">
        <f>ROUND(E121*H121,2)</f>
        <v>0</v>
      </c>
      <c r="J121" s="161"/>
      <c r="K121" s="160">
        <f>ROUND(E121*J121,2)</f>
        <v>0</v>
      </c>
      <c r="L121" s="160">
        <v>21</v>
      </c>
      <c r="M121" s="160">
        <f>G121*(1+L121/100)</f>
        <v>1322912.8439999998</v>
      </c>
      <c r="N121" s="160">
        <v>0</v>
      </c>
      <c r="O121" s="160">
        <f>ROUND(E121*N121,2)</f>
        <v>0</v>
      </c>
      <c r="P121" s="160">
        <v>0</v>
      </c>
      <c r="Q121" s="160">
        <f>ROUND(E121*P121,2)</f>
        <v>0</v>
      </c>
      <c r="R121" s="160"/>
      <c r="S121" s="160" t="s">
        <v>161</v>
      </c>
      <c r="T121" s="160" t="s">
        <v>162</v>
      </c>
      <c r="U121" s="160">
        <v>0</v>
      </c>
      <c r="V121" s="160">
        <f>ROUND(E121*U121,2)</f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206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4" t="s">
        <v>350</v>
      </c>
      <c r="D122" s="185"/>
      <c r="E122" s="186">
        <v>73.92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209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4" t="s">
        <v>351</v>
      </c>
      <c r="D123" s="185"/>
      <c r="E123" s="186">
        <v>1497.6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209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4" t="s">
        <v>352</v>
      </c>
      <c r="D124" s="185"/>
      <c r="E124" s="186">
        <v>230.4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209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4" t="s">
        <v>353</v>
      </c>
      <c r="D125" s="185"/>
      <c r="E125" s="186">
        <v>28.87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209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4" t="s">
        <v>354</v>
      </c>
      <c r="D126" s="185"/>
      <c r="E126" s="186">
        <v>10.08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209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4" t="s">
        <v>355</v>
      </c>
      <c r="D127" s="185"/>
      <c r="E127" s="186">
        <v>11.88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209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4" t="s">
        <v>356</v>
      </c>
      <c r="D128" s="185"/>
      <c r="E128" s="186">
        <v>54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209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4" t="s">
        <v>357</v>
      </c>
      <c r="D129" s="185"/>
      <c r="E129" s="186">
        <v>205.92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209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4" t="s">
        <v>358</v>
      </c>
      <c r="D130" s="185"/>
      <c r="E130" s="186">
        <v>9.7200000000000006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209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4" t="s">
        <v>359</v>
      </c>
      <c r="D131" s="185"/>
      <c r="E131" s="186">
        <v>59.16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209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4" t="s">
        <v>360</v>
      </c>
      <c r="D132" s="185"/>
      <c r="E132" s="186">
        <v>8.2799999999999994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209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4" t="s">
        <v>361</v>
      </c>
      <c r="D133" s="185"/>
      <c r="E133" s="186">
        <v>97.2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209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4" t="s">
        <v>362</v>
      </c>
      <c r="D134" s="185"/>
      <c r="E134" s="186">
        <v>142.56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209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2">
        <v>44</v>
      </c>
      <c r="B135" s="173" t="s">
        <v>363</v>
      </c>
      <c r="C135" s="181" t="s">
        <v>364</v>
      </c>
      <c r="D135" s="174" t="s">
        <v>204</v>
      </c>
      <c r="E135" s="175">
        <v>438.39449999999999</v>
      </c>
      <c r="F135" s="176">
        <v>200</v>
      </c>
      <c r="G135" s="177">
        <f>ROUND(E135*F135,2)</f>
        <v>87678.9</v>
      </c>
      <c r="H135" s="161"/>
      <c r="I135" s="160">
        <f>ROUND(E135*H135,2)</f>
        <v>0</v>
      </c>
      <c r="J135" s="161"/>
      <c r="K135" s="160">
        <f>ROUND(E135*J135,2)</f>
        <v>0</v>
      </c>
      <c r="L135" s="160">
        <v>21</v>
      </c>
      <c r="M135" s="160">
        <f>G135*(1+L135/100)</f>
        <v>106091.46899999998</v>
      </c>
      <c r="N135" s="160">
        <v>0</v>
      </c>
      <c r="O135" s="160">
        <f>ROUND(E135*N135,2)</f>
        <v>0</v>
      </c>
      <c r="P135" s="160">
        <v>0</v>
      </c>
      <c r="Q135" s="160">
        <f>ROUND(E135*P135,2)</f>
        <v>0</v>
      </c>
      <c r="R135" s="160"/>
      <c r="S135" s="160" t="s">
        <v>161</v>
      </c>
      <c r="T135" s="160" t="s">
        <v>162</v>
      </c>
      <c r="U135" s="160">
        <v>0</v>
      </c>
      <c r="V135" s="160">
        <f>ROUND(E135*U135,2)</f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206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4" t="s">
        <v>365</v>
      </c>
      <c r="D136" s="185"/>
      <c r="E136" s="186">
        <v>540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209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4" t="s">
        <v>366</v>
      </c>
      <c r="D137" s="185"/>
      <c r="E137" s="186">
        <v>-229.51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209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4" t="s">
        <v>367</v>
      </c>
      <c r="D138" s="185"/>
      <c r="E138" s="186">
        <v>115.2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209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4" t="s">
        <v>368</v>
      </c>
      <c r="D139" s="185"/>
      <c r="E139" s="186">
        <v>7.22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209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4" t="s">
        <v>369</v>
      </c>
      <c r="D140" s="185"/>
      <c r="E140" s="186">
        <v>2.52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209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4" t="s">
        <v>370</v>
      </c>
      <c r="D141" s="185"/>
      <c r="E141" s="186">
        <v>2.97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209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22.5" outlineLevel="1" x14ac:dyDescent="0.2">
      <c r="A142" s="172">
        <v>45</v>
      </c>
      <c r="B142" s="173" t="s">
        <v>371</v>
      </c>
      <c r="C142" s="181" t="s">
        <v>372</v>
      </c>
      <c r="D142" s="174" t="s">
        <v>204</v>
      </c>
      <c r="E142" s="175">
        <v>507.80849999999998</v>
      </c>
      <c r="F142" s="176">
        <v>185</v>
      </c>
      <c r="G142" s="177">
        <f>ROUND(E142*F142,2)</f>
        <v>93944.57</v>
      </c>
      <c r="H142" s="161"/>
      <c r="I142" s="160">
        <f>ROUND(E142*H142,2)</f>
        <v>0</v>
      </c>
      <c r="J142" s="161"/>
      <c r="K142" s="160">
        <f>ROUND(E142*J142,2)</f>
        <v>0</v>
      </c>
      <c r="L142" s="160">
        <v>21</v>
      </c>
      <c r="M142" s="160">
        <f>G142*(1+L142/100)</f>
        <v>113672.92970000001</v>
      </c>
      <c r="N142" s="160">
        <v>0</v>
      </c>
      <c r="O142" s="160">
        <f>ROUND(E142*N142,2)</f>
        <v>0</v>
      </c>
      <c r="P142" s="160">
        <v>0</v>
      </c>
      <c r="Q142" s="160">
        <f>ROUND(E142*P142,2)</f>
        <v>0</v>
      </c>
      <c r="R142" s="160"/>
      <c r="S142" s="160" t="s">
        <v>161</v>
      </c>
      <c r="T142" s="160" t="s">
        <v>162</v>
      </c>
      <c r="U142" s="160">
        <v>0</v>
      </c>
      <c r="V142" s="160">
        <f>ROUND(E142*U142,2)</f>
        <v>0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206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4" t="s">
        <v>365</v>
      </c>
      <c r="D143" s="185"/>
      <c r="E143" s="186">
        <v>540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209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4" t="s">
        <v>366</v>
      </c>
      <c r="D144" s="185"/>
      <c r="E144" s="186">
        <v>-229.51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209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4" t="s">
        <v>367</v>
      </c>
      <c r="D145" s="185"/>
      <c r="E145" s="186">
        <v>115.2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209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4" t="s">
        <v>368</v>
      </c>
      <c r="D146" s="185"/>
      <c r="E146" s="186">
        <v>7.22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209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4" t="s">
        <v>369</v>
      </c>
      <c r="D147" s="185"/>
      <c r="E147" s="186">
        <v>2.52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209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4" t="s">
        <v>370</v>
      </c>
      <c r="D148" s="185"/>
      <c r="E148" s="186">
        <v>2.97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209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4" t="s">
        <v>373</v>
      </c>
      <c r="D149" s="185"/>
      <c r="E149" s="186">
        <v>69.41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209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72">
        <v>46</v>
      </c>
      <c r="B150" s="173" t="s">
        <v>374</v>
      </c>
      <c r="C150" s="181" t="s">
        <v>375</v>
      </c>
      <c r="D150" s="174" t="s">
        <v>250</v>
      </c>
      <c r="E150" s="175">
        <v>8525</v>
      </c>
      <c r="F150" s="176">
        <v>18</v>
      </c>
      <c r="G150" s="177">
        <f>ROUND(E150*F150,2)</f>
        <v>153450</v>
      </c>
      <c r="H150" s="161"/>
      <c r="I150" s="160">
        <f>ROUND(E150*H150,2)</f>
        <v>0</v>
      </c>
      <c r="J150" s="161"/>
      <c r="K150" s="160">
        <f>ROUND(E150*J150,2)</f>
        <v>0</v>
      </c>
      <c r="L150" s="160">
        <v>21</v>
      </c>
      <c r="M150" s="160">
        <f>G150*(1+L150/100)</f>
        <v>185674.5</v>
      </c>
      <c r="N150" s="160">
        <v>0</v>
      </c>
      <c r="O150" s="160">
        <f>ROUND(E150*N150,2)</f>
        <v>0</v>
      </c>
      <c r="P150" s="160">
        <v>0</v>
      </c>
      <c r="Q150" s="160">
        <f>ROUND(E150*P150,2)</f>
        <v>0</v>
      </c>
      <c r="R150" s="160"/>
      <c r="S150" s="160" t="s">
        <v>161</v>
      </c>
      <c r="T150" s="160" t="s">
        <v>162</v>
      </c>
      <c r="U150" s="160">
        <v>0</v>
      </c>
      <c r="V150" s="160">
        <f>ROUND(E150*U150,2)</f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206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4" t="s">
        <v>376</v>
      </c>
      <c r="D151" s="185"/>
      <c r="E151" s="186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209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4" t="s">
        <v>377</v>
      </c>
      <c r="D152" s="185"/>
      <c r="E152" s="186">
        <v>384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209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4" t="s">
        <v>378</v>
      </c>
      <c r="D153" s="185"/>
      <c r="E153" s="186">
        <v>24.06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209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4" t="s">
        <v>379</v>
      </c>
      <c r="D154" s="185"/>
      <c r="E154" s="186">
        <v>8.4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209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4" t="s">
        <v>380</v>
      </c>
      <c r="D155" s="185"/>
      <c r="E155" s="186">
        <v>9.9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209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4" t="s">
        <v>381</v>
      </c>
      <c r="D156" s="185"/>
      <c r="E156" s="186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209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4" t="s">
        <v>382</v>
      </c>
      <c r="D157" s="185"/>
      <c r="E157" s="186">
        <v>246.4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209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4" t="s">
        <v>383</v>
      </c>
      <c r="D158" s="185"/>
      <c r="E158" s="186">
        <v>4992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209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4" t="s">
        <v>384</v>
      </c>
      <c r="D159" s="185"/>
      <c r="E159" s="186">
        <v>768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209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4" t="s">
        <v>385</v>
      </c>
      <c r="D160" s="185"/>
      <c r="E160" s="186">
        <v>96.24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209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4" t="s">
        <v>386</v>
      </c>
      <c r="D161" s="185"/>
      <c r="E161" s="186">
        <v>33.6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209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4" t="s">
        <v>387</v>
      </c>
      <c r="D162" s="185"/>
      <c r="E162" s="186">
        <v>39.6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209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4" t="s">
        <v>388</v>
      </c>
      <c r="D163" s="185"/>
      <c r="E163" s="186">
        <v>180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209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4" t="s">
        <v>389</v>
      </c>
      <c r="D164" s="185"/>
      <c r="E164" s="186">
        <v>686.4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209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4" t="s">
        <v>390</v>
      </c>
      <c r="D165" s="185"/>
      <c r="E165" s="186">
        <v>32.4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209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4" t="s">
        <v>391</v>
      </c>
      <c r="D166" s="185"/>
      <c r="E166" s="186">
        <v>197.2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209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4" t="s">
        <v>392</v>
      </c>
      <c r="D167" s="185"/>
      <c r="E167" s="186">
        <v>27.6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209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4" t="s">
        <v>393</v>
      </c>
      <c r="D168" s="185"/>
      <c r="E168" s="186">
        <v>324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209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4" t="s">
        <v>394</v>
      </c>
      <c r="D169" s="185"/>
      <c r="E169" s="186">
        <v>475.2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209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45" outlineLevel="1" x14ac:dyDescent="0.2">
      <c r="A170" s="172">
        <v>47</v>
      </c>
      <c r="B170" s="173" t="s">
        <v>395</v>
      </c>
      <c r="C170" s="181" t="s">
        <v>396</v>
      </c>
      <c r="D170" s="174" t="s">
        <v>204</v>
      </c>
      <c r="E170" s="175">
        <v>3557.4225000000001</v>
      </c>
      <c r="F170" s="176">
        <v>95</v>
      </c>
      <c r="G170" s="177">
        <f>ROUND(E170*F170,2)</f>
        <v>337955.14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21</v>
      </c>
      <c r="M170" s="160">
        <f>G170*(1+L170/100)</f>
        <v>408925.7194</v>
      </c>
      <c r="N170" s="160">
        <v>0</v>
      </c>
      <c r="O170" s="160">
        <f>ROUND(E170*N170,2)</f>
        <v>0</v>
      </c>
      <c r="P170" s="160">
        <v>0</v>
      </c>
      <c r="Q170" s="160">
        <f>ROUND(E170*P170,2)</f>
        <v>0</v>
      </c>
      <c r="R170" s="160"/>
      <c r="S170" s="160" t="s">
        <v>161</v>
      </c>
      <c r="T170" s="160" t="s">
        <v>162</v>
      </c>
      <c r="U170" s="160">
        <v>0</v>
      </c>
      <c r="V170" s="160">
        <f>ROUND(E170*U170,2)</f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206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4" t="s">
        <v>397</v>
      </c>
      <c r="D171" s="185"/>
      <c r="E171" s="186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209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4" t="s">
        <v>398</v>
      </c>
      <c r="D172" s="185"/>
      <c r="E172" s="186">
        <v>567.84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209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4" t="s">
        <v>399</v>
      </c>
      <c r="D173" s="185"/>
      <c r="E173" s="186">
        <v>2082.08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209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4" t="s">
        <v>400</v>
      </c>
      <c r="D174" s="185"/>
      <c r="E174" s="186">
        <v>46.8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209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4" t="s">
        <v>401</v>
      </c>
      <c r="D175" s="185"/>
      <c r="E175" s="186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209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4" t="s">
        <v>402</v>
      </c>
      <c r="D176" s="185"/>
      <c r="E176" s="186">
        <v>54.45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209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57"/>
      <c r="B177" s="158"/>
      <c r="C177" s="194" t="s">
        <v>403</v>
      </c>
      <c r="D177" s="185"/>
      <c r="E177" s="186">
        <v>31.66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209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94" t="s">
        <v>404</v>
      </c>
      <c r="D178" s="185"/>
      <c r="E178" s="186">
        <v>55.76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209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2.5" outlineLevel="1" x14ac:dyDescent="0.2">
      <c r="A179" s="157"/>
      <c r="B179" s="158"/>
      <c r="C179" s="194" t="s">
        <v>405</v>
      </c>
      <c r="D179" s="185"/>
      <c r="E179" s="186">
        <v>456.12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209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ht="22.5" outlineLevel="1" x14ac:dyDescent="0.2">
      <c r="A180" s="157"/>
      <c r="B180" s="158"/>
      <c r="C180" s="194" t="s">
        <v>406</v>
      </c>
      <c r="D180" s="185"/>
      <c r="E180" s="186">
        <v>49.51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209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4" t="s">
        <v>407</v>
      </c>
      <c r="D181" s="185"/>
      <c r="E181" s="186">
        <v>51.55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209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94" t="s">
        <v>408</v>
      </c>
      <c r="D182" s="185"/>
      <c r="E182" s="186">
        <v>51.2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209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33.75" outlineLevel="1" x14ac:dyDescent="0.2">
      <c r="A183" s="157"/>
      <c r="B183" s="158"/>
      <c r="C183" s="194" t="s">
        <v>409</v>
      </c>
      <c r="D183" s="185"/>
      <c r="E183" s="186">
        <v>110.46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209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x14ac:dyDescent="0.2">
      <c r="A184" s="166" t="s">
        <v>156</v>
      </c>
      <c r="B184" s="167" t="s">
        <v>73</v>
      </c>
      <c r="C184" s="180" t="s">
        <v>74</v>
      </c>
      <c r="D184" s="168"/>
      <c r="E184" s="169"/>
      <c r="F184" s="170"/>
      <c r="G184" s="171">
        <f>SUMIF(AG185:AG441,"&lt;&gt;NOR",G185:G441)</f>
        <v>14732381.240000002</v>
      </c>
      <c r="H184" s="165"/>
      <c r="I184" s="165">
        <f>SUM(I185:I441)</f>
        <v>0</v>
      </c>
      <c r="J184" s="165"/>
      <c r="K184" s="165">
        <f>SUM(K185:K441)</f>
        <v>0</v>
      </c>
      <c r="L184" s="165"/>
      <c r="M184" s="165">
        <f>SUM(M185:M441)</f>
        <v>17826181.3004</v>
      </c>
      <c r="N184" s="165"/>
      <c r="O184" s="165">
        <f>SUM(O185:O441)</f>
        <v>120.81</v>
      </c>
      <c r="P184" s="165"/>
      <c r="Q184" s="165">
        <f>SUM(Q185:Q441)</f>
        <v>0</v>
      </c>
      <c r="R184" s="165"/>
      <c r="S184" s="165"/>
      <c r="T184" s="165"/>
      <c r="U184" s="165"/>
      <c r="V184" s="165">
        <f>SUM(V185:V441)</f>
        <v>0</v>
      </c>
      <c r="W184" s="165"/>
      <c r="AG184" t="s">
        <v>157</v>
      </c>
    </row>
    <row r="185" spans="1:60" ht="45" outlineLevel="1" x14ac:dyDescent="0.2">
      <c r="A185" s="172">
        <v>48</v>
      </c>
      <c r="B185" s="173" t="s">
        <v>410</v>
      </c>
      <c r="C185" s="181" t="s">
        <v>411</v>
      </c>
      <c r="D185" s="174" t="s">
        <v>204</v>
      </c>
      <c r="E185" s="175">
        <v>9345.0337500000005</v>
      </c>
      <c r="F185" s="176">
        <v>20</v>
      </c>
      <c r="G185" s="177">
        <f>ROUND(E185*F185,2)</f>
        <v>186900.68</v>
      </c>
      <c r="H185" s="161"/>
      <c r="I185" s="160">
        <f>ROUND(E185*H185,2)</f>
        <v>0</v>
      </c>
      <c r="J185" s="161"/>
      <c r="K185" s="160">
        <f>ROUND(E185*J185,2)</f>
        <v>0</v>
      </c>
      <c r="L185" s="160">
        <v>21</v>
      </c>
      <c r="M185" s="160">
        <f>G185*(1+L185/100)</f>
        <v>226149.82279999999</v>
      </c>
      <c r="N185" s="160">
        <v>0</v>
      </c>
      <c r="O185" s="160">
        <f>ROUND(E185*N185,2)</f>
        <v>0</v>
      </c>
      <c r="P185" s="160">
        <v>0</v>
      </c>
      <c r="Q185" s="160">
        <f>ROUND(E185*P185,2)</f>
        <v>0</v>
      </c>
      <c r="R185" s="160"/>
      <c r="S185" s="160" t="s">
        <v>161</v>
      </c>
      <c r="T185" s="160" t="s">
        <v>162</v>
      </c>
      <c r="U185" s="160">
        <v>0</v>
      </c>
      <c r="V185" s="160">
        <f>ROUND(E185*U185,2)</f>
        <v>0</v>
      </c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206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4" t="s">
        <v>412</v>
      </c>
      <c r="D186" s="185"/>
      <c r="E186" s="186">
        <v>110.52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209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4" t="s">
        <v>413</v>
      </c>
      <c r="D187" s="185"/>
      <c r="E187" s="186">
        <v>1137.0999999999999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209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4" t="s">
        <v>414</v>
      </c>
      <c r="D188" s="185"/>
      <c r="E188" s="186">
        <v>1177.8399999999999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209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4" t="s">
        <v>415</v>
      </c>
      <c r="D189" s="185"/>
      <c r="E189" s="186">
        <v>1614.42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209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4" t="s">
        <v>416</v>
      </c>
      <c r="D190" s="185"/>
      <c r="E190" s="186">
        <v>5604.29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209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4" t="s">
        <v>417</v>
      </c>
      <c r="D191" s="185"/>
      <c r="E191" s="186">
        <v>-187.2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209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4" t="s">
        <v>418</v>
      </c>
      <c r="D192" s="185"/>
      <c r="E192" s="186">
        <v>-21.6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209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4" t="s">
        <v>419</v>
      </c>
      <c r="D193" s="185"/>
      <c r="E193" s="186">
        <v>-5.33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209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4" t="s">
        <v>420</v>
      </c>
      <c r="D194" s="185"/>
      <c r="E194" s="186">
        <v>-0.72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209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4" t="s">
        <v>421</v>
      </c>
      <c r="D195" s="185"/>
      <c r="E195" s="186">
        <v>-1.03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209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4" t="s">
        <v>422</v>
      </c>
      <c r="D196" s="185"/>
      <c r="E196" s="186">
        <v>-5.0999999999999996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209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4" t="s">
        <v>423</v>
      </c>
      <c r="D197" s="185"/>
      <c r="E197" s="186">
        <v>-31.68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209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4" t="s">
        <v>424</v>
      </c>
      <c r="D198" s="185"/>
      <c r="E198" s="186">
        <v>-1.89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209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94" t="s">
        <v>425</v>
      </c>
      <c r="D199" s="185"/>
      <c r="E199" s="186">
        <v>-9.18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209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4" t="s">
        <v>426</v>
      </c>
      <c r="D200" s="185"/>
      <c r="E200" s="186">
        <v>-1.62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209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4" t="s">
        <v>427</v>
      </c>
      <c r="D201" s="185"/>
      <c r="E201" s="186">
        <v>-15.3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209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194" t="s">
        <v>428</v>
      </c>
      <c r="D202" s="185"/>
      <c r="E202" s="186">
        <v>-18.48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209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45" outlineLevel="1" x14ac:dyDescent="0.2">
      <c r="A203" s="172">
        <v>49</v>
      </c>
      <c r="B203" s="173" t="s">
        <v>429</v>
      </c>
      <c r="C203" s="181" t="s">
        <v>411</v>
      </c>
      <c r="D203" s="174" t="s">
        <v>204</v>
      </c>
      <c r="E203" s="175">
        <v>775.35</v>
      </c>
      <c r="F203" s="176">
        <v>20</v>
      </c>
      <c r="G203" s="177">
        <f>ROUND(E203*F203,2)</f>
        <v>15507</v>
      </c>
      <c r="H203" s="161"/>
      <c r="I203" s="160">
        <f>ROUND(E203*H203,2)</f>
        <v>0</v>
      </c>
      <c r="J203" s="161"/>
      <c r="K203" s="160">
        <f>ROUND(E203*J203,2)</f>
        <v>0</v>
      </c>
      <c r="L203" s="160">
        <v>21</v>
      </c>
      <c r="M203" s="160">
        <f>G203*(1+L203/100)</f>
        <v>18763.47</v>
      </c>
      <c r="N203" s="160">
        <v>0</v>
      </c>
      <c r="O203" s="160">
        <f>ROUND(E203*N203,2)</f>
        <v>0</v>
      </c>
      <c r="P203" s="160">
        <v>0</v>
      </c>
      <c r="Q203" s="160">
        <f>ROUND(E203*P203,2)</f>
        <v>0</v>
      </c>
      <c r="R203" s="160"/>
      <c r="S203" s="160" t="s">
        <v>161</v>
      </c>
      <c r="T203" s="160" t="s">
        <v>162</v>
      </c>
      <c r="U203" s="160">
        <v>0</v>
      </c>
      <c r="V203" s="160">
        <f>ROUND(E203*U203,2)</f>
        <v>0</v>
      </c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206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4" t="s">
        <v>430</v>
      </c>
      <c r="D204" s="185"/>
      <c r="E204" s="186">
        <v>775.35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209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33.75" outlineLevel="1" x14ac:dyDescent="0.2">
      <c r="A205" s="172">
        <v>50</v>
      </c>
      <c r="B205" s="173" t="s">
        <v>431</v>
      </c>
      <c r="C205" s="181" t="s">
        <v>432</v>
      </c>
      <c r="D205" s="174" t="s">
        <v>204</v>
      </c>
      <c r="E205" s="175">
        <v>9345.0337500000005</v>
      </c>
      <c r="F205" s="176">
        <v>282</v>
      </c>
      <c r="G205" s="177">
        <f>ROUND(E205*F205,2)</f>
        <v>2635299.52</v>
      </c>
      <c r="H205" s="161"/>
      <c r="I205" s="160">
        <f>ROUND(E205*H205,2)</f>
        <v>0</v>
      </c>
      <c r="J205" s="161"/>
      <c r="K205" s="160">
        <f>ROUND(E205*J205,2)</f>
        <v>0</v>
      </c>
      <c r="L205" s="160">
        <v>21</v>
      </c>
      <c r="M205" s="160">
        <f>G205*(1+L205/100)</f>
        <v>3188712.4191999999</v>
      </c>
      <c r="N205" s="160">
        <v>0</v>
      </c>
      <c r="O205" s="160">
        <f>ROUND(E205*N205,2)</f>
        <v>0</v>
      </c>
      <c r="P205" s="160">
        <v>0</v>
      </c>
      <c r="Q205" s="160">
        <f>ROUND(E205*P205,2)</f>
        <v>0</v>
      </c>
      <c r="R205" s="160"/>
      <c r="S205" s="160" t="s">
        <v>161</v>
      </c>
      <c r="T205" s="160" t="s">
        <v>162</v>
      </c>
      <c r="U205" s="160">
        <v>0</v>
      </c>
      <c r="V205" s="160">
        <f>ROUND(E205*U205,2)</f>
        <v>0</v>
      </c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206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263" t="s">
        <v>433</v>
      </c>
      <c r="D206" s="264"/>
      <c r="E206" s="264"/>
      <c r="F206" s="264"/>
      <c r="G206" s="264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165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94" t="s">
        <v>412</v>
      </c>
      <c r="D207" s="185"/>
      <c r="E207" s="186">
        <v>110.52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209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94" t="s">
        <v>413</v>
      </c>
      <c r="D208" s="185"/>
      <c r="E208" s="186">
        <v>1137.0999999999999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209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194" t="s">
        <v>414</v>
      </c>
      <c r="D209" s="185"/>
      <c r="E209" s="186">
        <v>1177.8399999999999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209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4" t="s">
        <v>415</v>
      </c>
      <c r="D210" s="185"/>
      <c r="E210" s="186">
        <v>1614.42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209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4" t="s">
        <v>416</v>
      </c>
      <c r="D211" s="185"/>
      <c r="E211" s="186">
        <v>5604.29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209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4" t="s">
        <v>417</v>
      </c>
      <c r="D212" s="185"/>
      <c r="E212" s="186">
        <v>-187.2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209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4" t="s">
        <v>418</v>
      </c>
      <c r="D213" s="185"/>
      <c r="E213" s="186">
        <v>-21.6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209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4" t="s">
        <v>419</v>
      </c>
      <c r="D214" s="185"/>
      <c r="E214" s="186">
        <v>-5.33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209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94" t="s">
        <v>420</v>
      </c>
      <c r="D215" s="185"/>
      <c r="E215" s="186">
        <v>-0.72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209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4" t="s">
        <v>421</v>
      </c>
      <c r="D216" s="185"/>
      <c r="E216" s="186">
        <v>-1.03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209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4" t="s">
        <v>422</v>
      </c>
      <c r="D217" s="185"/>
      <c r="E217" s="186">
        <v>-5.0999999999999996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209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94" t="s">
        <v>423</v>
      </c>
      <c r="D218" s="185"/>
      <c r="E218" s="186">
        <v>-31.68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209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4" t="s">
        <v>424</v>
      </c>
      <c r="D219" s="185"/>
      <c r="E219" s="186">
        <v>-1.89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209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94" t="s">
        <v>425</v>
      </c>
      <c r="D220" s="185"/>
      <c r="E220" s="186">
        <v>-9.18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209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4" t="s">
        <v>426</v>
      </c>
      <c r="D221" s="185"/>
      <c r="E221" s="186">
        <v>-1.62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209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4" t="s">
        <v>427</v>
      </c>
      <c r="D222" s="185"/>
      <c r="E222" s="186">
        <v>-15.3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209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4" t="s">
        <v>428</v>
      </c>
      <c r="D223" s="185"/>
      <c r="E223" s="186">
        <v>-18.48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209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2.5" outlineLevel="1" x14ac:dyDescent="0.2">
      <c r="A224" s="172">
        <v>51</v>
      </c>
      <c r="B224" s="173" t="s">
        <v>434</v>
      </c>
      <c r="C224" s="181" t="s">
        <v>435</v>
      </c>
      <c r="D224" s="174" t="s">
        <v>204</v>
      </c>
      <c r="E224" s="175">
        <v>775.36</v>
      </c>
      <c r="F224" s="176">
        <v>380</v>
      </c>
      <c r="G224" s="177">
        <f>ROUND(E224*F224,2)</f>
        <v>294636.79999999999</v>
      </c>
      <c r="H224" s="161"/>
      <c r="I224" s="160">
        <f>ROUND(E224*H224,2)</f>
        <v>0</v>
      </c>
      <c r="J224" s="161"/>
      <c r="K224" s="160">
        <f>ROUND(E224*J224,2)</f>
        <v>0</v>
      </c>
      <c r="L224" s="160">
        <v>21</v>
      </c>
      <c r="M224" s="160">
        <f>G224*(1+L224/100)</f>
        <v>356510.52799999999</v>
      </c>
      <c r="N224" s="160">
        <v>0</v>
      </c>
      <c r="O224" s="160">
        <f>ROUND(E224*N224,2)</f>
        <v>0</v>
      </c>
      <c r="P224" s="160">
        <v>0</v>
      </c>
      <c r="Q224" s="160">
        <f>ROUND(E224*P224,2)</f>
        <v>0</v>
      </c>
      <c r="R224" s="160"/>
      <c r="S224" s="160" t="s">
        <v>161</v>
      </c>
      <c r="T224" s="160" t="s">
        <v>162</v>
      </c>
      <c r="U224" s="160">
        <v>0</v>
      </c>
      <c r="V224" s="160">
        <f>ROUND(E224*U224,2)</f>
        <v>0</v>
      </c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206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45" outlineLevel="1" x14ac:dyDescent="0.2">
      <c r="A225" s="157"/>
      <c r="B225" s="158"/>
      <c r="C225" s="194" t="s">
        <v>436</v>
      </c>
      <c r="D225" s="185"/>
      <c r="E225" s="186">
        <v>261.44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209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4" t="s">
        <v>437</v>
      </c>
      <c r="D226" s="185"/>
      <c r="E226" s="186">
        <v>48.36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209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ht="33.75" outlineLevel="1" x14ac:dyDescent="0.2">
      <c r="A227" s="157"/>
      <c r="B227" s="158"/>
      <c r="C227" s="194" t="s">
        <v>438</v>
      </c>
      <c r="D227" s="185"/>
      <c r="E227" s="186">
        <v>132.41999999999999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209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4" t="s">
        <v>439</v>
      </c>
      <c r="D228" s="185"/>
      <c r="E228" s="186">
        <v>17.920000000000002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209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4" t="s">
        <v>440</v>
      </c>
      <c r="D229" s="185"/>
      <c r="E229" s="186">
        <v>-8.0500000000000007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209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94" t="s">
        <v>441</v>
      </c>
      <c r="D230" s="185"/>
      <c r="E230" s="186">
        <v>56.28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209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ht="33.75" outlineLevel="1" x14ac:dyDescent="0.2">
      <c r="A231" s="157"/>
      <c r="B231" s="158"/>
      <c r="C231" s="194" t="s">
        <v>442</v>
      </c>
      <c r="D231" s="185"/>
      <c r="E231" s="186">
        <v>209.13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209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94" t="s">
        <v>443</v>
      </c>
      <c r="D232" s="185"/>
      <c r="E232" s="186">
        <v>13.2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209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4" t="s">
        <v>444</v>
      </c>
      <c r="D233" s="185"/>
      <c r="E233" s="186">
        <v>40.130000000000003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209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4" t="s">
        <v>445</v>
      </c>
      <c r="D234" s="185"/>
      <c r="E234" s="186">
        <v>-17.25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209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194" t="s">
        <v>446</v>
      </c>
      <c r="D235" s="185"/>
      <c r="E235" s="186">
        <v>21.78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209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33.75" outlineLevel="1" x14ac:dyDescent="0.2">
      <c r="A236" s="172">
        <v>52</v>
      </c>
      <c r="B236" s="173" t="s">
        <v>447</v>
      </c>
      <c r="C236" s="181" t="s">
        <v>448</v>
      </c>
      <c r="D236" s="174" t="s">
        <v>204</v>
      </c>
      <c r="E236" s="175">
        <v>10144.026750000001</v>
      </c>
      <c r="F236" s="176">
        <v>29</v>
      </c>
      <c r="G236" s="177">
        <f>ROUND(E236*F236,2)</f>
        <v>294176.78000000003</v>
      </c>
      <c r="H236" s="161"/>
      <c r="I236" s="160">
        <f>ROUND(E236*H236,2)</f>
        <v>0</v>
      </c>
      <c r="J236" s="161"/>
      <c r="K236" s="160">
        <f>ROUND(E236*J236,2)</f>
        <v>0</v>
      </c>
      <c r="L236" s="160">
        <v>21</v>
      </c>
      <c r="M236" s="160">
        <f>G236*(1+L236/100)</f>
        <v>355953.90380000003</v>
      </c>
      <c r="N236" s="160">
        <v>0</v>
      </c>
      <c r="O236" s="160">
        <f>ROUND(E236*N236,2)</f>
        <v>0</v>
      </c>
      <c r="P236" s="160">
        <v>0</v>
      </c>
      <c r="Q236" s="160">
        <f>ROUND(E236*P236,2)</f>
        <v>0</v>
      </c>
      <c r="R236" s="160"/>
      <c r="S236" s="160" t="s">
        <v>161</v>
      </c>
      <c r="T236" s="160" t="s">
        <v>162</v>
      </c>
      <c r="U236" s="160">
        <v>0</v>
      </c>
      <c r="V236" s="160">
        <f>ROUND(E236*U236,2)</f>
        <v>0</v>
      </c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206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94" t="s">
        <v>412</v>
      </c>
      <c r="D237" s="185"/>
      <c r="E237" s="186">
        <v>110.52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209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4" t="s">
        <v>413</v>
      </c>
      <c r="D238" s="185"/>
      <c r="E238" s="186">
        <v>1137.0999999999999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209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4" t="s">
        <v>414</v>
      </c>
      <c r="D239" s="185"/>
      <c r="E239" s="186">
        <v>1177.8399999999999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209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94" t="s">
        <v>415</v>
      </c>
      <c r="D240" s="185"/>
      <c r="E240" s="186">
        <v>1614.42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209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4" t="s">
        <v>416</v>
      </c>
      <c r="D241" s="185"/>
      <c r="E241" s="186">
        <v>5604.29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209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94" t="s">
        <v>449</v>
      </c>
      <c r="D242" s="185"/>
      <c r="E242" s="186">
        <v>36.96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209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4" t="s">
        <v>450</v>
      </c>
      <c r="D243" s="185"/>
      <c r="E243" s="186">
        <v>462.9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209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2.5" outlineLevel="1" x14ac:dyDescent="0.2">
      <c r="A244" s="172">
        <v>53</v>
      </c>
      <c r="B244" s="173" t="s">
        <v>451</v>
      </c>
      <c r="C244" s="181" t="s">
        <v>452</v>
      </c>
      <c r="D244" s="174" t="s">
        <v>204</v>
      </c>
      <c r="E244" s="175">
        <v>2249.6134999999999</v>
      </c>
      <c r="F244" s="176">
        <v>20</v>
      </c>
      <c r="G244" s="177">
        <f>ROUND(E244*F244,2)</f>
        <v>44992.27</v>
      </c>
      <c r="H244" s="161"/>
      <c r="I244" s="160">
        <f>ROUND(E244*H244,2)</f>
        <v>0</v>
      </c>
      <c r="J244" s="161"/>
      <c r="K244" s="160">
        <f>ROUND(E244*J244,2)</f>
        <v>0</v>
      </c>
      <c r="L244" s="160">
        <v>21</v>
      </c>
      <c r="M244" s="160">
        <f>G244*(1+L244/100)</f>
        <v>54440.646699999998</v>
      </c>
      <c r="N244" s="160">
        <v>0</v>
      </c>
      <c r="O244" s="160">
        <f>ROUND(E244*N244,2)</f>
        <v>0</v>
      </c>
      <c r="P244" s="160">
        <v>0</v>
      </c>
      <c r="Q244" s="160">
        <f>ROUND(E244*P244,2)</f>
        <v>0</v>
      </c>
      <c r="R244" s="160"/>
      <c r="S244" s="160" t="s">
        <v>161</v>
      </c>
      <c r="T244" s="160" t="s">
        <v>162</v>
      </c>
      <c r="U244" s="160">
        <v>0</v>
      </c>
      <c r="V244" s="160">
        <f>ROUND(E244*U244,2)</f>
        <v>0</v>
      </c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206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ht="22.5" outlineLevel="1" x14ac:dyDescent="0.2">
      <c r="A245" s="157"/>
      <c r="B245" s="158"/>
      <c r="C245" s="194" t="s">
        <v>453</v>
      </c>
      <c r="D245" s="185"/>
      <c r="E245" s="186">
        <v>229.51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209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57"/>
      <c r="B246" s="158"/>
      <c r="C246" s="194" t="s">
        <v>454</v>
      </c>
      <c r="D246" s="185"/>
      <c r="E246" s="186">
        <v>942.2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209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4" t="s">
        <v>455</v>
      </c>
      <c r="D247" s="185"/>
      <c r="E247" s="186">
        <v>189.24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209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 x14ac:dyDescent="0.2">
      <c r="A248" s="157"/>
      <c r="B248" s="158"/>
      <c r="C248" s="194" t="s">
        <v>456</v>
      </c>
      <c r="D248" s="185"/>
      <c r="E248" s="186">
        <v>888.66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209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72">
        <v>54</v>
      </c>
      <c r="B249" s="173" t="s">
        <v>457</v>
      </c>
      <c r="C249" s="181" t="s">
        <v>458</v>
      </c>
      <c r="D249" s="174" t="s">
        <v>204</v>
      </c>
      <c r="E249" s="175">
        <v>1014.40268</v>
      </c>
      <c r="F249" s="176">
        <v>35</v>
      </c>
      <c r="G249" s="177">
        <f>ROUND(E249*F249,2)</f>
        <v>35504.089999999997</v>
      </c>
      <c r="H249" s="161"/>
      <c r="I249" s="160">
        <f>ROUND(E249*H249,2)</f>
        <v>0</v>
      </c>
      <c r="J249" s="161"/>
      <c r="K249" s="160">
        <f>ROUND(E249*J249,2)</f>
        <v>0</v>
      </c>
      <c r="L249" s="160">
        <v>21</v>
      </c>
      <c r="M249" s="160">
        <f>G249*(1+L249/100)</f>
        <v>42959.948899999996</v>
      </c>
      <c r="N249" s="160">
        <v>8.0000000000000002E-3</v>
      </c>
      <c r="O249" s="160">
        <f>ROUND(E249*N249,2)</f>
        <v>8.1199999999999992</v>
      </c>
      <c r="P249" s="160">
        <v>0</v>
      </c>
      <c r="Q249" s="160">
        <f>ROUND(E249*P249,2)</f>
        <v>0</v>
      </c>
      <c r="R249" s="160"/>
      <c r="S249" s="160" t="s">
        <v>205</v>
      </c>
      <c r="T249" s="160" t="s">
        <v>162</v>
      </c>
      <c r="U249" s="160">
        <v>0</v>
      </c>
      <c r="V249" s="160">
        <f>ROUND(E249*U249,2)</f>
        <v>0</v>
      </c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206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4" t="s">
        <v>459</v>
      </c>
      <c r="D250" s="185"/>
      <c r="E250" s="186">
        <v>1014.4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209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33.75" outlineLevel="1" x14ac:dyDescent="0.2">
      <c r="A251" s="172">
        <v>55</v>
      </c>
      <c r="B251" s="173" t="s">
        <v>460</v>
      </c>
      <c r="C251" s="181" t="s">
        <v>461</v>
      </c>
      <c r="D251" s="174" t="s">
        <v>204</v>
      </c>
      <c r="E251" s="175">
        <v>1216.48</v>
      </c>
      <c r="F251" s="176">
        <v>934.5625</v>
      </c>
      <c r="G251" s="177">
        <f>ROUND(E251*F251,2)</f>
        <v>1136876.5900000001</v>
      </c>
      <c r="H251" s="161"/>
      <c r="I251" s="160">
        <f>ROUND(E251*H251,2)</f>
        <v>0</v>
      </c>
      <c r="J251" s="161"/>
      <c r="K251" s="160">
        <f>ROUND(E251*J251,2)</f>
        <v>0</v>
      </c>
      <c r="L251" s="160">
        <v>21</v>
      </c>
      <c r="M251" s="160">
        <f>G251*(1+L251/100)</f>
        <v>1375620.6739000001</v>
      </c>
      <c r="N251" s="160">
        <v>0</v>
      </c>
      <c r="O251" s="160">
        <f>ROUND(E251*N251,2)</f>
        <v>0</v>
      </c>
      <c r="P251" s="160">
        <v>0</v>
      </c>
      <c r="Q251" s="160">
        <f>ROUND(E251*P251,2)</f>
        <v>0</v>
      </c>
      <c r="R251" s="160"/>
      <c r="S251" s="160" t="s">
        <v>161</v>
      </c>
      <c r="T251" s="160" t="s">
        <v>162</v>
      </c>
      <c r="U251" s="160">
        <v>0</v>
      </c>
      <c r="V251" s="160">
        <f>ROUND(E251*U251,2)</f>
        <v>0</v>
      </c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206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45" outlineLevel="1" x14ac:dyDescent="0.2">
      <c r="A252" s="157"/>
      <c r="B252" s="158"/>
      <c r="C252" s="194" t="s">
        <v>436</v>
      </c>
      <c r="D252" s="185"/>
      <c r="E252" s="186">
        <v>261.44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209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4" t="s">
        <v>437</v>
      </c>
      <c r="D253" s="185"/>
      <c r="E253" s="186">
        <v>48.36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209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33.75" outlineLevel="1" x14ac:dyDescent="0.2">
      <c r="A254" s="157"/>
      <c r="B254" s="158"/>
      <c r="C254" s="194" t="s">
        <v>438</v>
      </c>
      <c r="D254" s="185"/>
      <c r="E254" s="186">
        <v>132.41999999999999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209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4" t="s">
        <v>439</v>
      </c>
      <c r="D255" s="185"/>
      <c r="E255" s="186">
        <v>17.920000000000002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209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94" t="s">
        <v>440</v>
      </c>
      <c r="D256" s="185"/>
      <c r="E256" s="186">
        <v>-8.0500000000000007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209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4" t="s">
        <v>441</v>
      </c>
      <c r="D257" s="185"/>
      <c r="E257" s="186">
        <v>56.28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209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33.75" outlineLevel="1" x14ac:dyDescent="0.2">
      <c r="A258" s="157"/>
      <c r="B258" s="158"/>
      <c r="C258" s="194" t="s">
        <v>442</v>
      </c>
      <c r="D258" s="185"/>
      <c r="E258" s="186">
        <v>209.13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209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4" t="s">
        <v>443</v>
      </c>
      <c r="D259" s="185"/>
      <c r="E259" s="186">
        <v>13.2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209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4" t="s">
        <v>444</v>
      </c>
      <c r="D260" s="185"/>
      <c r="E260" s="186">
        <v>40.130000000000003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209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194" t="s">
        <v>445</v>
      </c>
      <c r="D261" s="185"/>
      <c r="E261" s="186">
        <v>-17.25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209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4" t="s">
        <v>462</v>
      </c>
      <c r="D262" s="185"/>
      <c r="E262" s="186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209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ht="33.75" outlineLevel="1" x14ac:dyDescent="0.2">
      <c r="A263" s="157"/>
      <c r="B263" s="158"/>
      <c r="C263" s="194" t="s">
        <v>463</v>
      </c>
      <c r="D263" s="185"/>
      <c r="E263" s="186">
        <v>137.6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209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94" t="s">
        <v>464</v>
      </c>
      <c r="D264" s="185"/>
      <c r="E264" s="186">
        <v>37.200000000000003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209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ht="33.75" outlineLevel="1" x14ac:dyDescent="0.2">
      <c r="A265" s="157"/>
      <c r="B265" s="158"/>
      <c r="C265" s="194" t="s">
        <v>465</v>
      </c>
      <c r="D265" s="185"/>
      <c r="E265" s="186">
        <v>71.900000000000006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209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4" t="s">
        <v>466</v>
      </c>
      <c r="D266" s="185"/>
      <c r="E266" s="186">
        <v>40.200000000000003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209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33.75" outlineLevel="1" x14ac:dyDescent="0.2">
      <c r="A267" s="157"/>
      <c r="B267" s="158"/>
      <c r="C267" s="194" t="s">
        <v>467</v>
      </c>
      <c r="D267" s="185"/>
      <c r="E267" s="186">
        <v>149.38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209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4" t="s">
        <v>468</v>
      </c>
      <c r="D268" s="185"/>
      <c r="E268" s="186">
        <v>26.62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209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ht="33.75" outlineLevel="1" x14ac:dyDescent="0.2">
      <c r="A269" s="172">
        <v>56</v>
      </c>
      <c r="B269" s="173" t="s">
        <v>469</v>
      </c>
      <c r="C269" s="181" t="s">
        <v>470</v>
      </c>
      <c r="D269" s="174" t="s">
        <v>204</v>
      </c>
      <c r="E269" s="175">
        <v>110.52</v>
      </c>
      <c r="F269" s="176">
        <v>1026</v>
      </c>
      <c r="G269" s="177">
        <f>ROUND(E269*F269,2)</f>
        <v>113393.52</v>
      </c>
      <c r="H269" s="161"/>
      <c r="I269" s="160">
        <f>ROUND(E269*H269,2)</f>
        <v>0</v>
      </c>
      <c r="J269" s="161"/>
      <c r="K269" s="160">
        <f>ROUND(E269*J269,2)</f>
        <v>0</v>
      </c>
      <c r="L269" s="160">
        <v>21</v>
      </c>
      <c r="M269" s="160">
        <f>G269*(1+L269/100)</f>
        <v>137206.15919999999</v>
      </c>
      <c r="N269" s="160">
        <v>0</v>
      </c>
      <c r="O269" s="160">
        <f>ROUND(E269*N269,2)</f>
        <v>0</v>
      </c>
      <c r="P269" s="160">
        <v>0</v>
      </c>
      <c r="Q269" s="160">
        <f>ROUND(E269*P269,2)</f>
        <v>0</v>
      </c>
      <c r="R269" s="160"/>
      <c r="S269" s="160" t="s">
        <v>161</v>
      </c>
      <c r="T269" s="160" t="s">
        <v>162</v>
      </c>
      <c r="U269" s="160">
        <v>0</v>
      </c>
      <c r="V269" s="160">
        <f>ROUND(E269*U269,2)</f>
        <v>0</v>
      </c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206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ht="22.5" outlineLevel="1" x14ac:dyDescent="0.2">
      <c r="A270" s="157"/>
      <c r="B270" s="158"/>
      <c r="C270" s="194" t="s">
        <v>471</v>
      </c>
      <c r="D270" s="185"/>
      <c r="E270" s="186">
        <v>110.52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209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33.75" outlineLevel="1" x14ac:dyDescent="0.2">
      <c r="A271" s="172">
        <v>57</v>
      </c>
      <c r="B271" s="173" t="s">
        <v>472</v>
      </c>
      <c r="C271" s="181" t="s">
        <v>473</v>
      </c>
      <c r="D271" s="174" t="s">
        <v>204</v>
      </c>
      <c r="E271" s="175">
        <v>1614.424</v>
      </c>
      <c r="F271" s="176">
        <v>656.6875</v>
      </c>
      <c r="G271" s="177">
        <f>ROUND(E271*F271,2)</f>
        <v>1060172.06</v>
      </c>
      <c r="H271" s="161"/>
      <c r="I271" s="160">
        <f>ROUND(E271*H271,2)</f>
        <v>0</v>
      </c>
      <c r="J271" s="161"/>
      <c r="K271" s="160">
        <f>ROUND(E271*J271,2)</f>
        <v>0</v>
      </c>
      <c r="L271" s="160">
        <v>21</v>
      </c>
      <c r="M271" s="160">
        <f>G271*(1+L271/100)</f>
        <v>1282808.1926</v>
      </c>
      <c r="N271" s="160">
        <v>0</v>
      </c>
      <c r="O271" s="160">
        <f>ROUND(E271*N271,2)</f>
        <v>0</v>
      </c>
      <c r="P271" s="160">
        <v>0</v>
      </c>
      <c r="Q271" s="160">
        <f>ROUND(E271*P271,2)</f>
        <v>0</v>
      </c>
      <c r="R271" s="160"/>
      <c r="S271" s="160" t="s">
        <v>161</v>
      </c>
      <c r="T271" s="160" t="s">
        <v>162</v>
      </c>
      <c r="U271" s="160">
        <v>0</v>
      </c>
      <c r="V271" s="160">
        <f>ROUND(E271*U271,2)</f>
        <v>0</v>
      </c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206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263" t="s">
        <v>474</v>
      </c>
      <c r="D272" s="264"/>
      <c r="E272" s="264"/>
      <c r="F272" s="264"/>
      <c r="G272" s="264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165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94" t="s">
        <v>475</v>
      </c>
      <c r="D273" s="185"/>
      <c r="E273" s="186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209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4" t="s">
        <v>476</v>
      </c>
      <c r="D274" s="185"/>
      <c r="E274" s="186">
        <v>349.44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209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94" t="s">
        <v>477</v>
      </c>
      <c r="D275" s="185"/>
      <c r="E275" s="186">
        <v>1239.78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209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94" t="s">
        <v>478</v>
      </c>
      <c r="D276" s="185"/>
      <c r="E276" s="186">
        <v>25.2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209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ht="33.75" outlineLevel="1" x14ac:dyDescent="0.2">
      <c r="A277" s="172">
        <v>58</v>
      </c>
      <c r="B277" s="173" t="s">
        <v>479</v>
      </c>
      <c r="C277" s="181" t="s">
        <v>480</v>
      </c>
      <c r="D277" s="174" t="s">
        <v>204</v>
      </c>
      <c r="E277" s="175">
        <v>1137.096</v>
      </c>
      <c r="F277" s="176">
        <v>784.9375</v>
      </c>
      <c r="G277" s="177">
        <f>ROUND(E277*F277,2)</f>
        <v>892549.29</v>
      </c>
      <c r="H277" s="161"/>
      <c r="I277" s="160">
        <f>ROUND(E277*H277,2)</f>
        <v>0</v>
      </c>
      <c r="J277" s="161"/>
      <c r="K277" s="160">
        <f>ROUND(E277*J277,2)</f>
        <v>0</v>
      </c>
      <c r="L277" s="160">
        <v>21</v>
      </c>
      <c r="M277" s="160">
        <f>G277*(1+L277/100)</f>
        <v>1079984.6409</v>
      </c>
      <c r="N277" s="160">
        <v>0</v>
      </c>
      <c r="O277" s="160">
        <f>ROUND(E277*N277,2)</f>
        <v>0</v>
      </c>
      <c r="P277" s="160">
        <v>0</v>
      </c>
      <c r="Q277" s="160">
        <f>ROUND(E277*P277,2)</f>
        <v>0</v>
      </c>
      <c r="R277" s="160"/>
      <c r="S277" s="160" t="s">
        <v>161</v>
      </c>
      <c r="T277" s="160" t="s">
        <v>162</v>
      </c>
      <c r="U277" s="160">
        <v>0</v>
      </c>
      <c r="V277" s="160">
        <f>ROUND(E277*U277,2)</f>
        <v>0</v>
      </c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206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263" t="s">
        <v>474</v>
      </c>
      <c r="D278" s="264"/>
      <c r="E278" s="264"/>
      <c r="F278" s="264"/>
      <c r="G278" s="264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165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4" t="s">
        <v>481</v>
      </c>
      <c r="D279" s="185"/>
      <c r="E279" s="186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209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ht="33.75" outlineLevel="1" x14ac:dyDescent="0.2">
      <c r="A280" s="157"/>
      <c r="B280" s="158"/>
      <c r="C280" s="194" t="s">
        <v>482</v>
      </c>
      <c r="D280" s="185"/>
      <c r="E280" s="186">
        <v>119.16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209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94" t="s">
        <v>483</v>
      </c>
      <c r="D281" s="185"/>
      <c r="E281" s="186">
        <v>277.06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209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94" t="s">
        <v>484</v>
      </c>
      <c r="D282" s="185"/>
      <c r="E282" s="186">
        <v>283.02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209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94" t="s">
        <v>485</v>
      </c>
      <c r="D283" s="185"/>
      <c r="E283" s="186">
        <v>61.94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209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4" t="s">
        <v>486</v>
      </c>
      <c r="D284" s="185"/>
      <c r="E284" s="186">
        <v>20.16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209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4" t="s">
        <v>487</v>
      </c>
      <c r="D285" s="185"/>
      <c r="E285" s="186">
        <v>252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209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94" t="s">
        <v>488</v>
      </c>
      <c r="D286" s="185"/>
      <c r="E286" s="186">
        <v>123.76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209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ht="33.75" outlineLevel="1" x14ac:dyDescent="0.2">
      <c r="A287" s="172">
        <v>59</v>
      </c>
      <c r="B287" s="173" t="s">
        <v>489</v>
      </c>
      <c r="C287" s="181" t="s">
        <v>490</v>
      </c>
      <c r="D287" s="174" t="s">
        <v>204</v>
      </c>
      <c r="E287" s="175">
        <v>5604.2907500000001</v>
      </c>
      <c r="F287" s="176">
        <v>1068.75</v>
      </c>
      <c r="G287" s="177">
        <f>ROUND(E287*F287,2)</f>
        <v>5989585.7400000002</v>
      </c>
      <c r="H287" s="161"/>
      <c r="I287" s="160">
        <f>ROUND(E287*H287,2)</f>
        <v>0</v>
      </c>
      <c r="J287" s="161"/>
      <c r="K287" s="160">
        <f>ROUND(E287*J287,2)</f>
        <v>0</v>
      </c>
      <c r="L287" s="160">
        <v>21</v>
      </c>
      <c r="M287" s="160">
        <f>G287*(1+L287/100)</f>
        <v>7247398.7454000004</v>
      </c>
      <c r="N287" s="160">
        <v>0</v>
      </c>
      <c r="O287" s="160">
        <f>ROUND(E287*N287,2)</f>
        <v>0</v>
      </c>
      <c r="P287" s="160">
        <v>0</v>
      </c>
      <c r="Q287" s="160">
        <f>ROUND(E287*P287,2)</f>
        <v>0</v>
      </c>
      <c r="R287" s="160"/>
      <c r="S287" s="160" t="s">
        <v>161</v>
      </c>
      <c r="T287" s="160" t="s">
        <v>162</v>
      </c>
      <c r="U287" s="160">
        <v>0</v>
      </c>
      <c r="V287" s="160">
        <f>ROUND(E287*U287,2)</f>
        <v>0</v>
      </c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206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263" t="s">
        <v>474</v>
      </c>
      <c r="D288" s="264"/>
      <c r="E288" s="264"/>
      <c r="F288" s="264"/>
      <c r="G288" s="264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165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94" t="s">
        <v>491</v>
      </c>
      <c r="D289" s="185"/>
      <c r="E289" s="186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209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94" t="s">
        <v>492</v>
      </c>
      <c r="D290" s="185"/>
      <c r="E290" s="186">
        <v>603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209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94" t="s">
        <v>493</v>
      </c>
      <c r="D291" s="185"/>
      <c r="E291" s="186">
        <v>-47.6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209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ht="22.5" outlineLevel="1" x14ac:dyDescent="0.2">
      <c r="A292" s="157"/>
      <c r="B292" s="158"/>
      <c r="C292" s="194" t="s">
        <v>494</v>
      </c>
      <c r="D292" s="185"/>
      <c r="E292" s="186">
        <v>1393.72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209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94" t="s">
        <v>495</v>
      </c>
      <c r="D293" s="185"/>
      <c r="E293" s="186">
        <v>1075.1199999999999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209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94" t="s">
        <v>496</v>
      </c>
      <c r="D294" s="185"/>
      <c r="E294" s="186">
        <v>-856.8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209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94" t="s">
        <v>497</v>
      </c>
      <c r="D295" s="185"/>
      <c r="E295" s="186">
        <v>226.56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209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94" t="s">
        <v>498</v>
      </c>
      <c r="D296" s="185"/>
      <c r="E296" s="186">
        <v>145.86000000000001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209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ht="22.5" outlineLevel="1" x14ac:dyDescent="0.2">
      <c r="A297" s="157"/>
      <c r="B297" s="158"/>
      <c r="C297" s="194" t="s">
        <v>499</v>
      </c>
      <c r="D297" s="185"/>
      <c r="E297" s="186">
        <v>-139.86000000000001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209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94" t="s">
        <v>500</v>
      </c>
      <c r="D298" s="185"/>
      <c r="E298" s="186">
        <v>-3.78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209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94" t="s">
        <v>501</v>
      </c>
      <c r="D299" s="185"/>
      <c r="E299" s="186">
        <v>67.2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209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94" t="s">
        <v>502</v>
      </c>
      <c r="D300" s="185"/>
      <c r="E300" s="186">
        <v>341.88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209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94" t="s">
        <v>503</v>
      </c>
      <c r="D301" s="185"/>
      <c r="E301" s="186">
        <v>2294.42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209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94" t="s">
        <v>504</v>
      </c>
      <c r="D302" s="185"/>
      <c r="E302" s="186">
        <v>12.52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209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ht="22.5" outlineLevel="1" x14ac:dyDescent="0.2">
      <c r="A303" s="157"/>
      <c r="B303" s="158"/>
      <c r="C303" s="194" t="s">
        <v>505</v>
      </c>
      <c r="D303" s="185"/>
      <c r="E303" s="186">
        <v>-888.66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209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ht="33.75" outlineLevel="1" x14ac:dyDescent="0.2">
      <c r="A304" s="157"/>
      <c r="B304" s="158"/>
      <c r="C304" s="194" t="s">
        <v>506</v>
      </c>
      <c r="D304" s="185"/>
      <c r="E304" s="186">
        <v>729.28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209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94" t="s">
        <v>507</v>
      </c>
      <c r="D305" s="185"/>
      <c r="E305" s="186">
        <v>-160.16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209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94" t="s">
        <v>508</v>
      </c>
      <c r="D306" s="185"/>
      <c r="E306" s="186">
        <v>111.6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209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94" t="s">
        <v>509</v>
      </c>
      <c r="D307" s="185"/>
      <c r="E307" s="186">
        <v>89.28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209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94" t="s">
        <v>282</v>
      </c>
      <c r="D308" s="185"/>
      <c r="E308" s="186">
        <v>173.25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209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94" t="s">
        <v>283</v>
      </c>
      <c r="D309" s="185"/>
      <c r="E309" s="186">
        <v>248.12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209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194" t="s">
        <v>284</v>
      </c>
      <c r="D310" s="185"/>
      <c r="E310" s="186">
        <v>84.94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209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194" t="s">
        <v>510</v>
      </c>
      <c r="D311" s="185"/>
      <c r="E311" s="186">
        <v>104.4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209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ht="33.75" outlineLevel="1" x14ac:dyDescent="0.2">
      <c r="A312" s="172">
        <v>60</v>
      </c>
      <c r="B312" s="173" t="s">
        <v>511</v>
      </c>
      <c r="C312" s="181" t="s">
        <v>512</v>
      </c>
      <c r="D312" s="174" t="s">
        <v>204</v>
      </c>
      <c r="E312" s="175">
        <v>1177.836</v>
      </c>
      <c r="F312" s="176">
        <v>469.0625</v>
      </c>
      <c r="G312" s="177">
        <f>ROUND(E312*F312,2)</f>
        <v>552478.69999999995</v>
      </c>
      <c r="H312" s="161"/>
      <c r="I312" s="160">
        <f>ROUND(E312*H312,2)</f>
        <v>0</v>
      </c>
      <c r="J312" s="161"/>
      <c r="K312" s="160">
        <f>ROUND(E312*J312,2)</f>
        <v>0</v>
      </c>
      <c r="L312" s="160">
        <v>21</v>
      </c>
      <c r="M312" s="160">
        <f>G312*(1+L312/100)</f>
        <v>668499.22699999996</v>
      </c>
      <c r="N312" s="160">
        <v>0</v>
      </c>
      <c r="O312" s="160">
        <f>ROUND(E312*N312,2)</f>
        <v>0</v>
      </c>
      <c r="P312" s="160">
        <v>0</v>
      </c>
      <c r="Q312" s="160">
        <f>ROUND(E312*P312,2)</f>
        <v>0</v>
      </c>
      <c r="R312" s="160"/>
      <c r="S312" s="160" t="s">
        <v>161</v>
      </c>
      <c r="T312" s="160" t="s">
        <v>162</v>
      </c>
      <c r="U312" s="160">
        <v>0</v>
      </c>
      <c r="V312" s="160">
        <f>ROUND(E312*U312,2)</f>
        <v>0</v>
      </c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206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263" t="s">
        <v>474</v>
      </c>
      <c r="D313" s="264"/>
      <c r="E313" s="264"/>
      <c r="F313" s="264"/>
      <c r="G313" s="264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165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194" t="s">
        <v>513</v>
      </c>
      <c r="D314" s="185"/>
      <c r="E314" s="186">
        <v>561.6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209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94" t="s">
        <v>514</v>
      </c>
      <c r="D315" s="185"/>
      <c r="E315" s="186">
        <v>93.6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209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94" t="s">
        <v>515</v>
      </c>
      <c r="D316" s="185"/>
      <c r="E316" s="186">
        <v>9.11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209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94" t="s">
        <v>516</v>
      </c>
      <c r="D317" s="185"/>
      <c r="E317" s="186">
        <v>4.32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209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94" t="s">
        <v>517</v>
      </c>
      <c r="D318" s="185"/>
      <c r="E318" s="186">
        <v>4.91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209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94" t="s">
        <v>518</v>
      </c>
      <c r="D319" s="185"/>
      <c r="E319" s="186">
        <v>21.9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209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94" t="s">
        <v>519</v>
      </c>
      <c r="D320" s="185"/>
      <c r="E320" s="186">
        <v>71.28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209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94" t="s">
        <v>520</v>
      </c>
      <c r="D321" s="185"/>
      <c r="E321" s="186">
        <v>2.97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209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194" t="s">
        <v>521</v>
      </c>
      <c r="D322" s="185"/>
      <c r="E322" s="186">
        <v>20.399999999999999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209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94" t="s">
        <v>522</v>
      </c>
      <c r="D323" s="185"/>
      <c r="E323" s="186">
        <v>2.52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209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194" t="s">
        <v>523</v>
      </c>
      <c r="D324" s="185"/>
      <c r="E324" s="186">
        <v>33.299999999999997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209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194" t="s">
        <v>524</v>
      </c>
      <c r="D325" s="185"/>
      <c r="E325" s="186">
        <v>52.8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209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194" t="s">
        <v>525</v>
      </c>
      <c r="D326" s="185"/>
      <c r="E326" s="186">
        <v>187.2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209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94" t="s">
        <v>526</v>
      </c>
      <c r="D327" s="185"/>
      <c r="E327" s="186">
        <v>21.6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209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94" t="s">
        <v>527</v>
      </c>
      <c r="D328" s="185"/>
      <c r="E328" s="186">
        <v>5.33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209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94" t="s">
        <v>528</v>
      </c>
      <c r="D329" s="185"/>
      <c r="E329" s="186">
        <v>0.72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209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194" t="s">
        <v>529</v>
      </c>
      <c r="D330" s="185"/>
      <c r="E330" s="186">
        <v>1.03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209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94" t="s">
        <v>530</v>
      </c>
      <c r="D331" s="185"/>
      <c r="E331" s="186">
        <v>5.0999999999999996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209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94" t="s">
        <v>531</v>
      </c>
      <c r="D332" s="185"/>
      <c r="E332" s="186">
        <v>31.68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209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194" t="s">
        <v>532</v>
      </c>
      <c r="D333" s="185"/>
      <c r="E333" s="186">
        <v>1.89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209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94" t="s">
        <v>533</v>
      </c>
      <c r="D334" s="185"/>
      <c r="E334" s="186">
        <v>9.18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209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194" t="s">
        <v>534</v>
      </c>
      <c r="D335" s="185"/>
      <c r="E335" s="186">
        <v>1.62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209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94" t="s">
        <v>535</v>
      </c>
      <c r="D336" s="185"/>
      <c r="E336" s="186">
        <v>15.3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209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194" t="s">
        <v>536</v>
      </c>
      <c r="D337" s="185"/>
      <c r="E337" s="186">
        <v>18.48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209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ht="33.75" outlineLevel="1" x14ac:dyDescent="0.2">
      <c r="A338" s="172">
        <v>61</v>
      </c>
      <c r="B338" s="173" t="s">
        <v>537</v>
      </c>
      <c r="C338" s="181" t="s">
        <v>538</v>
      </c>
      <c r="D338" s="174" t="s">
        <v>204</v>
      </c>
      <c r="E338" s="175">
        <v>36.96</v>
      </c>
      <c r="F338" s="176">
        <v>548.625</v>
      </c>
      <c r="G338" s="177">
        <f>ROUND(E338*F338,2)</f>
        <v>20277.18</v>
      </c>
      <c r="H338" s="161"/>
      <c r="I338" s="160">
        <f>ROUND(E338*H338,2)</f>
        <v>0</v>
      </c>
      <c r="J338" s="161"/>
      <c r="K338" s="160">
        <f>ROUND(E338*J338,2)</f>
        <v>0</v>
      </c>
      <c r="L338" s="160">
        <v>21</v>
      </c>
      <c r="M338" s="160">
        <f>G338*(1+L338/100)</f>
        <v>24535.3878</v>
      </c>
      <c r="N338" s="160">
        <v>0</v>
      </c>
      <c r="O338" s="160">
        <f>ROUND(E338*N338,2)</f>
        <v>0</v>
      </c>
      <c r="P338" s="160">
        <v>0</v>
      </c>
      <c r="Q338" s="160">
        <f>ROUND(E338*P338,2)</f>
        <v>0</v>
      </c>
      <c r="R338" s="160"/>
      <c r="S338" s="160" t="s">
        <v>161</v>
      </c>
      <c r="T338" s="160" t="s">
        <v>162</v>
      </c>
      <c r="U338" s="160">
        <v>0</v>
      </c>
      <c r="V338" s="160">
        <f>ROUND(E338*U338,2)</f>
        <v>0</v>
      </c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206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194" t="s">
        <v>446</v>
      </c>
      <c r="D339" s="185"/>
      <c r="E339" s="186">
        <v>21.78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209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194" t="s">
        <v>539</v>
      </c>
      <c r="D340" s="185"/>
      <c r="E340" s="186">
        <v>15.18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209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72">
        <v>62</v>
      </c>
      <c r="B341" s="173" t="s">
        <v>540</v>
      </c>
      <c r="C341" s="181" t="s">
        <v>541</v>
      </c>
      <c r="D341" s="174" t="s">
        <v>250</v>
      </c>
      <c r="E341" s="175">
        <v>2090.6</v>
      </c>
      <c r="F341" s="176">
        <v>88</v>
      </c>
      <c r="G341" s="177">
        <f>ROUND(E341*F341,2)</f>
        <v>183972.8</v>
      </c>
      <c r="H341" s="161"/>
      <c r="I341" s="160">
        <f>ROUND(E341*H341,2)</f>
        <v>0</v>
      </c>
      <c r="J341" s="161"/>
      <c r="K341" s="160">
        <f>ROUND(E341*J341,2)</f>
        <v>0</v>
      </c>
      <c r="L341" s="160">
        <v>21</v>
      </c>
      <c r="M341" s="160">
        <f>G341*(1+L341/100)</f>
        <v>222607.08799999999</v>
      </c>
      <c r="N341" s="160">
        <v>0</v>
      </c>
      <c r="O341" s="160">
        <f>ROUND(E341*N341,2)</f>
        <v>0</v>
      </c>
      <c r="P341" s="160">
        <v>0</v>
      </c>
      <c r="Q341" s="160">
        <f>ROUND(E341*P341,2)</f>
        <v>0</v>
      </c>
      <c r="R341" s="160"/>
      <c r="S341" s="160" t="s">
        <v>161</v>
      </c>
      <c r="T341" s="160" t="s">
        <v>162</v>
      </c>
      <c r="U341" s="160">
        <v>0</v>
      </c>
      <c r="V341" s="160">
        <f>ROUND(E341*U341,2)</f>
        <v>0</v>
      </c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206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ht="22.5" outlineLevel="1" x14ac:dyDescent="0.2">
      <c r="A342" s="157"/>
      <c r="B342" s="158"/>
      <c r="C342" s="194" t="s">
        <v>542</v>
      </c>
      <c r="D342" s="185"/>
      <c r="E342" s="186">
        <v>275.2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209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194" t="s">
        <v>543</v>
      </c>
      <c r="D343" s="185"/>
      <c r="E343" s="186">
        <v>74.400000000000006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209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ht="33.75" outlineLevel="1" x14ac:dyDescent="0.2">
      <c r="A344" s="157"/>
      <c r="B344" s="158"/>
      <c r="C344" s="194" t="s">
        <v>544</v>
      </c>
      <c r="D344" s="185"/>
      <c r="E344" s="186">
        <v>143.80000000000001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209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194" t="s">
        <v>545</v>
      </c>
      <c r="D345" s="185"/>
      <c r="E345" s="186">
        <v>80.400000000000006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209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ht="33.75" outlineLevel="1" x14ac:dyDescent="0.2">
      <c r="A346" s="157"/>
      <c r="B346" s="158"/>
      <c r="C346" s="194" t="s">
        <v>546</v>
      </c>
      <c r="D346" s="185"/>
      <c r="E346" s="186">
        <v>298.76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209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194" t="s">
        <v>547</v>
      </c>
      <c r="D347" s="185"/>
      <c r="E347" s="186">
        <v>53.24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209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194" t="s">
        <v>548</v>
      </c>
      <c r="D348" s="185"/>
      <c r="E348" s="186">
        <v>1164.8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209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72">
        <v>63</v>
      </c>
      <c r="B349" s="173" t="s">
        <v>549</v>
      </c>
      <c r="C349" s="181" t="s">
        <v>550</v>
      </c>
      <c r="D349" s="174" t="s">
        <v>204</v>
      </c>
      <c r="E349" s="175">
        <v>9345.0337500000005</v>
      </c>
      <c r="F349" s="176">
        <v>25</v>
      </c>
      <c r="G349" s="177">
        <f>ROUND(E349*F349,2)</f>
        <v>233625.84</v>
      </c>
      <c r="H349" s="161"/>
      <c r="I349" s="160">
        <f>ROUND(E349*H349,2)</f>
        <v>0</v>
      </c>
      <c r="J349" s="161"/>
      <c r="K349" s="160">
        <f>ROUND(E349*J349,2)</f>
        <v>0</v>
      </c>
      <c r="L349" s="160">
        <v>21</v>
      </c>
      <c r="M349" s="160">
        <f>G349*(1+L349/100)</f>
        <v>282687.26639999996</v>
      </c>
      <c r="N349" s="160">
        <v>1.205E-2</v>
      </c>
      <c r="O349" s="160">
        <f>ROUND(E349*N349,2)</f>
        <v>112.61</v>
      </c>
      <c r="P349" s="160">
        <v>0</v>
      </c>
      <c r="Q349" s="160">
        <f>ROUND(E349*P349,2)</f>
        <v>0</v>
      </c>
      <c r="R349" s="160"/>
      <c r="S349" s="160" t="s">
        <v>205</v>
      </c>
      <c r="T349" s="160" t="s">
        <v>162</v>
      </c>
      <c r="U349" s="160">
        <v>0</v>
      </c>
      <c r="V349" s="160">
        <f>ROUND(E349*U349,2)</f>
        <v>0</v>
      </c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206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ht="22.5" outlineLevel="1" x14ac:dyDescent="0.2">
      <c r="A350" s="157"/>
      <c r="B350" s="158"/>
      <c r="C350" s="194" t="s">
        <v>551</v>
      </c>
      <c r="D350" s="185"/>
      <c r="E350" s="186">
        <v>9345.0300000000007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209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ht="22.5" outlineLevel="1" x14ac:dyDescent="0.2">
      <c r="A351" s="172">
        <v>64</v>
      </c>
      <c r="B351" s="173" t="s">
        <v>552</v>
      </c>
      <c r="C351" s="181" t="s">
        <v>553</v>
      </c>
      <c r="D351" s="174" t="s">
        <v>204</v>
      </c>
      <c r="E351" s="175">
        <v>4672.5168800000001</v>
      </c>
      <c r="F351" s="176">
        <v>35</v>
      </c>
      <c r="G351" s="177">
        <f>ROUND(E351*F351,2)</f>
        <v>163538.09</v>
      </c>
      <c r="H351" s="161"/>
      <c r="I351" s="160">
        <f>ROUND(E351*H351,2)</f>
        <v>0</v>
      </c>
      <c r="J351" s="161"/>
      <c r="K351" s="160">
        <f>ROUND(E351*J351,2)</f>
        <v>0</v>
      </c>
      <c r="L351" s="160">
        <v>21</v>
      </c>
      <c r="M351" s="160">
        <f>G351*(1+L351/100)</f>
        <v>197881.0889</v>
      </c>
      <c r="N351" s="160">
        <v>0</v>
      </c>
      <c r="O351" s="160">
        <f>ROUND(E351*N351,2)</f>
        <v>0</v>
      </c>
      <c r="P351" s="160">
        <v>0</v>
      </c>
      <c r="Q351" s="160">
        <f>ROUND(E351*P351,2)</f>
        <v>0</v>
      </c>
      <c r="R351" s="160"/>
      <c r="S351" s="160" t="s">
        <v>161</v>
      </c>
      <c r="T351" s="160" t="s">
        <v>162</v>
      </c>
      <c r="U351" s="160">
        <v>0</v>
      </c>
      <c r="V351" s="160">
        <f>ROUND(E351*U351,2)</f>
        <v>0</v>
      </c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206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194" t="s">
        <v>554</v>
      </c>
      <c r="D352" s="185"/>
      <c r="E352" s="186">
        <v>4672.5200000000004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209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ht="22.5" outlineLevel="1" x14ac:dyDescent="0.2">
      <c r="A353" s="172">
        <v>65</v>
      </c>
      <c r="B353" s="173" t="s">
        <v>555</v>
      </c>
      <c r="C353" s="181" t="s">
        <v>556</v>
      </c>
      <c r="D353" s="174" t="s">
        <v>204</v>
      </c>
      <c r="E353" s="175">
        <v>1455.94</v>
      </c>
      <c r="F353" s="176">
        <v>170</v>
      </c>
      <c r="G353" s="177">
        <f>ROUND(E353*F353,2)</f>
        <v>247509.8</v>
      </c>
      <c r="H353" s="161"/>
      <c r="I353" s="160">
        <f>ROUND(E353*H353,2)</f>
        <v>0</v>
      </c>
      <c r="J353" s="161"/>
      <c r="K353" s="160">
        <f>ROUND(E353*J353,2)</f>
        <v>0</v>
      </c>
      <c r="L353" s="160">
        <v>21</v>
      </c>
      <c r="M353" s="160">
        <f>G353*(1+L353/100)</f>
        <v>299486.85799999995</v>
      </c>
      <c r="N353" s="160">
        <v>0</v>
      </c>
      <c r="O353" s="160">
        <f>ROUND(E353*N353,2)</f>
        <v>0</v>
      </c>
      <c r="P353" s="160">
        <v>0</v>
      </c>
      <c r="Q353" s="160">
        <f>ROUND(E353*P353,2)</f>
        <v>0</v>
      </c>
      <c r="R353" s="160"/>
      <c r="S353" s="160" t="s">
        <v>161</v>
      </c>
      <c r="T353" s="160" t="s">
        <v>162</v>
      </c>
      <c r="U353" s="160">
        <v>0</v>
      </c>
      <c r="V353" s="160">
        <f>ROUND(E353*U353,2)</f>
        <v>0</v>
      </c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206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94" t="s">
        <v>557</v>
      </c>
      <c r="D354" s="185"/>
      <c r="E354" s="186">
        <v>208.28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209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94" t="s">
        <v>558</v>
      </c>
      <c r="D355" s="185"/>
      <c r="E355" s="186">
        <v>-13.68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209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94" t="s">
        <v>559</v>
      </c>
      <c r="D356" s="185"/>
      <c r="E356" s="186">
        <v>7.9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209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94" t="s">
        <v>560</v>
      </c>
      <c r="D357" s="185"/>
      <c r="E357" s="186">
        <v>1253.44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209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ht="22.5" outlineLevel="1" x14ac:dyDescent="0.2">
      <c r="A358" s="172">
        <v>66</v>
      </c>
      <c r="B358" s="173" t="s">
        <v>561</v>
      </c>
      <c r="C358" s="181" t="s">
        <v>562</v>
      </c>
      <c r="D358" s="174" t="s">
        <v>250</v>
      </c>
      <c r="E358" s="175">
        <v>1047.71</v>
      </c>
      <c r="F358" s="176">
        <v>29</v>
      </c>
      <c r="G358" s="177">
        <f>ROUND(E358*F358,2)</f>
        <v>30383.59</v>
      </c>
      <c r="H358" s="161"/>
      <c r="I358" s="160">
        <f>ROUND(E358*H358,2)</f>
        <v>0</v>
      </c>
      <c r="J358" s="161"/>
      <c r="K358" s="160">
        <f>ROUND(E358*J358,2)</f>
        <v>0</v>
      </c>
      <c r="L358" s="160">
        <v>21</v>
      </c>
      <c r="M358" s="160">
        <f>G358*(1+L358/100)</f>
        <v>36764.143899999995</v>
      </c>
      <c r="N358" s="160">
        <v>0</v>
      </c>
      <c r="O358" s="160">
        <f>ROUND(E358*N358,2)</f>
        <v>0</v>
      </c>
      <c r="P358" s="160">
        <v>0</v>
      </c>
      <c r="Q358" s="160">
        <f>ROUND(E358*P358,2)</f>
        <v>0</v>
      </c>
      <c r="R358" s="160"/>
      <c r="S358" s="160" t="s">
        <v>161</v>
      </c>
      <c r="T358" s="160" t="s">
        <v>162</v>
      </c>
      <c r="U358" s="160">
        <v>0</v>
      </c>
      <c r="V358" s="160">
        <f>ROUND(E358*U358,2)</f>
        <v>0</v>
      </c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206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94" t="s">
        <v>563</v>
      </c>
      <c r="D359" s="185"/>
      <c r="E359" s="186">
        <v>50.6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209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94" t="s">
        <v>564</v>
      </c>
      <c r="D360" s="185"/>
      <c r="E360" s="186">
        <v>624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209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194" t="s">
        <v>565</v>
      </c>
      <c r="D361" s="185"/>
      <c r="E361" s="186">
        <v>72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209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194" t="s">
        <v>566</v>
      </c>
      <c r="D362" s="185"/>
      <c r="E362" s="186">
        <v>17.760000000000002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209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194" t="s">
        <v>567</v>
      </c>
      <c r="D363" s="185"/>
      <c r="E363" s="186">
        <v>2.4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209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194" t="s">
        <v>568</v>
      </c>
      <c r="D364" s="185"/>
      <c r="E364" s="186">
        <v>3.45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209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194" t="s">
        <v>569</v>
      </c>
      <c r="D365" s="185"/>
      <c r="E365" s="186">
        <v>17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209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194" t="s">
        <v>570</v>
      </c>
      <c r="D366" s="185"/>
      <c r="E366" s="186">
        <v>105.6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209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194" t="s">
        <v>571</v>
      </c>
      <c r="D367" s="185"/>
      <c r="E367" s="186">
        <v>6.3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209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194" t="s">
        <v>572</v>
      </c>
      <c r="D368" s="185"/>
      <c r="E368" s="186">
        <v>30.6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209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94" t="s">
        <v>573</v>
      </c>
      <c r="D369" s="185"/>
      <c r="E369" s="186">
        <v>5.4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209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194" t="s">
        <v>574</v>
      </c>
      <c r="D370" s="185"/>
      <c r="E370" s="186">
        <v>51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209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194" t="s">
        <v>575</v>
      </c>
      <c r="D371" s="185"/>
      <c r="E371" s="186">
        <v>61.6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209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ht="22.5" outlineLevel="1" x14ac:dyDescent="0.2">
      <c r="A372" s="172">
        <v>67</v>
      </c>
      <c r="B372" s="173" t="s">
        <v>576</v>
      </c>
      <c r="C372" s="181" t="s">
        <v>577</v>
      </c>
      <c r="D372" s="174" t="s">
        <v>250</v>
      </c>
      <c r="E372" s="175">
        <v>7891.32</v>
      </c>
      <c r="F372" s="176">
        <v>8</v>
      </c>
      <c r="G372" s="177">
        <f>ROUND(E372*F372,2)</f>
        <v>63130.559999999998</v>
      </c>
      <c r="H372" s="161"/>
      <c r="I372" s="160">
        <f>ROUND(E372*H372,2)</f>
        <v>0</v>
      </c>
      <c r="J372" s="161"/>
      <c r="K372" s="160">
        <f>ROUND(E372*J372,2)</f>
        <v>0</v>
      </c>
      <c r="L372" s="160">
        <v>21</v>
      </c>
      <c r="M372" s="160">
        <f>G372*(1+L372/100)</f>
        <v>76387.977599999998</v>
      </c>
      <c r="N372" s="160">
        <v>1.0000000000000001E-5</v>
      </c>
      <c r="O372" s="160">
        <f>ROUND(E372*N372,2)</f>
        <v>0.08</v>
      </c>
      <c r="P372" s="160">
        <v>0</v>
      </c>
      <c r="Q372" s="160">
        <f>ROUND(E372*P372,2)</f>
        <v>0</v>
      </c>
      <c r="R372" s="160" t="s">
        <v>578</v>
      </c>
      <c r="S372" s="160" t="s">
        <v>205</v>
      </c>
      <c r="T372" s="160" t="s">
        <v>162</v>
      </c>
      <c r="U372" s="160">
        <v>0</v>
      </c>
      <c r="V372" s="160">
        <f>ROUND(E372*U372,2)</f>
        <v>0</v>
      </c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579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194" t="s">
        <v>580</v>
      </c>
      <c r="D373" s="185"/>
      <c r="E373" s="186">
        <v>123.2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209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194" t="s">
        <v>581</v>
      </c>
      <c r="D374" s="185"/>
      <c r="E374" s="186">
        <v>2496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209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194" t="s">
        <v>582</v>
      </c>
      <c r="D375" s="185"/>
      <c r="E375" s="186">
        <v>384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209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194" t="s">
        <v>583</v>
      </c>
      <c r="D376" s="185"/>
      <c r="E376" s="186">
        <v>48.12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209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194" t="s">
        <v>584</v>
      </c>
      <c r="D377" s="185"/>
      <c r="E377" s="186">
        <v>16.8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209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194" t="s">
        <v>585</v>
      </c>
      <c r="D378" s="185"/>
      <c r="E378" s="186">
        <v>19.8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209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194" t="s">
        <v>586</v>
      </c>
      <c r="D379" s="185"/>
      <c r="E379" s="186">
        <v>90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209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194" t="s">
        <v>587</v>
      </c>
      <c r="D380" s="185"/>
      <c r="E380" s="186">
        <v>343.2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209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194" t="s">
        <v>588</v>
      </c>
      <c r="D381" s="185"/>
      <c r="E381" s="186">
        <v>16.2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209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194" t="s">
        <v>589</v>
      </c>
      <c r="D382" s="185"/>
      <c r="E382" s="186">
        <v>98.6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209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194" t="s">
        <v>590</v>
      </c>
      <c r="D383" s="185"/>
      <c r="E383" s="186">
        <v>13.8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209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194" t="s">
        <v>591</v>
      </c>
      <c r="D384" s="185"/>
      <c r="E384" s="186">
        <v>162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209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194" t="s">
        <v>592</v>
      </c>
      <c r="D385" s="185"/>
      <c r="E385" s="186">
        <v>237.6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209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ht="22.5" outlineLevel="1" x14ac:dyDescent="0.2">
      <c r="A386" s="157"/>
      <c r="B386" s="158"/>
      <c r="C386" s="194" t="s">
        <v>593</v>
      </c>
      <c r="D386" s="185"/>
      <c r="E386" s="186">
        <v>3242.4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209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194" t="s">
        <v>594</v>
      </c>
      <c r="D387" s="185"/>
      <c r="E387" s="186">
        <v>302.39999999999998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209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194" t="s">
        <v>595</v>
      </c>
      <c r="D388" s="185"/>
      <c r="E388" s="186">
        <v>28.8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209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194" t="s">
        <v>596</v>
      </c>
      <c r="D389" s="185"/>
      <c r="E389" s="186">
        <v>180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209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194" t="s">
        <v>597</v>
      </c>
      <c r="D390" s="185"/>
      <c r="E390" s="186">
        <v>88.4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209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72">
        <v>68</v>
      </c>
      <c r="B391" s="173" t="s">
        <v>598</v>
      </c>
      <c r="C391" s="181" t="s">
        <v>599</v>
      </c>
      <c r="D391" s="174" t="s">
        <v>250</v>
      </c>
      <c r="E391" s="175">
        <v>7891.32</v>
      </c>
      <c r="F391" s="176">
        <v>6</v>
      </c>
      <c r="G391" s="177">
        <f>ROUND(E391*F391,2)</f>
        <v>47347.92</v>
      </c>
      <c r="H391" s="161"/>
      <c r="I391" s="160">
        <f>ROUND(E391*H391,2)</f>
        <v>0</v>
      </c>
      <c r="J391" s="161"/>
      <c r="K391" s="160">
        <f>ROUND(E391*J391,2)</f>
        <v>0</v>
      </c>
      <c r="L391" s="160">
        <v>21</v>
      </c>
      <c r="M391" s="160">
        <f>G391*(1+L391/100)</f>
        <v>57290.983199999995</v>
      </c>
      <c r="N391" s="160">
        <v>0</v>
      </c>
      <c r="O391" s="160">
        <f>ROUND(E391*N391,2)</f>
        <v>0</v>
      </c>
      <c r="P391" s="160">
        <v>0</v>
      </c>
      <c r="Q391" s="160">
        <f>ROUND(E391*P391,2)</f>
        <v>0</v>
      </c>
      <c r="R391" s="160"/>
      <c r="S391" s="160" t="s">
        <v>205</v>
      </c>
      <c r="T391" s="160" t="s">
        <v>162</v>
      </c>
      <c r="U391" s="160">
        <v>0</v>
      </c>
      <c r="V391" s="160">
        <f>ROUND(E391*U391,2)</f>
        <v>0</v>
      </c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238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194" t="s">
        <v>580</v>
      </c>
      <c r="D392" s="185"/>
      <c r="E392" s="186">
        <v>123.2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209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94" t="s">
        <v>581</v>
      </c>
      <c r="D393" s="185"/>
      <c r="E393" s="186">
        <v>2496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209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194" t="s">
        <v>582</v>
      </c>
      <c r="D394" s="185"/>
      <c r="E394" s="186">
        <v>384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209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194" t="s">
        <v>583</v>
      </c>
      <c r="D395" s="185"/>
      <c r="E395" s="186">
        <v>48.12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209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58"/>
      <c r="C396" s="194" t="s">
        <v>584</v>
      </c>
      <c r="D396" s="185"/>
      <c r="E396" s="186">
        <v>16.8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209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194" t="s">
        <v>585</v>
      </c>
      <c r="D397" s="185"/>
      <c r="E397" s="186">
        <v>19.8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209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194" t="s">
        <v>586</v>
      </c>
      <c r="D398" s="185"/>
      <c r="E398" s="186">
        <v>90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209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194" t="s">
        <v>587</v>
      </c>
      <c r="D399" s="185"/>
      <c r="E399" s="186">
        <v>343.2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209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194" t="s">
        <v>588</v>
      </c>
      <c r="D400" s="185"/>
      <c r="E400" s="186">
        <v>16.2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209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194" t="s">
        <v>589</v>
      </c>
      <c r="D401" s="185"/>
      <c r="E401" s="186">
        <v>98.6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209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194" t="s">
        <v>590</v>
      </c>
      <c r="D402" s="185"/>
      <c r="E402" s="186">
        <v>13.8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209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194" t="s">
        <v>591</v>
      </c>
      <c r="D403" s="185"/>
      <c r="E403" s="186">
        <v>162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209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194" t="s">
        <v>592</v>
      </c>
      <c r="D404" s="185"/>
      <c r="E404" s="186">
        <v>237.6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209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ht="22.5" outlineLevel="1" x14ac:dyDescent="0.2">
      <c r="A405" s="157"/>
      <c r="B405" s="158"/>
      <c r="C405" s="194" t="s">
        <v>593</v>
      </c>
      <c r="D405" s="185"/>
      <c r="E405" s="186">
        <v>3242.4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209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194" t="s">
        <v>594</v>
      </c>
      <c r="D406" s="185"/>
      <c r="E406" s="186">
        <v>302.39999999999998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209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58"/>
      <c r="C407" s="194" t="s">
        <v>595</v>
      </c>
      <c r="D407" s="185"/>
      <c r="E407" s="186">
        <v>28.8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209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194" t="s">
        <v>596</v>
      </c>
      <c r="D408" s="185"/>
      <c r="E408" s="186">
        <v>180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209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94" t="s">
        <v>597</v>
      </c>
      <c r="D409" s="185"/>
      <c r="E409" s="186">
        <v>88.4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209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ht="22.5" outlineLevel="1" x14ac:dyDescent="0.2">
      <c r="A410" s="172">
        <v>69</v>
      </c>
      <c r="B410" s="173" t="s">
        <v>600</v>
      </c>
      <c r="C410" s="181" t="s">
        <v>601</v>
      </c>
      <c r="D410" s="174" t="s">
        <v>250</v>
      </c>
      <c r="E410" s="175">
        <v>8098.64</v>
      </c>
      <c r="F410" s="176">
        <v>26</v>
      </c>
      <c r="G410" s="177">
        <f>ROUND(E410*F410,2)</f>
        <v>210564.64</v>
      </c>
      <c r="H410" s="161"/>
      <c r="I410" s="160">
        <f>ROUND(E410*H410,2)</f>
        <v>0</v>
      </c>
      <c r="J410" s="161"/>
      <c r="K410" s="160">
        <f>ROUND(E410*J410,2)</f>
        <v>0</v>
      </c>
      <c r="L410" s="160">
        <v>21</v>
      </c>
      <c r="M410" s="160">
        <f>G410*(1+L410/100)</f>
        <v>254783.2144</v>
      </c>
      <c r="N410" s="160">
        <v>0</v>
      </c>
      <c r="O410" s="160">
        <f>ROUND(E410*N410,2)</f>
        <v>0</v>
      </c>
      <c r="P410" s="160">
        <v>0</v>
      </c>
      <c r="Q410" s="160">
        <f>ROUND(E410*P410,2)</f>
        <v>0</v>
      </c>
      <c r="R410" s="160"/>
      <c r="S410" s="160" t="s">
        <v>161</v>
      </c>
      <c r="T410" s="160" t="s">
        <v>162</v>
      </c>
      <c r="U410" s="160">
        <v>0</v>
      </c>
      <c r="V410" s="160">
        <f>ROUND(E410*U410,2)</f>
        <v>0</v>
      </c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206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94" t="s">
        <v>382</v>
      </c>
      <c r="D411" s="185"/>
      <c r="E411" s="186">
        <v>246.4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209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94" t="s">
        <v>383</v>
      </c>
      <c r="D412" s="185"/>
      <c r="E412" s="186">
        <v>4992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209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194" t="s">
        <v>384</v>
      </c>
      <c r="D413" s="185"/>
      <c r="E413" s="186">
        <v>768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209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194" t="s">
        <v>385</v>
      </c>
      <c r="D414" s="185"/>
      <c r="E414" s="186">
        <v>96.24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209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58"/>
      <c r="C415" s="194" t="s">
        <v>386</v>
      </c>
      <c r="D415" s="185"/>
      <c r="E415" s="186">
        <v>33.6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209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194" t="s">
        <v>387</v>
      </c>
      <c r="D416" s="185"/>
      <c r="E416" s="186">
        <v>39.6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209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7"/>
      <c r="B417" s="158"/>
      <c r="C417" s="194" t="s">
        <v>388</v>
      </c>
      <c r="D417" s="185"/>
      <c r="E417" s="186">
        <v>180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209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194" t="s">
        <v>389</v>
      </c>
      <c r="D418" s="185"/>
      <c r="E418" s="186">
        <v>686.4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209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194" t="s">
        <v>390</v>
      </c>
      <c r="D419" s="185"/>
      <c r="E419" s="186">
        <v>32.4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209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194" t="s">
        <v>391</v>
      </c>
      <c r="D420" s="185"/>
      <c r="E420" s="186">
        <v>197.2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209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58"/>
      <c r="C421" s="194" t="s">
        <v>392</v>
      </c>
      <c r="D421" s="185"/>
      <c r="E421" s="186">
        <v>27.6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209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194" t="s">
        <v>393</v>
      </c>
      <c r="D422" s="185"/>
      <c r="E422" s="186">
        <v>324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209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57"/>
      <c r="B423" s="158"/>
      <c r="C423" s="194" t="s">
        <v>394</v>
      </c>
      <c r="D423" s="185"/>
      <c r="E423" s="186">
        <v>475.2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209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ht="22.5" outlineLevel="1" x14ac:dyDescent="0.2">
      <c r="A424" s="172">
        <v>70</v>
      </c>
      <c r="B424" s="173" t="s">
        <v>602</v>
      </c>
      <c r="C424" s="181" t="s">
        <v>603</v>
      </c>
      <c r="D424" s="174" t="s">
        <v>250</v>
      </c>
      <c r="E424" s="175">
        <v>488.4</v>
      </c>
      <c r="F424" s="176">
        <v>135</v>
      </c>
      <c r="G424" s="177">
        <f>ROUND(E424*F424,2)</f>
        <v>65934</v>
      </c>
      <c r="H424" s="161"/>
      <c r="I424" s="160">
        <f>ROUND(E424*H424,2)</f>
        <v>0</v>
      </c>
      <c r="J424" s="161"/>
      <c r="K424" s="160">
        <f>ROUND(E424*J424,2)</f>
        <v>0</v>
      </c>
      <c r="L424" s="160">
        <v>21</v>
      </c>
      <c r="M424" s="160">
        <f>G424*(1+L424/100)</f>
        <v>79780.14</v>
      </c>
      <c r="N424" s="160">
        <v>0</v>
      </c>
      <c r="O424" s="160">
        <f>ROUND(E424*N424,2)</f>
        <v>0</v>
      </c>
      <c r="P424" s="160">
        <v>0</v>
      </c>
      <c r="Q424" s="160">
        <f>ROUND(E424*P424,2)</f>
        <v>0</v>
      </c>
      <c r="R424" s="160"/>
      <c r="S424" s="160" t="s">
        <v>161</v>
      </c>
      <c r="T424" s="160" t="s">
        <v>162</v>
      </c>
      <c r="U424" s="160">
        <v>0</v>
      </c>
      <c r="V424" s="160">
        <f>ROUND(E424*U424,2)</f>
        <v>0</v>
      </c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206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58"/>
      <c r="C425" s="194" t="s">
        <v>604</v>
      </c>
      <c r="D425" s="185"/>
      <c r="E425" s="186">
        <v>488.4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209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ht="33.75" outlineLevel="1" x14ac:dyDescent="0.2">
      <c r="A426" s="172">
        <v>71</v>
      </c>
      <c r="B426" s="173" t="s">
        <v>605</v>
      </c>
      <c r="C426" s="181" t="s">
        <v>606</v>
      </c>
      <c r="D426" s="174" t="s">
        <v>250</v>
      </c>
      <c r="E426" s="175">
        <v>1047.71</v>
      </c>
      <c r="F426" s="176">
        <v>30</v>
      </c>
      <c r="G426" s="177">
        <f>ROUND(E426*F426,2)</f>
        <v>31431.3</v>
      </c>
      <c r="H426" s="161"/>
      <c r="I426" s="160">
        <f>ROUND(E426*H426,2)</f>
        <v>0</v>
      </c>
      <c r="J426" s="161"/>
      <c r="K426" s="160">
        <f>ROUND(E426*J426,2)</f>
        <v>0</v>
      </c>
      <c r="L426" s="160">
        <v>21</v>
      </c>
      <c r="M426" s="160">
        <f>G426*(1+L426/100)</f>
        <v>38031.873</v>
      </c>
      <c r="N426" s="160">
        <v>0</v>
      </c>
      <c r="O426" s="160">
        <f>ROUND(E426*N426,2)</f>
        <v>0</v>
      </c>
      <c r="P426" s="160">
        <v>0</v>
      </c>
      <c r="Q426" s="160">
        <f>ROUND(E426*P426,2)</f>
        <v>0</v>
      </c>
      <c r="R426" s="160"/>
      <c r="S426" s="160" t="s">
        <v>161</v>
      </c>
      <c r="T426" s="160" t="s">
        <v>162</v>
      </c>
      <c r="U426" s="160">
        <v>0</v>
      </c>
      <c r="V426" s="160">
        <f>ROUND(E426*U426,2)</f>
        <v>0</v>
      </c>
      <c r="W426" s="16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206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58"/>
      <c r="C427" s="194" t="s">
        <v>607</v>
      </c>
      <c r="D427" s="185"/>
      <c r="E427" s="186">
        <v>50.6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209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194" t="s">
        <v>608</v>
      </c>
      <c r="D428" s="185"/>
      <c r="E428" s="186">
        <v>624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209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194" t="s">
        <v>565</v>
      </c>
      <c r="D429" s="185"/>
      <c r="E429" s="186">
        <v>72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209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194" t="s">
        <v>566</v>
      </c>
      <c r="D430" s="185"/>
      <c r="E430" s="186">
        <v>17.760000000000002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209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7"/>
      <c r="B431" s="158"/>
      <c r="C431" s="194" t="s">
        <v>567</v>
      </c>
      <c r="D431" s="185"/>
      <c r="E431" s="186">
        <v>2.4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209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194" t="s">
        <v>568</v>
      </c>
      <c r="D432" s="185"/>
      <c r="E432" s="186">
        <v>3.45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209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58"/>
      <c r="C433" s="194" t="s">
        <v>569</v>
      </c>
      <c r="D433" s="185"/>
      <c r="E433" s="186">
        <v>17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209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194" t="s">
        <v>570</v>
      </c>
      <c r="D434" s="185"/>
      <c r="E434" s="186">
        <v>105.6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209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158"/>
      <c r="C435" s="194" t="s">
        <v>571</v>
      </c>
      <c r="D435" s="185"/>
      <c r="E435" s="186">
        <v>6.3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209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194" t="s">
        <v>572</v>
      </c>
      <c r="D436" s="185"/>
      <c r="E436" s="186">
        <v>30.6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209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158"/>
      <c r="C437" s="194" t="s">
        <v>573</v>
      </c>
      <c r="D437" s="185"/>
      <c r="E437" s="186">
        <v>5.4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209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7"/>
      <c r="B438" s="158"/>
      <c r="C438" s="194" t="s">
        <v>574</v>
      </c>
      <c r="D438" s="185"/>
      <c r="E438" s="186">
        <v>51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209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7"/>
      <c r="B439" s="158"/>
      <c r="C439" s="194" t="s">
        <v>575</v>
      </c>
      <c r="D439" s="185"/>
      <c r="E439" s="186">
        <v>61.6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209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72">
        <v>72</v>
      </c>
      <c r="B440" s="173" t="s">
        <v>609</v>
      </c>
      <c r="C440" s="181" t="s">
        <v>610</v>
      </c>
      <c r="D440" s="174" t="s">
        <v>204</v>
      </c>
      <c r="E440" s="175">
        <v>10144.026750000001</v>
      </c>
      <c r="F440" s="176">
        <v>18</v>
      </c>
      <c r="G440" s="177">
        <f>ROUND(E440*F440,2)</f>
        <v>182592.48</v>
      </c>
      <c r="H440" s="161"/>
      <c r="I440" s="160">
        <f>ROUND(E440*H440,2)</f>
        <v>0</v>
      </c>
      <c r="J440" s="161"/>
      <c r="K440" s="160">
        <f>ROUND(E440*J440,2)</f>
        <v>0</v>
      </c>
      <c r="L440" s="160">
        <v>21</v>
      </c>
      <c r="M440" s="160">
        <f>G440*(1+L440/100)</f>
        <v>220936.9008</v>
      </c>
      <c r="N440" s="160">
        <v>0</v>
      </c>
      <c r="O440" s="160">
        <f>ROUND(E440*N440,2)</f>
        <v>0</v>
      </c>
      <c r="P440" s="160">
        <v>0</v>
      </c>
      <c r="Q440" s="160">
        <f>ROUND(E440*P440,2)</f>
        <v>0</v>
      </c>
      <c r="R440" s="160"/>
      <c r="S440" s="160" t="s">
        <v>161</v>
      </c>
      <c r="T440" s="160" t="s">
        <v>162</v>
      </c>
      <c r="U440" s="160">
        <v>0</v>
      </c>
      <c r="V440" s="160">
        <f>ROUND(E440*U440,2)</f>
        <v>0</v>
      </c>
      <c r="W440" s="16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206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7"/>
      <c r="B441" s="158"/>
      <c r="C441" s="194" t="s">
        <v>611</v>
      </c>
      <c r="D441" s="185"/>
      <c r="E441" s="186">
        <v>10144.030000000001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209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x14ac:dyDescent="0.2">
      <c r="A442" s="166" t="s">
        <v>156</v>
      </c>
      <c r="B442" s="167" t="s">
        <v>75</v>
      </c>
      <c r="C442" s="180" t="s">
        <v>76</v>
      </c>
      <c r="D442" s="168"/>
      <c r="E442" s="169"/>
      <c r="F442" s="170"/>
      <c r="G442" s="171">
        <f>SUMIF(AG443:AG489,"&lt;&gt;NOR",G443:G489)</f>
        <v>2269585.2900000005</v>
      </c>
      <c r="H442" s="165"/>
      <c r="I442" s="165">
        <f>SUM(I443:I489)</f>
        <v>0</v>
      </c>
      <c r="J442" s="165"/>
      <c r="K442" s="165">
        <f>SUM(K443:K489)</f>
        <v>0</v>
      </c>
      <c r="L442" s="165"/>
      <c r="M442" s="165">
        <f>SUM(M443:M489)</f>
        <v>2746198.2009000001</v>
      </c>
      <c r="N442" s="165"/>
      <c r="O442" s="165">
        <f>SUM(O443:O489)</f>
        <v>0</v>
      </c>
      <c r="P442" s="165"/>
      <c r="Q442" s="165">
        <f>SUM(Q443:Q489)</f>
        <v>0</v>
      </c>
      <c r="R442" s="165"/>
      <c r="S442" s="165"/>
      <c r="T442" s="165"/>
      <c r="U442" s="165"/>
      <c r="V442" s="165">
        <f>SUM(V443:V489)</f>
        <v>0</v>
      </c>
      <c r="W442" s="165"/>
      <c r="AG442" t="s">
        <v>157</v>
      </c>
    </row>
    <row r="443" spans="1:60" ht="22.5" outlineLevel="1" x14ac:dyDescent="0.2">
      <c r="A443" s="172">
        <v>73</v>
      </c>
      <c r="B443" s="173" t="s">
        <v>612</v>
      </c>
      <c r="C443" s="181" t="s">
        <v>613</v>
      </c>
      <c r="D443" s="174" t="s">
        <v>204</v>
      </c>
      <c r="E443" s="175">
        <v>3208.63</v>
      </c>
      <c r="F443" s="176">
        <v>140</v>
      </c>
      <c r="G443" s="177">
        <f>ROUND(E443*F443,2)</f>
        <v>449208.2</v>
      </c>
      <c r="H443" s="161"/>
      <c r="I443" s="160">
        <f>ROUND(E443*H443,2)</f>
        <v>0</v>
      </c>
      <c r="J443" s="161"/>
      <c r="K443" s="160">
        <f>ROUND(E443*J443,2)</f>
        <v>0</v>
      </c>
      <c r="L443" s="160">
        <v>21</v>
      </c>
      <c r="M443" s="160">
        <f>G443*(1+L443/100)</f>
        <v>543541.92200000002</v>
      </c>
      <c r="N443" s="160">
        <v>0</v>
      </c>
      <c r="O443" s="160">
        <f>ROUND(E443*N443,2)</f>
        <v>0</v>
      </c>
      <c r="P443" s="160">
        <v>0</v>
      </c>
      <c r="Q443" s="160">
        <f>ROUND(E443*P443,2)</f>
        <v>0</v>
      </c>
      <c r="R443" s="160"/>
      <c r="S443" s="160" t="s">
        <v>161</v>
      </c>
      <c r="T443" s="160" t="s">
        <v>162</v>
      </c>
      <c r="U443" s="160">
        <v>0</v>
      </c>
      <c r="V443" s="160">
        <f>ROUND(E443*U443,2)</f>
        <v>0</v>
      </c>
      <c r="W443" s="16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206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194" t="s">
        <v>614</v>
      </c>
      <c r="D444" s="185"/>
      <c r="E444" s="186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209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194" t="s">
        <v>615</v>
      </c>
      <c r="D445" s="185"/>
      <c r="E445" s="186">
        <v>217.8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209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ht="22.5" outlineLevel="1" x14ac:dyDescent="0.2">
      <c r="A446" s="157"/>
      <c r="B446" s="158"/>
      <c r="C446" s="194" t="s">
        <v>616</v>
      </c>
      <c r="D446" s="185"/>
      <c r="E446" s="186">
        <v>126.63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209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194" t="s">
        <v>617</v>
      </c>
      <c r="D447" s="185"/>
      <c r="E447" s="186">
        <v>223.02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209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ht="22.5" outlineLevel="1" x14ac:dyDescent="0.2">
      <c r="A448" s="157"/>
      <c r="B448" s="158"/>
      <c r="C448" s="194" t="s">
        <v>618</v>
      </c>
      <c r="D448" s="185"/>
      <c r="E448" s="186">
        <v>1824.48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209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ht="22.5" outlineLevel="1" x14ac:dyDescent="0.2">
      <c r="A449" s="157"/>
      <c r="B449" s="158"/>
      <c r="C449" s="194" t="s">
        <v>619</v>
      </c>
      <c r="D449" s="185"/>
      <c r="E449" s="186">
        <v>198.04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209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57"/>
      <c r="B450" s="158"/>
      <c r="C450" s="194" t="s">
        <v>620</v>
      </c>
      <c r="D450" s="185"/>
      <c r="E450" s="186">
        <v>206.22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209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194" t="s">
        <v>621</v>
      </c>
      <c r="D451" s="185"/>
      <c r="E451" s="186">
        <v>204.78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209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ht="33.75" outlineLevel="1" x14ac:dyDescent="0.2">
      <c r="A452" s="157"/>
      <c r="B452" s="158"/>
      <c r="C452" s="194" t="s">
        <v>622</v>
      </c>
      <c r="D452" s="185"/>
      <c r="E452" s="186">
        <v>110.46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209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7"/>
      <c r="B453" s="158"/>
      <c r="C453" s="194" t="s">
        <v>623</v>
      </c>
      <c r="D453" s="185"/>
      <c r="E453" s="186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209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ht="22.5" outlineLevel="1" x14ac:dyDescent="0.2">
      <c r="A454" s="157"/>
      <c r="B454" s="158"/>
      <c r="C454" s="194" t="s">
        <v>624</v>
      </c>
      <c r="D454" s="185"/>
      <c r="E454" s="186">
        <v>97.2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209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ht="33.75" outlineLevel="1" x14ac:dyDescent="0.2">
      <c r="A455" s="172">
        <v>74</v>
      </c>
      <c r="B455" s="173" t="s">
        <v>625</v>
      </c>
      <c r="C455" s="181" t="s">
        <v>626</v>
      </c>
      <c r="D455" s="174" t="s">
        <v>204</v>
      </c>
      <c r="E455" s="175">
        <v>1534.8824999999999</v>
      </c>
      <c r="F455" s="176">
        <v>555</v>
      </c>
      <c r="G455" s="177">
        <f>ROUND(E455*F455,2)</f>
        <v>851859.79</v>
      </c>
      <c r="H455" s="161"/>
      <c r="I455" s="160">
        <f>ROUND(E455*H455,2)</f>
        <v>0</v>
      </c>
      <c r="J455" s="161"/>
      <c r="K455" s="160">
        <f>ROUND(E455*J455,2)</f>
        <v>0</v>
      </c>
      <c r="L455" s="160">
        <v>21</v>
      </c>
      <c r="M455" s="160">
        <f>G455*(1+L455/100)</f>
        <v>1030750.3459000001</v>
      </c>
      <c r="N455" s="160">
        <v>0</v>
      </c>
      <c r="O455" s="160">
        <f>ROUND(E455*N455,2)</f>
        <v>0</v>
      </c>
      <c r="P455" s="160">
        <v>0</v>
      </c>
      <c r="Q455" s="160">
        <f>ROUND(E455*P455,2)</f>
        <v>0</v>
      </c>
      <c r="R455" s="160"/>
      <c r="S455" s="160" t="s">
        <v>161</v>
      </c>
      <c r="T455" s="160" t="s">
        <v>162</v>
      </c>
      <c r="U455" s="160">
        <v>0</v>
      </c>
      <c r="V455" s="160">
        <f>ROUND(E455*U455,2)</f>
        <v>0</v>
      </c>
      <c r="W455" s="16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206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ht="22.5" outlineLevel="1" x14ac:dyDescent="0.2">
      <c r="A456" s="157"/>
      <c r="B456" s="158"/>
      <c r="C456" s="194" t="s">
        <v>627</v>
      </c>
      <c r="D456" s="185"/>
      <c r="E456" s="186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209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194" t="s">
        <v>628</v>
      </c>
      <c r="D457" s="185"/>
      <c r="E457" s="186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209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194" t="s">
        <v>629</v>
      </c>
      <c r="D458" s="185"/>
      <c r="E458" s="186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209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194" t="s">
        <v>397</v>
      </c>
      <c r="D459" s="185"/>
      <c r="E459" s="186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209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ht="22.5" outlineLevel="1" x14ac:dyDescent="0.2">
      <c r="A460" s="157"/>
      <c r="B460" s="158"/>
      <c r="C460" s="194" t="s">
        <v>630</v>
      </c>
      <c r="D460" s="185"/>
      <c r="E460" s="186">
        <v>141.96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209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194" t="s">
        <v>631</v>
      </c>
      <c r="D461" s="185"/>
      <c r="E461" s="186">
        <v>520.52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209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194" t="s">
        <v>632</v>
      </c>
      <c r="D462" s="185"/>
      <c r="E462" s="186">
        <v>11.7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209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57"/>
      <c r="B463" s="158"/>
      <c r="C463" s="194" t="s">
        <v>401</v>
      </c>
      <c r="D463" s="185"/>
      <c r="E463" s="186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209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194" t="s">
        <v>402</v>
      </c>
      <c r="D464" s="185"/>
      <c r="E464" s="186">
        <v>54.45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209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ht="22.5" outlineLevel="1" x14ac:dyDescent="0.2">
      <c r="A465" s="157"/>
      <c r="B465" s="158"/>
      <c r="C465" s="194" t="s">
        <v>403</v>
      </c>
      <c r="D465" s="185"/>
      <c r="E465" s="186">
        <v>31.66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209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194" t="s">
        <v>404</v>
      </c>
      <c r="D466" s="185"/>
      <c r="E466" s="186">
        <v>55.76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209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ht="22.5" outlineLevel="1" x14ac:dyDescent="0.2">
      <c r="A467" s="157"/>
      <c r="B467" s="158"/>
      <c r="C467" s="194" t="s">
        <v>405</v>
      </c>
      <c r="D467" s="185"/>
      <c r="E467" s="186">
        <v>456.12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209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ht="22.5" outlineLevel="1" x14ac:dyDescent="0.2">
      <c r="A468" s="157"/>
      <c r="B468" s="158"/>
      <c r="C468" s="194" t="s">
        <v>406</v>
      </c>
      <c r="D468" s="185"/>
      <c r="E468" s="186">
        <v>49.51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209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194" t="s">
        <v>407</v>
      </c>
      <c r="D469" s="185"/>
      <c r="E469" s="186">
        <v>51.55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209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194" t="s">
        <v>408</v>
      </c>
      <c r="D470" s="185"/>
      <c r="E470" s="186">
        <v>51.2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209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ht="33.75" outlineLevel="1" x14ac:dyDescent="0.2">
      <c r="A471" s="157"/>
      <c r="B471" s="158"/>
      <c r="C471" s="194" t="s">
        <v>622</v>
      </c>
      <c r="D471" s="185"/>
      <c r="E471" s="186">
        <v>110.46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209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ht="22.5" outlineLevel="1" x14ac:dyDescent="0.2">
      <c r="A472" s="172">
        <v>75</v>
      </c>
      <c r="B472" s="173" t="s">
        <v>633</v>
      </c>
      <c r="C472" s="181" t="s">
        <v>634</v>
      </c>
      <c r="D472" s="174" t="s">
        <v>204</v>
      </c>
      <c r="E472" s="175">
        <v>5808.15</v>
      </c>
      <c r="F472" s="176">
        <v>160</v>
      </c>
      <c r="G472" s="177">
        <f>ROUND(E472*F472,2)</f>
        <v>929304</v>
      </c>
      <c r="H472" s="161"/>
      <c r="I472" s="160">
        <f>ROUND(E472*H472,2)</f>
        <v>0</v>
      </c>
      <c r="J472" s="161"/>
      <c r="K472" s="160">
        <f>ROUND(E472*J472,2)</f>
        <v>0</v>
      </c>
      <c r="L472" s="160">
        <v>21</v>
      </c>
      <c r="M472" s="160">
        <f>G472*(1+L472/100)</f>
        <v>1124457.8399999999</v>
      </c>
      <c r="N472" s="160">
        <v>0</v>
      </c>
      <c r="O472" s="160">
        <f>ROUND(E472*N472,2)</f>
        <v>0</v>
      </c>
      <c r="P472" s="160">
        <v>0</v>
      </c>
      <c r="Q472" s="160">
        <f>ROUND(E472*P472,2)</f>
        <v>0</v>
      </c>
      <c r="R472" s="160"/>
      <c r="S472" s="160" t="s">
        <v>161</v>
      </c>
      <c r="T472" s="160" t="s">
        <v>162</v>
      </c>
      <c r="U472" s="160">
        <v>0</v>
      </c>
      <c r="V472" s="160">
        <f>ROUND(E472*U472,2)</f>
        <v>0</v>
      </c>
      <c r="W472" s="16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206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57"/>
      <c r="B473" s="158"/>
      <c r="C473" s="194" t="s">
        <v>635</v>
      </c>
      <c r="D473" s="185"/>
      <c r="E473" s="186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209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194" t="s">
        <v>398</v>
      </c>
      <c r="D474" s="185"/>
      <c r="E474" s="186">
        <v>567.84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209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7"/>
      <c r="B475" s="158"/>
      <c r="C475" s="194" t="s">
        <v>399</v>
      </c>
      <c r="D475" s="185"/>
      <c r="E475" s="186">
        <v>2082.08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209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7"/>
      <c r="B476" s="158"/>
      <c r="C476" s="194" t="s">
        <v>400</v>
      </c>
      <c r="D476" s="185"/>
      <c r="E476" s="186">
        <v>46.8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209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7"/>
      <c r="B477" s="158"/>
      <c r="C477" s="194" t="s">
        <v>636</v>
      </c>
      <c r="D477" s="185"/>
      <c r="E477" s="186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209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7"/>
      <c r="B478" s="158"/>
      <c r="C478" s="194" t="s">
        <v>615</v>
      </c>
      <c r="D478" s="185"/>
      <c r="E478" s="186">
        <v>217.8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209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ht="22.5" outlineLevel="1" x14ac:dyDescent="0.2">
      <c r="A479" s="157"/>
      <c r="B479" s="158"/>
      <c r="C479" s="194" t="s">
        <v>616</v>
      </c>
      <c r="D479" s="185"/>
      <c r="E479" s="186">
        <v>126.63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209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194" t="s">
        <v>617</v>
      </c>
      <c r="D480" s="185"/>
      <c r="E480" s="186">
        <v>223.02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209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ht="22.5" outlineLevel="1" x14ac:dyDescent="0.2">
      <c r="A481" s="157"/>
      <c r="B481" s="158"/>
      <c r="C481" s="194" t="s">
        <v>618</v>
      </c>
      <c r="D481" s="185"/>
      <c r="E481" s="186">
        <v>1824.48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209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ht="22.5" outlineLevel="1" x14ac:dyDescent="0.2">
      <c r="A482" s="157"/>
      <c r="B482" s="158"/>
      <c r="C482" s="194" t="s">
        <v>619</v>
      </c>
      <c r="D482" s="185"/>
      <c r="E482" s="186">
        <v>198.04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209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194" t="s">
        <v>620</v>
      </c>
      <c r="D483" s="185"/>
      <c r="E483" s="186">
        <v>206.22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209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194" t="s">
        <v>621</v>
      </c>
      <c r="D484" s="185"/>
      <c r="E484" s="186">
        <v>204.78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209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ht="33.75" outlineLevel="1" x14ac:dyDescent="0.2">
      <c r="A485" s="157"/>
      <c r="B485" s="158"/>
      <c r="C485" s="194" t="s">
        <v>622</v>
      </c>
      <c r="D485" s="185"/>
      <c r="E485" s="186">
        <v>110.46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209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72">
        <v>76</v>
      </c>
      <c r="B486" s="173" t="s">
        <v>637</v>
      </c>
      <c r="C486" s="181" t="s">
        <v>638</v>
      </c>
      <c r="D486" s="174" t="s">
        <v>204</v>
      </c>
      <c r="E486" s="175">
        <v>110.46</v>
      </c>
      <c r="F486" s="176">
        <v>220</v>
      </c>
      <c r="G486" s="177">
        <f>ROUND(E486*F486,2)</f>
        <v>24301.200000000001</v>
      </c>
      <c r="H486" s="161"/>
      <c r="I486" s="160">
        <f>ROUND(E486*H486,2)</f>
        <v>0</v>
      </c>
      <c r="J486" s="161"/>
      <c r="K486" s="160">
        <f>ROUND(E486*J486,2)</f>
        <v>0</v>
      </c>
      <c r="L486" s="160">
        <v>21</v>
      </c>
      <c r="M486" s="160">
        <f>G486*(1+L486/100)</f>
        <v>29404.452000000001</v>
      </c>
      <c r="N486" s="160">
        <v>0</v>
      </c>
      <c r="O486" s="160">
        <f>ROUND(E486*N486,2)</f>
        <v>0</v>
      </c>
      <c r="P486" s="160">
        <v>0</v>
      </c>
      <c r="Q486" s="160">
        <f>ROUND(E486*P486,2)</f>
        <v>0</v>
      </c>
      <c r="R486" s="160"/>
      <c r="S486" s="160" t="s">
        <v>161</v>
      </c>
      <c r="T486" s="160" t="s">
        <v>162</v>
      </c>
      <c r="U486" s="160">
        <v>0</v>
      </c>
      <c r="V486" s="160">
        <f>ROUND(E486*U486,2)</f>
        <v>0</v>
      </c>
      <c r="W486" s="16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206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ht="33.75" outlineLevel="1" x14ac:dyDescent="0.2">
      <c r="A487" s="157"/>
      <c r="B487" s="158"/>
      <c r="C487" s="194" t="s">
        <v>409</v>
      </c>
      <c r="D487" s="185"/>
      <c r="E487" s="186">
        <v>110.46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209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ht="22.5" outlineLevel="1" x14ac:dyDescent="0.2">
      <c r="A488" s="172">
        <v>77</v>
      </c>
      <c r="B488" s="173" t="s">
        <v>639</v>
      </c>
      <c r="C488" s="181" t="s">
        <v>640</v>
      </c>
      <c r="D488" s="174" t="s">
        <v>204</v>
      </c>
      <c r="E488" s="175">
        <v>110.46</v>
      </c>
      <c r="F488" s="176">
        <v>135</v>
      </c>
      <c r="G488" s="177">
        <f>ROUND(E488*F488,2)</f>
        <v>14912.1</v>
      </c>
      <c r="H488" s="161"/>
      <c r="I488" s="160">
        <f>ROUND(E488*H488,2)</f>
        <v>0</v>
      </c>
      <c r="J488" s="161"/>
      <c r="K488" s="160">
        <f>ROUND(E488*J488,2)</f>
        <v>0</v>
      </c>
      <c r="L488" s="160">
        <v>21</v>
      </c>
      <c r="M488" s="160">
        <f>G488*(1+L488/100)</f>
        <v>18043.641</v>
      </c>
      <c r="N488" s="160">
        <v>0</v>
      </c>
      <c r="O488" s="160">
        <f>ROUND(E488*N488,2)</f>
        <v>0</v>
      </c>
      <c r="P488" s="160">
        <v>0</v>
      </c>
      <c r="Q488" s="160">
        <f>ROUND(E488*P488,2)</f>
        <v>0</v>
      </c>
      <c r="R488" s="160"/>
      <c r="S488" s="160" t="s">
        <v>161</v>
      </c>
      <c r="T488" s="160" t="s">
        <v>162</v>
      </c>
      <c r="U488" s="160">
        <v>0</v>
      </c>
      <c r="V488" s="160">
        <f>ROUND(E488*U488,2)</f>
        <v>0</v>
      </c>
      <c r="W488" s="16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206</v>
      </c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ht="33.75" outlineLevel="1" x14ac:dyDescent="0.2">
      <c r="A489" s="157"/>
      <c r="B489" s="158"/>
      <c r="C489" s="194" t="s">
        <v>409</v>
      </c>
      <c r="D489" s="185"/>
      <c r="E489" s="186">
        <v>110.46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209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x14ac:dyDescent="0.2">
      <c r="A490" s="166" t="s">
        <v>156</v>
      </c>
      <c r="B490" s="167" t="s">
        <v>77</v>
      </c>
      <c r="C490" s="180" t="s">
        <v>78</v>
      </c>
      <c r="D490" s="168"/>
      <c r="E490" s="169"/>
      <c r="F490" s="170"/>
      <c r="G490" s="171">
        <f>SUMIF(AG491:AG499,"&lt;&gt;NOR",G491:G499)</f>
        <v>359480.68</v>
      </c>
      <c r="H490" s="165"/>
      <c r="I490" s="165">
        <f>SUM(I491:I499)</f>
        <v>0</v>
      </c>
      <c r="J490" s="165"/>
      <c r="K490" s="165">
        <f>SUM(K491:K499)</f>
        <v>0</v>
      </c>
      <c r="L490" s="165"/>
      <c r="M490" s="165">
        <f>SUM(M491:M499)</f>
        <v>434971.62280000001</v>
      </c>
      <c r="N490" s="165"/>
      <c r="O490" s="165">
        <f>SUM(O491:O499)</f>
        <v>0</v>
      </c>
      <c r="P490" s="165"/>
      <c r="Q490" s="165">
        <f>SUM(Q491:Q499)</f>
        <v>0</v>
      </c>
      <c r="R490" s="165"/>
      <c r="S490" s="165"/>
      <c r="T490" s="165"/>
      <c r="U490" s="165"/>
      <c r="V490" s="165">
        <f>SUM(V491:V499)</f>
        <v>0</v>
      </c>
      <c r="W490" s="165"/>
      <c r="AG490" t="s">
        <v>157</v>
      </c>
    </row>
    <row r="491" spans="1:60" outlineLevel="1" x14ac:dyDescent="0.2">
      <c r="A491" s="187">
        <v>78</v>
      </c>
      <c r="B491" s="188" t="s">
        <v>641</v>
      </c>
      <c r="C491" s="195" t="s">
        <v>642</v>
      </c>
      <c r="D491" s="189" t="s">
        <v>274</v>
      </c>
      <c r="E491" s="190">
        <v>3</v>
      </c>
      <c r="F491" s="191">
        <v>65000</v>
      </c>
      <c r="G491" s="192">
        <f>ROUND(E491*F491,2)</f>
        <v>195000</v>
      </c>
      <c r="H491" s="161"/>
      <c r="I491" s="160">
        <f>ROUND(E491*H491,2)</f>
        <v>0</v>
      </c>
      <c r="J491" s="161"/>
      <c r="K491" s="160">
        <f>ROUND(E491*J491,2)</f>
        <v>0</v>
      </c>
      <c r="L491" s="160">
        <v>21</v>
      </c>
      <c r="M491" s="160">
        <f>G491*(1+L491/100)</f>
        <v>235950</v>
      </c>
      <c r="N491" s="160">
        <v>0</v>
      </c>
      <c r="O491" s="160">
        <f>ROUND(E491*N491,2)</f>
        <v>0</v>
      </c>
      <c r="P491" s="160">
        <v>0</v>
      </c>
      <c r="Q491" s="160">
        <f>ROUND(E491*P491,2)</f>
        <v>0</v>
      </c>
      <c r="R491" s="160"/>
      <c r="S491" s="160" t="s">
        <v>161</v>
      </c>
      <c r="T491" s="160" t="s">
        <v>162</v>
      </c>
      <c r="U491" s="160">
        <v>0</v>
      </c>
      <c r="V491" s="160">
        <f>ROUND(E491*U491,2)</f>
        <v>0</v>
      </c>
      <c r="W491" s="16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206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87">
        <v>79</v>
      </c>
      <c r="B492" s="188" t="s">
        <v>643</v>
      </c>
      <c r="C492" s="195" t="s">
        <v>644</v>
      </c>
      <c r="D492" s="189" t="s">
        <v>274</v>
      </c>
      <c r="E492" s="190">
        <v>8</v>
      </c>
      <c r="F492" s="191">
        <v>6500</v>
      </c>
      <c r="G492" s="192">
        <f>ROUND(E492*F492,2)</f>
        <v>52000</v>
      </c>
      <c r="H492" s="161"/>
      <c r="I492" s="160">
        <f>ROUND(E492*H492,2)</f>
        <v>0</v>
      </c>
      <c r="J492" s="161"/>
      <c r="K492" s="160">
        <f>ROUND(E492*J492,2)</f>
        <v>0</v>
      </c>
      <c r="L492" s="160">
        <v>21</v>
      </c>
      <c r="M492" s="160">
        <f>G492*(1+L492/100)</f>
        <v>62920</v>
      </c>
      <c r="N492" s="160">
        <v>0</v>
      </c>
      <c r="O492" s="160">
        <f>ROUND(E492*N492,2)</f>
        <v>0</v>
      </c>
      <c r="P492" s="160">
        <v>0</v>
      </c>
      <c r="Q492" s="160">
        <f>ROUND(E492*P492,2)</f>
        <v>0</v>
      </c>
      <c r="R492" s="160"/>
      <c r="S492" s="160" t="s">
        <v>161</v>
      </c>
      <c r="T492" s="160" t="s">
        <v>162</v>
      </c>
      <c r="U492" s="160">
        <v>0</v>
      </c>
      <c r="V492" s="160">
        <f>ROUND(E492*U492,2)</f>
        <v>0</v>
      </c>
      <c r="W492" s="16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196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ht="33.75" outlineLevel="1" x14ac:dyDescent="0.2">
      <c r="A493" s="172">
        <v>80</v>
      </c>
      <c r="B493" s="173" t="s">
        <v>645</v>
      </c>
      <c r="C493" s="181" t="s">
        <v>646</v>
      </c>
      <c r="D493" s="174" t="s">
        <v>204</v>
      </c>
      <c r="E493" s="175">
        <v>2249.6134999999999</v>
      </c>
      <c r="F493" s="176">
        <v>50</v>
      </c>
      <c r="G493" s="177">
        <f>ROUND(E493*F493,2)</f>
        <v>112480.68</v>
      </c>
      <c r="H493" s="161"/>
      <c r="I493" s="160">
        <f>ROUND(E493*H493,2)</f>
        <v>0</v>
      </c>
      <c r="J493" s="161"/>
      <c r="K493" s="160">
        <f>ROUND(E493*J493,2)</f>
        <v>0</v>
      </c>
      <c r="L493" s="160">
        <v>21</v>
      </c>
      <c r="M493" s="160">
        <f>G493*(1+L493/100)</f>
        <v>136101.62279999998</v>
      </c>
      <c r="N493" s="160">
        <v>0</v>
      </c>
      <c r="O493" s="160">
        <f>ROUND(E493*N493,2)</f>
        <v>0</v>
      </c>
      <c r="P493" s="160">
        <v>0</v>
      </c>
      <c r="Q493" s="160">
        <f>ROUND(E493*P493,2)</f>
        <v>0</v>
      </c>
      <c r="R493" s="160"/>
      <c r="S493" s="160" t="s">
        <v>161</v>
      </c>
      <c r="T493" s="160" t="s">
        <v>162</v>
      </c>
      <c r="U493" s="160">
        <v>0</v>
      </c>
      <c r="V493" s="160">
        <f>ROUND(E493*U493,2)</f>
        <v>0</v>
      </c>
      <c r="W493" s="16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243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58"/>
      <c r="C494" s="194" t="s">
        <v>647</v>
      </c>
      <c r="D494" s="185"/>
      <c r="E494" s="186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209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158"/>
      <c r="C495" s="194" t="s">
        <v>648</v>
      </c>
      <c r="D495" s="185"/>
      <c r="E495" s="186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209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ht="22.5" outlineLevel="1" x14ac:dyDescent="0.2">
      <c r="A496" s="157"/>
      <c r="B496" s="158"/>
      <c r="C496" s="194" t="s">
        <v>453</v>
      </c>
      <c r="D496" s="185"/>
      <c r="E496" s="186">
        <v>229.51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209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ht="22.5" outlineLevel="1" x14ac:dyDescent="0.2">
      <c r="A497" s="157"/>
      <c r="B497" s="158"/>
      <c r="C497" s="194" t="s">
        <v>454</v>
      </c>
      <c r="D497" s="185"/>
      <c r="E497" s="186">
        <v>942.2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209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194" t="s">
        <v>455</v>
      </c>
      <c r="D498" s="185"/>
      <c r="E498" s="186">
        <v>189.24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209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ht="22.5" outlineLevel="1" x14ac:dyDescent="0.2">
      <c r="A499" s="157"/>
      <c r="B499" s="158"/>
      <c r="C499" s="194" t="s">
        <v>456</v>
      </c>
      <c r="D499" s="185"/>
      <c r="E499" s="186">
        <v>888.66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209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x14ac:dyDescent="0.2">
      <c r="A500" s="166" t="s">
        <v>156</v>
      </c>
      <c r="B500" s="167" t="s">
        <v>81</v>
      </c>
      <c r="C500" s="180" t="s">
        <v>82</v>
      </c>
      <c r="D500" s="168"/>
      <c r="E500" s="169"/>
      <c r="F500" s="170"/>
      <c r="G500" s="171">
        <f>SUMIF(AG501:AG504,"&lt;&gt;NOR",G501:G504)</f>
        <v>113553</v>
      </c>
      <c r="H500" s="165"/>
      <c r="I500" s="165">
        <f>SUM(I501:I504)</f>
        <v>0</v>
      </c>
      <c r="J500" s="165"/>
      <c r="K500" s="165">
        <f>SUM(K501:K504)</f>
        <v>0</v>
      </c>
      <c r="L500" s="165"/>
      <c r="M500" s="165">
        <f>SUM(M501:M504)</f>
        <v>137399.13</v>
      </c>
      <c r="N500" s="165"/>
      <c r="O500" s="165">
        <f>SUM(O501:O504)</f>
        <v>0</v>
      </c>
      <c r="P500" s="165"/>
      <c r="Q500" s="165">
        <f>SUM(Q501:Q504)</f>
        <v>0</v>
      </c>
      <c r="R500" s="165"/>
      <c r="S500" s="165"/>
      <c r="T500" s="165"/>
      <c r="U500" s="165"/>
      <c r="V500" s="165">
        <f>SUM(V501:V504)</f>
        <v>0</v>
      </c>
      <c r="W500" s="165"/>
      <c r="AG500" t="s">
        <v>157</v>
      </c>
    </row>
    <row r="501" spans="1:60" ht="33.75" outlineLevel="1" x14ac:dyDescent="0.2">
      <c r="A501" s="172">
        <v>81</v>
      </c>
      <c r="B501" s="173" t="s">
        <v>649</v>
      </c>
      <c r="C501" s="181" t="s">
        <v>650</v>
      </c>
      <c r="D501" s="174" t="s">
        <v>250</v>
      </c>
      <c r="E501" s="175">
        <v>473.8</v>
      </c>
      <c r="F501" s="176">
        <v>135</v>
      </c>
      <c r="G501" s="177">
        <f>ROUND(E501*F501,2)</f>
        <v>63963</v>
      </c>
      <c r="H501" s="161"/>
      <c r="I501" s="160">
        <f>ROUND(E501*H501,2)</f>
        <v>0</v>
      </c>
      <c r="J501" s="161"/>
      <c r="K501" s="160">
        <f>ROUND(E501*J501,2)</f>
        <v>0</v>
      </c>
      <c r="L501" s="160">
        <v>21</v>
      </c>
      <c r="M501" s="160">
        <f>G501*(1+L501/100)</f>
        <v>77395.23</v>
      </c>
      <c r="N501" s="160">
        <v>0</v>
      </c>
      <c r="O501" s="160">
        <f>ROUND(E501*N501,2)</f>
        <v>0</v>
      </c>
      <c r="P501" s="160">
        <v>0</v>
      </c>
      <c r="Q501" s="160">
        <f>ROUND(E501*P501,2)</f>
        <v>0</v>
      </c>
      <c r="R501" s="160"/>
      <c r="S501" s="160" t="s">
        <v>161</v>
      </c>
      <c r="T501" s="160" t="s">
        <v>162</v>
      </c>
      <c r="U501" s="160">
        <v>0</v>
      </c>
      <c r="V501" s="160">
        <f>ROUND(E501*U501,2)</f>
        <v>0</v>
      </c>
      <c r="W501" s="16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206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ht="33.75" outlineLevel="1" x14ac:dyDescent="0.2">
      <c r="A502" s="157"/>
      <c r="B502" s="158"/>
      <c r="C502" s="194" t="s">
        <v>651</v>
      </c>
      <c r="D502" s="185"/>
      <c r="E502" s="186">
        <v>473.8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209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ht="22.5" outlineLevel="1" x14ac:dyDescent="0.2">
      <c r="A503" s="172">
        <v>82</v>
      </c>
      <c r="B503" s="173" t="s">
        <v>652</v>
      </c>
      <c r="C503" s="181" t="s">
        <v>653</v>
      </c>
      <c r="D503" s="174" t="s">
        <v>230</v>
      </c>
      <c r="E503" s="175">
        <v>522</v>
      </c>
      <c r="F503" s="176">
        <v>95</v>
      </c>
      <c r="G503" s="177">
        <f>ROUND(E503*F503,2)</f>
        <v>49590</v>
      </c>
      <c r="H503" s="161"/>
      <c r="I503" s="160">
        <f>ROUND(E503*H503,2)</f>
        <v>0</v>
      </c>
      <c r="J503" s="161"/>
      <c r="K503" s="160">
        <f>ROUND(E503*J503,2)</f>
        <v>0</v>
      </c>
      <c r="L503" s="160">
        <v>21</v>
      </c>
      <c r="M503" s="160">
        <f>G503*(1+L503/100)</f>
        <v>60003.9</v>
      </c>
      <c r="N503" s="160">
        <v>0</v>
      </c>
      <c r="O503" s="160">
        <f>ROUND(E503*N503,2)</f>
        <v>0</v>
      </c>
      <c r="P503" s="160">
        <v>0</v>
      </c>
      <c r="Q503" s="160">
        <f>ROUND(E503*P503,2)</f>
        <v>0</v>
      </c>
      <c r="R503" s="160"/>
      <c r="S503" s="160" t="s">
        <v>161</v>
      </c>
      <c r="T503" s="160" t="s">
        <v>162</v>
      </c>
      <c r="U503" s="160">
        <v>0</v>
      </c>
      <c r="V503" s="160">
        <f>ROUND(E503*U503,2)</f>
        <v>0</v>
      </c>
      <c r="W503" s="16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243</v>
      </c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ht="33.75" outlineLevel="1" x14ac:dyDescent="0.2">
      <c r="A504" s="157"/>
      <c r="B504" s="158"/>
      <c r="C504" s="194" t="s">
        <v>654</v>
      </c>
      <c r="D504" s="185"/>
      <c r="E504" s="186">
        <v>521.17999999999995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209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x14ac:dyDescent="0.2">
      <c r="A505" s="166" t="s">
        <v>156</v>
      </c>
      <c r="B505" s="167" t="s">
        <v>83</v>
      </c>
      <c r="C505" s="180" t="s">
        <v>84</v>
      </c>
      <c r="D505" s="168"/>
      <c r="E505" s="169"/>
      <c r="F505" s="170"/>
      <c r="G505" s="171">
        <f>SUMIF(AG506:AG540,"&lt;&gt;NOR",G506:G540)</f>
        <v>2030948.1500000001</v>
      </c>
      <c r="H505" s="165"/>
      <c r="I505" s="165">
        <f>SUM(I506:I540)</f>
        <v>0</v>
      </c>
      <c r="J505" s="165"/>
      <c r="K505" s="165">
        <f>SUM(K506:K540)</f>
        <v>0</v>
      </c>
      <c r="L505" s="165"/>
      <c r="M505" s="165">
        <f>SUM(M506:M540)</f>
        <v>2457447.2615000005</v>
      </c>
      <c r="N505" s="165"/>
      <c r="O505" s="165">
        <f>SUM(O506:O540)</f>
        <v>0</v>
      </c>
      <c r="P505" s="165"/>
      <c r="Q505" s="165">
        <f>SUM(Q506:Q540)</f>
        <v>0</v>
      </c>
      <c r="R505" s="165"/>
      <c r="S505" s="165"/>
      <c r="T505" s="165"/>
      <c r="U505" s="165"/>
      <c r="V505" s="165">
        <f>SUM(V506:V540)</f>
        <v>0</v>
      </c>
      <c r="W505" s="165"/>
      <c r="AG505" t="s">
        <v>157</v>
      </c>
    </row>
    <row r="506" spans="1:60" ht="33.75" outlineLevel="1" x14ac:dyDescent="0.2">
      <c r="A506" s="172">
        <v>83</v>
      </c>
      <c r="B506" s="173" t="s">
        <v>655</v>
      </c>
      <c r="C506" s="181" t="s">
        <v>656</v>
      </c>
      <c r="D506" s="174" t="s">
        <v>204</v>
      </c>
      <c r="E506" s="175">
        <v>10333.57</v>
      </c>
      <c r="F506" s="176">
        <v>35</v>
      </c>
      <c r="G506" s="177">
        <f>ROUND(E506*F506,2)</f>
        <v>361674.95</v>
      </c>
      <c r="H506" s="161"/>
      <c r="I506" s="160">
        <f>ROUND(E506*H506,2)</f>
        <v>0</v>
      </c>
      <c r="J506" s="161"/>
      <c r="K506" s="160">
        <f>ROUND(E506*J506,2)</f>
        <v>0</v>
      </c>
      <c r="L506" s="160">
        <v>21</v>
      </c>
      <c r="M506" s="160">
        <f>G506*(1+L506/100)</f>
        <v>437626.68949999998</v>
      </c>
      <c r="N506" s="160">
        <v>0</v>
      </c>
      <c r="O506" s="160">
        <f>ROUND(E506*N506,2)</f>
        <v>0</v>
      </c>
      <c r="P506" s="160">
        <v>0</v>
      </c>
      <c r="Q506" s="160">
        <f>ROUND(E506*P506,2)</f>
        <v>0</v>
      </c>
      <c r="R506" s="160"/>
      <c r="S506" s="160" t="s">
        <v>161</v>
      </c>
      <c r="T506" s="160" t="s">
        <v>162</v>
      </c>
      <c r="U506" s="160">
        <v>0</v>
      </c>
      <c r="V506" s="160">
        <f>ROUND(E506*U506,2)</f>
        <v>0</v>
      </c>
      <c r="W506" s="16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206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158"/>
      <c r="C507" s="263" t="s">
        <v>657</v>
      </c>
      <c r="D507" s="264"/>
      <c r="E507" s="264"/>
      <c r="F507" s="264"/>
      <c r="G507" s="264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165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57"/>
      <c r="B508" s="158"/>
      <c r="C508" s="194" t="s">
        <v>658</v>
      </c>
      <c r="D508" s="185"/>
      <c r="E508" s="186">
        <v>1058.75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209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194" t="s">
        <v>659</v>
      </c>
      <c r="D509" s="185"/>
      <c r="E509" s="186">
        <v>739.8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209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194" t="s">
        <v>660</v>
      </c>
      <c r="D510" s="185"/>
      <c r="E510" s="186">
        <v>1532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209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194" t="s">
        <v>661</v>
      </c>
      <c r="D511" s="185"/>
      <c r="E511" s="186">
        <v>513.4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209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7"/>
      <c r="B512" s="158"/>
      <c r="C512" s="194" t="s">
        <v>662</v>
      </c>
      <c r="D512" s="185"/>
      <c r="E512" s="186">
        <v>185.4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209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194" t="s">
        <v>663</v>
      </c>
      <c r="D513" s="185"/>
      <c r="E513" s="186">
        <v>748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209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ht="33.75" outlineLevel="1" x14ac:dyDescent="0.2">
      <c r="A514" s="157"/>
      <c r="B514" s="158"/>
      <c r="C514" s="194" t="s">
        <v>664</v>
      </c>
      <c r="D514" s="185"/>
      <c r="E514" s="186">
        <v>922.8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209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ht="22.5" outlineLevel="1" x14ac:dyDescent="0.2">
      <c r="A515" s="157"/>
      <c r="B515" s="158"/>
      <c r="C515" s="194" t="s">
        <v>665</v>
      </c>
      <c r="D515" s="185"/>
      <c r="E515" s="186">
        <v>687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209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158"/>
      <c r="C516" s="194" t="s">
        <v>666</v>
      </c>
      <c r="D516" s="185"/>
      <c r="E516" s="186">
        <v>312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209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194" t="s">
        <v>667</v>
      </c>
      <c r="D517" s="185"/>
      <c r="E517" s="186">
        <v>348.5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209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194" t="s">
        <v>668</v>
      </c>
      <c r="D518" s="185"/>
      <c r="E518" s="186">
        <v>439.04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209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194" t="s">
        <v>669</v>
      </c>
      <c r="D519" s="185"/>
      <c r="E519" s="186">
        <v>900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209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194" t="s">
        <v>670</v>
      </c>
      <c r="D520" s="185"/>
      <c r="E520" s="186">
        <v>453.55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209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58"/>
      <c r="C521" s="194" t="s">
        <v>671</v>
      </c>
      <c r="D521" s="185"/>
      <c r="E521" s="186">
        <v>340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209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58"/>
      <c r="C522" s="194" t="s">
        <v>672</v>
      </c>
      <c r="D522" s="185"/>
      <c r="E522" s="186">
        <v>471.2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209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58"/>
      <c r="C523" s="194" t="s">
        <v>673</v>
      </c>
      <c r="D523" s="185"/>
      <c r="E523" s="186">
        <v>325.13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209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194" t="s">
        <v>674</v>
      </c>
      <c r="D524" s="185"/>
      <c r="E524" s="186">
        <v>357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209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ht="45" outlineLevel="1" x14ac:dyDescent="0.2">
      <c r="A525" s="172">
        <v>84</v>
      </c>
      <c r="B525" s="173" t="s">
        <v>675</v>
      </c>
      <c r="C525" s="181" t="s">
        <v>676</v>
      </c>
      <c r="D525" s="174" t="s">
        <v>204</v>
      </c>
      <c r="E525" s="175">
        <v>31000.799999999999</v>
      </c>
      <c r="F525" s="176">
        <v>35</v>
      </c>
      <c r="G525" s="177">
        <f>ROUND(E525*F525,2)</f>
        <v>1085028</v>
      </c>
      <c r="H525" s="161"/>
      <c r="I525" s="160">
        <f>ROUND(E525*H525,2)</f>
        <v>0</v>
      </c>
      <c r="J525" s="161"/>
      <c r="K525" s="160">
        <f>ROUND(E525*J525,2)</f>
        <v>0</v>
      </c>
      <c r="L525" s="160">
        <v>21</v>
      </c>
      <c r="M525" s="160">
        <f>G525*(1+L525/100)</f>
        <v>1312883.8799999999</v>
      </c>
      <c r="N525" s="160">
        <v>0</v>
      </c>
      <c r="O525" s="160">
        <f>ROUND(E525*N525,2)</f>
        <v>0</v>
      </c>
      <c r="P525" s="160">
        <v>0</v>
      </c>
      <c r="Q525" s="160">
        <f>ROUND(E525*P525,2)</f>
        <v>0</v>
      </c>
      <c r="R525" s="160"/>
      <c r="S525" s="160" t="s">
        <v>161</v>
      </c>
      <c r="T525" s="160" t="s">
        <v>162</v>
      </c>
      <c r="U525" s="160">
        <v>0</v>
      </c>
      <c r="V525" s="160">
        <f>ROUND(E525*U525,2)</f>
        <v>0</v>
      </c>
      <c r="W525" s="16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206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58"/>
      <c r="C526" s="194" t="s">
        <v>677</v>
      </c>
      <c r="D526" s="185"/>
      <c r="E526" s="186">
        <v>31000.799999999999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209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ht="22.5" outlineLevel="1" x14ac:dyDescent="0.2">
      <c r="A527" s="172">
        <v>85</v>
      </c>
      <c r="B527" s="173" t="s">
        <v>678</v>
      </c>
      <c r="C527" s="181" t="s">
        <v>679</v>
      </c>
      <c r="D527" s="174" t="s">
        <v>204</v>
      </c>
      <c r="E527" s="175">
        <v>10333.6</v>
      </c>
      <c r="F527" s="176">
        <v>27</v>
      </c>
      <c r="G527" s="177">
        <f>ROUND(E527*F527,2)</f>
        <v>279007.2</v>
      </c>
      <c r="H527" s="161"/>
      <c r="I527" s="160">
        <f>ROUND(E527*H527,2)</f>
        <v>0</v>
      </c>
      <c r="J527" s="161"/>
      <c r="K527" s="160">
        <f>ROUND(E527*J527,2)</f>
        <v>0</v>
      </c>
      <c r="L527" s="160">
        <v>21</v>
      </c>
      <c r="M527" s="160">
        <f>G527*(1+L527/100)</f>
        <v>337598.712</v>
      </c>
      <c r="N527" s="160">
        <v>0</v>
      </c>
      <c r="O527" s="160">
        <f>ROUND(E527*N527,2)</f>
        <v>0</v>
      </c>
      <c r="P527" s="160">
        <v>0</v>
      </c>
      <c r="Q527" s="160">
        <f>ROUND(E527*P527,2)</f>
        <v>0</v>
      </c>
      <c r="R527" s="160"/>
      <c r="S527" s="160" t="s">
        <v>161</v>
      </c>
      <c r="T527" s="160" t="s">
        <v>162</v>
      </c>
      <c r="U527" s="160">
        <v>0</v>
      </c>
      <c r="V527" s="160">
        <f>ROUND(E527*U527,2)</f>
        <v>0</v>
      </c>
      <c r="W527" s="16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206</v>
      </c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58"/>
      <c r="C528" s="194" t="s">
        <v>680</v>
      </c>
      <c r="D528" s="185"/>
      <c r="E528" s="186">
        <v>10333.6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209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ht="22.5" outlineLevel="1" x14ac:dyDescent="0.2">
      <c r="A529" s="172">
        <v>86</v>
      </c>
      <c r="B529" s="173" t="s">
        <v>681</v>
      </c>
      <c r="C529" s="181" t="s">
        <v>682</v>
      </c>
      <c r="D529" s="174" t="s">
        <v>204</v>
      </c>
      <c r="E529" s="175">
        <v>1186.4000000000001</v>
      </c>
      <c r="F529" s="176">
        <v>45</v>
      </c>
      <c r="G529" s="177">
        <f>ROUND(E529*F529,2)</f>
        <v>53388</v>
      </c>
      <c r="H529" s="161"/>
      <c r="I529" s="160">
        <f>ROUND(E529*H529,2)</f>
        <v>0</v>
      </c>
      <c r="J529" s="161"/>
      <c r="K529" s="160">
        <f>ROUND(E529*J529,2)</f>
        <v>0</v>
      </c>
      <c r="L529" s="160">
        <v>21</v>
      </c>
      <c r="M529" s="160">
        <f>G529*(1+L529/100)</f>
        <v>64599.479999999996</v>
      </c>
      <c r="N529" s="160">
        <v>0</v>
      </c>
      <c r="O529" s="160">
        <f>ROUND(E529*N529,2)</f>
        <v>0</v>
      </c>
      <c r="P529" s="160">
        <v>0</v>
      </c>
      <c r="Q529" s="160">
        <f>ROUND(E529*P529,2)</f>
        <v>0</v>
      </c>
      <c r="R529" s="160"/>
      <c r="S529" s="160" t="s">
        <v>161</v>
      </c>
      <c r="T529" s="160" t="s">
        <v>162</v>
      </c>
      <c r="U529" s="160">
        <v>0</v>
      </c>
      <c r="V529" s="160">
        <f>ROUND(E529*U529,2)</f>
        <v>0</v>
      </c>
      <c r="W529" s="16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206</v>
      </c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58"/>
      <c r="C530" s="194" t="s">
        <v>683</v>
      </c>
      <c r="D530" s="185"/>
      <c r="E530" s="186">
        <v>218.4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209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158"/>
      <c r="C531" s="194" t="s">
        <v>684</v>
      </c>
      <c r="D531" s="185"/>
      <c r="E531" s="186">
        <v>946.4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209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7"/>
      <c r="B532" s="158"/>
      <c r="C532" s="194" t="s">
        <v>685</v>
      </c>
      <c r="D532" s="185"/>
      <c r="E532" s="186">
        <v>21.6</v>
      </c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209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ht="22.5" outlineLevel="1" x14ac:dyDescent="0.2">
      <c r="A533" s="172">
        <v>87</v>
      </c>
      <c r="B533" s="173" t="s">
        <v>686</v>
      </c>
      <c r="C533" s="181" t="s">
        <v>687</v>
      </c>
      <c r="D533" s="174" t="s">
        <v>204</v>
      </c>
      <c r="E533" s="175">
        <v>297.60000000000002</v>
      </c>
      <c r="F533" s="176">
        <v>65</v>
      </c>
      <c r="G533" s="177">
        <f>ROUND(E533*F533,2)</f>
        <v>19344</v>
      </c>
      <c r="H533" s="161"/>
      <c r="I533" s="160">
        <f>ROUND(E533*H533,2)</f>
        <v>0</v>
      </c>
      <c r="J533" s="161"/>
      <c r="K533" s="160">
        <f>ROUND(E533*J533,2)</f>
        <v>0</v>
      </c>
      <c r="L533" s="160">
        <v>21</v>
      </c>
      <c r="M533" s="160">
        <f>G533*(1+L533/100)</f>
        <v>23406.239999999998</v>
      </c>
      <c r="N533" s="160">
        <v>0</v>
      </c>
      <c r="O533" s="160">
        <f>ROUND(E533*N533,2)</f>
        <v>0</v>
      </c>
      <c r="P533" s="160">
        <v>0</v>
      </c>
      <c r="Q533" s="160">
        <f>ROUND(E533*P533,2)</f>
        <v>0</v>
      </c>
      <c r="R533" s="160"/>
      <c r="S533" s="160" t="s">
        <v>161</v>
      </c>
      <c r="T533" s="160" t="s">
        <v>162</v>
      </c>
      <c r="U533" s="160">
        <v>0</v>
      </c>
      <c r="V533" s="160">
        <f>ROUND(E533*U533,2)</f>
        <v>0</v>
      </c>
      <c r="W533" s="16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206</v>
      </c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58"/>
      <c r="C534" s="194" t="s">
        <v>688</v>
      </c>
      <c r="D534" s="185"/>
      <c r="E534" s="186">
        <v>297.60000000000002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209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72">
        <v>88</v>
      </c>
      <c r="B535" s="173" t="s">
        <v>689</v>
      </c>
      <c r="C535" s="181" t="s">
        <v>690</v>
      </c>
      <c r="D535" s="174" t="s">
        <v>204</v>
      </c>
      <c r="E535" s="175">
        <v>10333.6</v>
      </c>
      <c r="F535" s="176">
        <v>6</v>
      </c>
      <c r="G535" s="177">
        <f>ROUND(E535*F535,2)</f>
        <v>62001.599999999999</v>
      </c>
      <c r="H535" s="161"/>
      <c r="I535" s="160">
        <f>ROUND(E535*H535,2)</f>
        <v>0</v>
      </c>
      <c r="J535" s="161"/>
      <c r="K535" s="160">
        <f>ROUND(E535*J535,2)</f>
        <v>0</v>
      </c>
      <c r="L535" s="160">
        <v>21</v>
      </c>
      <c r="M535" s="160">
        <f>G535*(1+L535/100)</f>
        <v>75021.936000000002</v>
      </c>
      <c r="N535" s="160">
        <v>0</v>
      </c>
      <c r="O535" s="160">
        <f>ROUND(E535*N535,2)</f>
        <v>0</v>
      </c>
      <c r="P535" s="160">
        <v>0</v>
      </c>
      <c r="Q535" s="160">
        <f>ROUND(E535*P535,2)</f>
        <v>0</v>
      </c>
      <c r="R535" s="160"/>
      <c r="S535" s="160" t="s">
        <v>161</v>
      </c>
      <c r="T535" s="160" t="s">
        <v>162</v>
      </c>
      <c r="U535" s="160">
        <v>0</v>
      </c>
      <c r="V535" s="160">
        <f>ROUND(E535*U535,2)</f>
        <v>0</v>
      </c>
      <c r="W535" s="16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206</v>
      </c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58"/>
      <c r="C536" s="194" t="s">
        <v>680</v>
      </c>
      <c r="D536" s="185"/>
      <c r="E536" s="186">
        <v>10333.6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209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ht="33.75" outlineLevel="1" x14ac:dyDescent="0.2">
      <c r="A537" s="172">
        <v>89</v>
      </c>
      <c r="B537" s="173" t="s">
        <v>691</v>
      </c>
      <c r="C537" s="181" t="s">
        <v>692</v>
      </c>
      <c r="D537" s="174" t="s">
        <v>204</v>
      </c>
      <c r="E537" s="175">
        <v>31000.799999999999</v>
      </c>
      <c r="F537" s="176">
        <v>4.5</v>
      </c>
      <c r="G537" s="177">
        <f>ROUND(E537*F537,2)</f>
        <v>139503.6</v>
      </c>
      <c r="H537" s="161"/>
      <c r="I537" s="160">
        <f>ROUND(E537*H537,2)</f>
        <v>0</v>
      </c>
      <c r="J537" s="161"/>
      <c r="K537" s="160">
        <f>ROUND(E537*J537,2)</f>
        <v>0</v>
      </c>
      <c r="L537" s="160">
        <v>21</v>
      </c>
      <c r="M537" s="160">
        <f>G537*(1+L537/100)</f>
        <v>168799.356</v>
      </c>
      <c r="N537" s="160">
        <v>0</v>
      </c>
      <c r="O537" s="160">
        <f>ROUND(E537*N537,2)</f>
        <v>0</v>
      </c>
      <c r="P537" s="160">
        <v>0</v>
      </c>
      <c r="Q537" s="160">
        <f>ROUND(E537*P537,2)</f>
        <v>0</v>
      </c>
      <c r="R537" s="160"/>
      <c r="S537" s="160" t="s">
        <v>161</v>
      </c>
      <c r="T537" s="160" t="s">
        <v>162</v>
      </c>
      <c r="U537" s="160">
        <v>0</v>
      </c>
      <c r="V537" s="160">
        <f>ROUND(E537*U537,2)</f>
        <v>0</v>
      </c>
      <c r="W537" s="16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206</v>
      </c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194" t="s">
        <v>677</v>
      </c>
      <c r="D538" s="185"/>
      <c r="E538" s="186">
        <v>31000.799999999999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209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72">
        <v>90</v>
      </c>
      <c r="B539" s="173" t="s">
        <v>693</v>
      </c>
      <c r="C539" s="181" t="s">
        <v>694</v>
      </c>
      <c r="D539" s="174" t="s">
        <v>204</v>
      </c>
      <c r="E539" s="175">
        <v>10333.6</v>
      </c>
      <c r="F539" s="176">
        <v>3</v>
      </c>
      <c r="G539" s="177">
        <f>ROUND(E539*F539,2)</f>
        <v>31000.799999999999</v>
      </c>
      <c r="H539" s="161"/>
      <c r="I539" s="160">
        <f>ROUND(E539*H539,2)</f>
        <v>0</v>
      </c>
      <c r="J539" s="161"/>
      <c r="K539" s="160">
        <f>ROUND(E539*J539,2)</f>
        <v>0</v>
      </c>
      <c r="L539" s="160">
        <v>21</v>
      </c>
      <c r="M539" s="160">
        <f>G539*(1+L539/100)</f>
        <v>37510.968000000001</v>
      </c>
      <c r="N539" s="160">
        <v>0</v>
      </c>
      <c r="O539" s="160">
        <f>ROUND(E539*N539,2)</f>
        <v>0</v>
      </c>
      <c r="P539" s="160">
        <v>0</v>
      </c>
      <c r="Q539" s="160">
        <f>ROUND(E539*P539,2)</f>
        <v>0</v>
      </c>
      <c r="R539" s="160"/>
      <c r="S539" s="160" t="s">
        <v>161</v>
      </c>
      <c r="T539" s="160" t="s">
        <v>162</v>
      </c>
      <c r="U539" s="160">
        <v>0</v>
      </c>
      <c r="V539" s="160">
        <f>ROUND(E539*U539,2)</f>
        <v>0</v>
      </c>
      <c r="W539" s="16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206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194" t="s">
        <v>680</v>
      </c>
      <c r="D540" s="185"/>
      <c r="E540" s="186">
        <v>10333.6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209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ht="25.5" x14ac:dyDescent="0.2">
      <c r="A541" s="166" t="s">
        <v>156</v>
      </c>
      <c r="B541" s="167" t="s">
        <v>85</v>
      </c>
      <c r="C541" s="180" t="s">
        <v>86</v>
      </c>
      <c r="D541" s="168"/>
      <c r="E541" s="169"/>
      <c r="F541" s="170"/>
      <c r="G541" s="171">
        <f>SUMIF(AG542:AG555,"&lt;&gt;NOR",G542:G555)</f>
        <v>2569241</v>
      </c>
      <c r="H541" s="165"/>
      <c r="I541" s="165">
        <f>SUM(I542:I555)</f>
        <v>0</v>
      </c>
      <c r="J541" s="165"/>
      <c r="K541" s="165">
        <f>SUM(K542:K555)</f>
        <v>0</v>
      </c>
      <c r="L541" s="165"/>
      <c r="M541" s="165">
        <f>SUM(M542:M555)</f>
        <v>3108781.61</v>
      </c>
      <c r="N541" s="165"/>
      <c r="O541" s="165">
        <f>SUM(O542:O555)</f>
        <v>0</v>
      </c>
      <c r="P541" s="165"/>
      <c r="Q541" s="165">
        <f>SUM(Q542:Q555)</f>
        <v>0</v>
      </c>
      <c r="R541" s="165"/>
      <c r="S541" s="165"/>
      <c r="T541" s="165"/>
      <c r="U541" s="165"/>
      <c r="V541" s="165">
        <f>SUM(V542:V555)</f>
        <v>0</v>
      </c>
      <c r="W541" s="165"/>
      <c r="AG541" t="s">
        <v>157</v>
      </c>
    </row>
    <row r="542" spans="1:60" ht="56.25" outlineLevel="1" x14ac:dyDescent="0.2">
      <c r="A542" s="172">
        <v>91</v>
      </c>
      <c r="B542" s="173" t="s">
        <v>695</v>
      </c>
      <c r="C542" s="181" t="s">
        <v>696</v>
      </c>
      <c r="D542" s="174" t="s">
        <v>204</v>
      </c>
      <c r="E542" s="175">
        <v>14395</v>
      </c>
      <c r="F542" s="176">
        <v>20</v>
      </c>
      <c r="G542" s="177">
        <f>ROUND(E542*F542,2)</f>
        <v>287900</v>
      </c>
      <c r="H542" s="161"/>
      <c r="I542" s="160">
        <f>ROUND(E542*H542,2)</f>
        <v>0</v>
      </c>
      <c r="J542" s="161"/>
      <c r="K542" s="160">
        <f>ROUND(E542*J542,2)</f>
        <v>0</v>
      </c>
      <c r="L542" s="160">
        <v>21</v>
      </c>
      <c r="M542" s="160">
        <f>G542*(1+L542/100)</f>
        <v>348359</v>
      </c>
      <c r="N542" s="160">
        <v>0</v>
      </c>
      <c r="O542" s="160">
        <f>ROUND(E542*N542,2)</f>
        <v>0</v>
      </c>
      <c r="P542" s="160">
        <v>0</v>
      </c>
      <c r="Q542" s="160">
        <f>ROUND(E542*P542,2)</f>
        <v>0</v>
      </c>
      <c r="R542" s="160"/>
      <c r="S542" s="160" t="s">
        <v>161</v>
      </c>
      <c r="T542" s="160" t="s">
        <v>162</v>
      </c>
      <c r="U542" s="160">
        <v>0</v>
      </c>
      <c r="V542" s="160">
        <f>ROUND(E542*U542,2)</f>
        <v>0</v>
      </c>
      <c r="W542" s="16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206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ht="22.5" outlineLevel="1" x14ac:dyDescent="0.2">
      <c r="A543" s="157"/>
      <c r="B543" s="158"/>
      <c r="C543" s="263" t="s">
        <v>697</v>
      </c>
      <c r="D543" s="264"/>
      <c r="E543" s="264"/>
      <c r="F543" s="264"/>
      <c r="G543" s="264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165</v>
      </c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78" t="str">
        <f>C543</f>
        <v>zárubněmi, umytí a vyčištění jiných zasklených a natíraných ploch a zařizovacích předmětů před předáním do užívání světlá výška podlaží do 4 m</v>
      </c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194" t="s">
        <v>698</v>
      </c>
      <c r="D544" s="185"/>
      <c r="E544" s="186">
        <v>14395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209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ht="56.25" outlineLevel="1" x14ac:dyDescent="0.2">
      <c r="A545" s="172">
        <v>92</v>
      </c>
      <c r="B545" s="173" t="s">
        <v>699</v>
      </c>
      <c r="C545" s="181" t="s">
        <v>696</v>
      </c>
      <c r="D545" s="174" t="s">
        <v>204</v>
      </c>
      <c r="E545" s="175">
        <v>1421.4</v>
      </c>
      <c r="F545" s="176">
        <v>20</v>
      </c>
      <c r="G545" s="177">
        <f>ROUND(E545*F545,2)</f>
        <v>28428</v>
      </c>
      <c r="H545" s="161"/>
      <c r="I545" s="160">
        <f>ROUND(E545*H545,2)</f>
        <v>0</v>
      </c>
      <c r="J545" s="161"/>
      <c r="K545" s="160">
        <f>ROUND(E545*J545,2)</f>
        <v>0</v>
      </c>
      <c r="L545" s="160">
        <v>21</v>
      </c>
      <c r="M545" s="160">
        <f>G545*(1+L545/100)</f>
        <v>34397.879999999997</v>
      </c>
      <c r="N545" s="160">
        <v>0</v>
      </c>
      <c r="O545" s="160">
        <f>ROUND(E545*N545,2)</f>
        <v>0</v>
      </c>
      <c r="P545" s="160">
        <v>0</v>
      </c>
      <c r="Q545" s="160">
        <f>ROUND(E545*P545,2)</f>
        <v>0</v>
      </c>
      <c r="R545" s="160"/>
      <c r="S545" s="160" t="s">
        <v>161</v>
      </c>
      <c r="T545" s="160" t="s">
        <v>162</v>
      </c>
      <c r="U545" s="160">
        <v>0</v>
      </c>
      <c r="V545" s="160">
        <f>ROUND(E545*U545,2)</f>
        <v>0</v>
      </c>
      <c r="W545" s="16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206</v>
      </c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ht="22.5" outlineLevel="1" x14ac:dyDescent="0.2">
      <c r="A546" s="157"/>
      <c r="B546" s="158"/>
      <c r="C546" s="263" t="s">
        <v>700</v>
      </c>
      <c r="D546" s="264"/>
      <c r="E546" s="264"/>
      <c r="F546" s="264"/>
      <c r="G546" s="264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165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78" t="str">
        <f>C546</f>
        <v>zárubněmi, umytí a vyčištění jiných zasklených a natíraných ploch a zařizovacích předmětů před předáním do užívání světlá výška podlaží přes 4 m</v>
      </c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194" t="s">
        <v>701</v>
      </c>
      <c r="D547" s="185"/>
      <c r="E547" s="186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209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ht="33.75" outlineLevel="1" x14ac:dyDescent="0.2">
      <c r="A548" s="157"/>
      <c r="B548" s="158"/>
      <c r="C548" s="194" t="s">
        <v>225</v>
      </c>
      <c r="D548" s="185"/>
      <c r="E548" s="186">
        <v>1421.4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209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ht="33.75" outlineLevel="1" x14ac:dyDescent="0.2">
      <c r="A549" s="172">
        <v>93</v>
      </c>
      <c r="B549" s="173" t="s">
        <v>702</v>
      </c>
      <c r="C549" s="181" t="s">
        <v>703</v>
      </c>
      <c r="D549" s="174" t="s">
        <v>230</v>
      </c>
      <c r="E549" s="175">
        <v>3168</v>
      </c>
      <c r="F549" s="176">
        <v>129</v>
      </c>
      <c r="G549" s="177">
        <f>ROUND(E549*F549,2)</f>
        <v>408672</v>
      </c>
      <c r="H549" s="161"/>
      <c r="I549" s="160">
        <f>ROUND(E549*H549,2)</f>
        <v>0</v>
      </c>
      <c r="J549" s="161"/>
      <c r="K549" s="160">
        <f>ROUND(E549*J549,2)</f>
        <v>0</v>
      </c>
      <c r="L549" s="160">
        <v>21</v>
      </c>
      <c r="M549" s="160">
        <f>G549*(1+L549/100)</f>
        <v>494493.12</v>
      </c>
      <c r="N549" s="160">
        <v>0</v>
      </c>
      <c r="O549" s="160">
        <f>ROUND(E549*N549,2)</f>
        <v>0</v>
      </c>
      <c r="P549" s="160">
        <v>0</v>
      </c>
      <c r="Q549" s="160">
        <f>ROUND(E549*P549,2)</f>
        <v>0</v>
      </c>
      <c r="R549" s="160"/>
      <c r="S549" s="160" t="s">
        <v>161</v>
      </c>
      <c r="T549" s="160" t="s">
        <v>162</v>
      </c>
      <c r="U549" s="160">
        <v>0</v>
      </c>
      <c r="V549" s="160">
        <f>ROUND(E549*U549,2)</f>
        <v>0</v>
      </c>
      <c r="W549" s="16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206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58"/>
      <c r="C550" s="194" t="s">
        <v>347</v>
      </c>
      <c r="D550" s="185"/>
      <c r="E550" s="186">
        <v>3168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209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ht="22.5" outlineLevel="1" x14ac:dyDescent="0.2">
      <c r="A551" s="172">
        <v>94</v>
      </c>
      <c r="B551" s="173" t="s">
        <v>704</v>
      </c>
      <c r="C551" s="181" t="s">
        <v>705</v>
      </c>
      <c r="D551" s="174" t="s">
        <v>204</v>
      </c>
      <c r="E551" s="175">
        <v>6090</v>
      </c>
      <c r="F551" s="176">
        <v>155</v>
      </c>
      <c r="G551" s="177">
        <f>ROUND(E551*F551,2)</f>
        <v>943950</v>
      </c>
      <c r="H551" s="161"/>
      <c r="I551" s="160">
        <f>ROUND(E551*H551,2)</f>
        <v>0</v>
      </c>
      <c r="J551" s="161"/>
      <c r="K551" s="160">
        <f>ROUND(E551*J551,2)</f>
        <v>0</v>
      </c>
      <c r="L551" s="160">
        <v>21</v>
      </c>
      <c r="M551" s="160">
        <f>G551*(1+L551/100)</f>
        <v>1142179.5</v>
      </c>
      <c r="N551" s="160">
        <v>0</v>
      </c>
      <c r="O551" s="160">
        <f>ROUND(E551*N551,2)</f>
        <v>0</v>
      </c>
      <c r="P551" s="160">
        <v>0</v>
      </c>
      <c r="Q551" s="160">
        <f>ROUND(E551*P551,2)</f>
        <v>0</v>
      </c>
      <c r="R551" s="160"/>
      <c r="S551" s="160" t="s">
        <v>161</v>
      </c>
      <c r="T551" s="160" t="s">
        <v>162</v>
      </c>
      <c r="U551" s="160">
        <v>0</v>
      </c>
      <c r="V551" s="160">
        <f>ROUND(E551*U551,2)</f>
        <v>0</v>
      </c>
      <c r="W551" s="16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206</v>
      </c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263" t="s">
        <v>706</v>
      </c>
      <c r="D552" s="264"/>
      <c r="E552" s="264"/>
      <c r="F552" s="264"/>
      <c r="G552" s="264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165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ht="22.5" outlineLevel="1" x14ac:dyDescent="0.2">
      <c r="A553" s="157"/>
      <c r="B553" s="158"/>
      <c r="C553" s="194" t="s">
        <v>707</v>
      </c>
      <c r="D553" s="185"/>
      <c r="E553" s="186">
        <v>6090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209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ht="22.5" outlineLevel="1" x14ac:dyDescent="0.2">
      <c r="A554" s="172">
        <v>95</v>
      </c>
      <c r="B554" s="173" t="s">
        <v>708</v>
      </c>
      <c r="C554" s="181" t="s">
        <v>709</v>
      </c>
      <c r="D554" s="174" t="s">
        <v>204</v>
      </c>
      <c r="E554" s="175">
        <v>180058.2</v>
      </c>
      <c r="F554" s="176">
        <v>5</v>
      </c>
      <c r="G554" s="177">
        <f>ROUND(E554*F554,2)</f>
        <v>900291</v>
      </c>
      <c r="H554" s="161"/>
      <c r="I554" s="160">
        <f>ROUND(E554*H554,2)</f>
        <v>0</v>
      </c>
      <c r="J554" s="161"/>
      <c r="K554" s="160">
        <f>ROUND(E554*J554,2)</f>
        <v>0</v>
      </c>
      <c r="L554" s="160">
        <v>21</v>
      </c>
      <c r="M554" s="160">
        <f>G554*(1+L554/100)</f>
        <v>1089352.1099999999</v>
      </c>
      <c r="N554" s="160">
        <v>0</v>
      </c>
      <c r="O554" s="160">
        <f>ROUND(E554*N554,2)</f>
        <v>0</v>
      </c>
      <c r="P554" s="160">
        <v>0</v>
      </c>
      <c r="Q554" s="160">
        <f>ROUND(E554*P554,2)</f>
        <v>0</v>
      </c>
      <c r="R554" s="160"/>
      <c r="S554" s="160" t="s">
        <v>161</v>
      </c>
      <c r="T554" s="160" t="s">
        <v>162</v>
      </c>
      <c r="U554" s="160">
        <v>0</v>
      </c>
      <c r="V554" s="160">
        <f>ROUND(E554*U554,2)</f>
        <v>0</v>
      </c>
      <c r="W554" s="16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243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194" t="s">
        <v>710</v>
      </c>
      <c r="D555" s="185"/>
      <c r="E555" s="186">
        <v>180058.2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209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x14ac:dyDescent="0.2">
      <c r="A556" s="166" t="s">
        <v>156</v>
      </c>
      <c r="B556" s="167" t="s">
        <v>87</v>
      </c>
      <c r="C556" s="180" t="s">
        <v>88</v>
      </c>
      <c r="D556" s="168"/>
      <c r="E556" s="169"/>
      <c r="F556" s="170"/>
      <c r="G556" s="171">
        <f>SUMIF(AG557:AG616,"&lt;&gt;NOR",G557:G616)</f>
        <v>2108796.27</v>
      </c>
      <c r="H556" s="165"/>
      <c r="I556" s="165">
        <f>SUM(I557:I616)</f>
        <v>0</v>
      </c>
      <c r="J556" s="165"/>
      <c r="K556" s="165">
        <f>SUM(K557:K616)</f>
        <v>0</v>
      </c>
      <c r="L556" s="165"/>
      <c r="M556" s="165">
        <f>SUM(M557:M616)</f>
        <v>2551643.4866999998</v>
      </c>
      <c r="N556" s="165"/>
      <c r="O556" s="165">
        <f>SUM(O557:O616)</f>
        <v>0</v>
      </c>
      <c r="P556" s="165"/>
      <c r="Q556" s="165">
        <f>SUM(Q557:Q616)</f>
        <v>0</v>
      </c>
      <c r="R556" s="165"/>
      <c r="S556" s="165"/>
      <c r="T556" s="165"/>
      <c r="U556" s="165"/>
      <c r="V556" s="165">
        <f>SUM(V557:V616)</f>
        <v>0</v>
      </c>
      <c r="W556" s="165"/>
      <c r="AG556" t="s">
        <v>157</v>
      </c>
    </row>
    <row r="557" spans="1:60" ht="45" outlineLevel="1" x14ac:dyDescent="0.2">
      <c r="A557" s="172">
        <v>96</v>
      </c>
      <c r="B557" s="173" t="s">
        <v>711</v>
      </c>
      <c r="C557" s="181" t="s">
        <v>712</v>
      </c>
      <c r="D557" s="174" t="s">
        <v>204</v>
      </c>
      <c r="E557" s="175">
        <v>473.8</v>
      </c>
      <c r="F557" s="176">
        <v>130</v>
      </c>
      <c r="G557" s="177">
        <f>ROUND(E557*F557,2)</f>
        <v>61594</v>
      </c>
      <c r="H557" s="161"/>
      <c r="I557" s="160">
        <f>ROUND(E557*H557,2)</f>
        <v>0</v>
      </c>
      <c r="J557" s="161"/>
      <c r="K557" s="160">
        <f>ROUND(E557*J557,2)</f>
        <v>0</v>
      </c>
      <c r="L557" s="160">
        <v>21</v>
      </c>
      <c r="M557" s="160">
        <f>G557*(1+L557/100)</f>
        <v>74528.739999999991</v>
      </c>
      <c r="N557" s="160">
        <v>0</v>
      </c>
      <c r="O557" s="160">
        <f>ROUND(E557*N557,2)</f>
        <v>0</v>
      </c>
      <c r="P557" s="160">
        <v>0</v>
      </c>
      <c r="Q557" s="160">
        <f>ROUND(E557*P557,2)</f>
        <v>0</v>
      </c>
      <c r="R557" s="160"/>
      <c r="S557" s="160" t="s">
        <v>161</v>
      </c>
      <c r="T557" s="160" t="s">
        <v>162</v>
      </c>
      <c r="U557" s="160">
        <v>0</v>
      </c>
      <c r="V557" s="160">
        <f>ROUND(E557*U557,2)</f>
        <v>0</v>
      </c>
      <c r="W557" s="16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206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ht="33.75" outlineLevel="1" x14ac:dyDescent="0.2">
      <c r="A558" s="157"/>
      <c r="B558" s="158"/>
      <c r="C558" s="194" t="s">
        <v>713</v>
      </c>
      <c r="D558" s="185"/>
      <c r="E558" s="186">
        <v>473.8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209</v>
      </c>
      <c r="AH558" s="150">
        <v>0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ht="22.5" outlineLevel="1" x14ac:dyDescent="0.2">
      <c r="A559" s="172">
        <v>97</v>
      </c>
      <c r="B559" s="173" t="s">
        <v>714</v>
      </c>
      <c r="C559" s="181" t="s">
        <v>715</v>
      </c>
      <c r="D559" s="174" t="s">
        <v>204</v>
      </c>
      <c r="E559" s="175">
        <v>540</v>
      </c>
      <c r="F559" s="176">
        <v>130</v>
      </c>
      <c r="G559" s="177">
        <f>ROUND(E559*F559,2)</f>
        <v>70200</v>
      </c>
      <c r="H559" s="161"/>
      <c r="I559" s="160">
        <f>ROUND(E559*H559,2)</f>
        <v>0</v>
      </c>
      <c r="J559" s="161"/>
      <c r="K559" s="160">
        <f>ROUND(E559*J559,2)</f>
        <v>0</v>
      </c>
      <c r="L559" s="160">
        <v>21</v>
      </c>
      <c r="M559" s="160">
        <f>G559*(1+L559/100)</f>
        <v>84942</v>
      </c>
      <c r="N559" s="160">
        <v>0</v>
      </c>
      <c r="O559" s="160">
        <f>ROUND(E559*N559,2)</f>
        <v>0</v>
      </c>
      <c r="P559" s="160">
        <v>0</v>
      </c>
      <c r="Q559" s="160">
        <f>ROUND(E559*P559,2)</f>
        <v>0</v>
      </c>
      <c r="R559" s="160"/>
      <c r="S559" s="160" t="s">
        <v>161</v>
      </c>
      <c r="T559" s="160" t="s">
        <v>162</v>
      </c>
      <c r="U559" s="160">
        <v>0</v>
      </c>
      <c r="V559" s="160">
        <f>ROUND(E559*U559,2)</f>
        <v>0</v>
      </c>
      <c r="W559" s="16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206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58"/>
      <c r="C560" s="194" t="s">
        <v>716</v>
      </c>
      <c r="D560" s="185"/>
      <c r="E560" s="186">
        <v>540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209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ht="22.5" outlineLevel="1" x14ac:dyDescent="0.2">
      <c r="A561" s="172">
        <v>98</v>
      </c>
      <c r="B561" s="173" t="s">
        <v>717</v>
      </c>
      <c r="C561" s="181" t="s">
        <v>718</v>
      </c>
      <c r="D561" s="174" t="s">
        <v>204</v>
      </c>
      <c r="E561" s="175">
        <v>106.848</v>
      </c>
      <c r="F561" s="176">
        <v>130</v>
      </c>
      <c r="G561" s="177">
        <f>ROUND(E561*F561,2)</f>
        <v>13890.24</v>
      </c>
      <c r="H561" s="161"/>
      <c r="I561" s="160">
        <f>ROUND(E561*H561,2)</f>
        <v>0</v>
      </c>
      <c r="J561" s="161"/>
      <c r="K561" s="160">
        <f>ROUND(E561*J561,2)</f>
        <v>0</v>
      </c>
      <c r="L561" s="160">
        <v>21</v>
      </c>
      <c r="M561" s="160">
        <f>G561*(1+L561/100)</f>
        <v>16807.190399999999</v>
      </c>
      <c r="N561" s="160">
        <v>0</v>
      </c>
      <c r="O561" s="160">
        <f>ROUND(E561*N561,2)</f>
        <v>0</v>
      </c>
      <c r="P561" s="160">
        <v>0</v>
      </c>
      <c r="Q561" s="160">
        <f>ROUND(E561*P561,2)</f>
        <v>0</v>
      </c>
      <c r="R561" s="160"/>
      <c r="S561" s="160" t="s">
        <v>161</v>
      </c>
      <c r="T561" s="160" t="s">
        <v>162</v>
      </c>
      <c r="U561" s="160">
        <v>0</v>
      </c>
      <c r="V561" s="160">
        <f>ROUND(E561*U561,2)</f>
        <v>0</v>
      </c>
      <c r="W561" s="16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206</v>
      </c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158"/>
      <c r="C562" s="194" t="s">
        <v>719</v>
      </c>
      <c r="D562" s="185"/>
      <c r="E562" s="186">
        <v>106.85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209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ht="33.75" outlineLevel="1" x14ac:dyDescent="0.2">
      <c r="A563" s="172">
        <v>99</v>
      </c>
      <c r="B563" s="173" t="s">
        <v>720</v>
      </c>
      <c r="C563" s="181" t="s">
        <v>721</v>
      </c>
      <c r="D563" s="174" t="s">
        <v>212</v>
      </c>
      <c r="E563" s="175">
        <v>90.9696</v>
      </c>
      <c r="F563" s="176">
        <v>2000</v>
      </c>
      <c r="G563" s="177">
        <f>ROUND(E563*F563,2)</f>
        <v>181939.20000000001</v>
      </c>
      <c r="H563" s="161"/>
      <c r="I563" s="160">
        <f>ROUND(E563*H563,2)</f>
        <v>0</v>
      </c>
      <c r="J563" s="161"/>
      <c r="K563" s="160">
        <f>ROUND(E563*J563,2)</f>
        <v>0</v>
      </c>
      <c r="L563" s="160">
        <v>21</v>
      </c>
      <c r="M563" s="160">
        <f>G563*(1+L563/100)</f>
        <v>220146.432</v>
      </c>
      <c r="N563" s="160">
        <v>0</v>
      </c>
      <c r="O563" s="160">
        <f>ROUND(E563*N563,2)</f>
        <v>0</v>
      </c>
      <c r="P563" s="160">
        <v>0</v>
      </c>
      <c r="Q563" s="160">
        <f>ROUND(E563*P563,2)</f>
        <v>0</v>
      </c>
      <c r="R563" s="160"/>
      <c r="S563" s="160" t="s">
        <v>161</v>
      </c>
      <c r="T563" s="160" t="s">
        <v>162</v>
      </c>
      <c r="U563" s="160">
        <v>0</v>
      </c>
      <c r="V563" s="160">
        <f>ROUND(E563*U563,2)</f>
        <v>0</v>
      </c>
      <c r="W563" s="16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206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ht="33.75" outlineLevel="1" x14ac:dyDescent="0.2">
      <c r="A564" s="157"/>
      <c r="B564" s="158"/>
      <c r="C564" s="194" t="s">
        <v>722</v>
      </c>
      <c r="D564" s="185"/>
      <c r="E564" s="186">
        <v>90.97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209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ht="33.75" outlineLevel="1" x14ac:dyDescent="0.2">
      <c r="A565" s="172">
        <v>100</v>
      </c>
      <c r="B565" s="173" t="s">
        <v>723</v>
      </c>
      <c r="C565" s="181" t="s">
        <v>724</v>
      </c>
      <c r="D565" s="174" t="s">
        <v>212</v>
      </c>
      <c r="E565" s="175">
        <v>240.07759999999999</v>
      </c>
      <c r="F565" s="176">
        <v>2000</v>
      </c>
      <c r="G565" s="177">
        <f>ROUND(E565*F565,2)</f>
        <v>480155.2</v>
      </c>
      <c r="H565" s="161"/>
      <c r="I565" s="160">
        <f>ROUND(E565*H565,2)</f>
        <v>0</v>
      </c>
      <c r="J565" s="161"/>
      <c r="K565" s="160">
        <f>ROUND(E565*J565,2)</f>
        <v>0</v>
      </c>
      <c r="L565" s="160">
        <v>21</v>
      </c>
      <c r="M565" s="160">
        <f>G565*(1+L565/100)</f>
        <v>580987.79200000002</v>
      </c>
      <c r="N565" s="160">
        <v>0</v>
      </c>
      <c r="O565" s="160">
        <f>ROUND(E565*N565,2)</f>
        <v>0</v>
      </c>
      <c r="P565" s="160">
        <v>0</v>
      </c>
      <c r="Q565" s="160">
        <f>ROUND(E565*P565,2)</f>
        <v>0</v>
      </c>
      <c r="R565" s="160"/>
      <c r="S565" s="160" t="s">
        <v>161</v>
      </c>
      <c r="T565" s="160" t="s">
        <v>162</v>
      </c>
      <c r="U565" s="160">
        <v>0</v>
      </c>
      <c r="V565" s="160">
        <f>ROUND(E565*U565,2)</f>
        <v>0</v>
      </c>
      <c r="W565" s="16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206</v>
      </c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7"/>
      <c r="B566" s="158"/>
      <c r="C566" s="194" t="s">
        <v>725</v>
      </c>
      <c r="D566" s="185"/>
      <c r="E566" s="186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209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194" t="s">
        <v>726</v>
      </c>
      <c r="D567" s="185"/>
      <c r="E567" s="186">
        <v>17.420000000000002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209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ht="22.5" outlineLevel="1" x14ac:dyDescent="0.2">
      <c r="A568" s="157"/>
      <c r="B568" s="158"/>
      <c r="C568" s="194" t="s">
        <v>727</v>
      </c>
      <c r="D568" s="185"/>
      <c r="E568" s="186">
        <v>10.130000000000001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209</v>
      </c>
      <c r="AH568" s="150">
        <v>0</v>
      </c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58"/>
      <c r="C569" s="194" t="s">
        <v>728</v>
      </c>
      <c r="D569" s="185"/>
      <c r="E569" s="186">
        <v>17.84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209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ht="22.5" outlineLevel="1" x14ac:dyDescent="0.2">
      <c r="A570" s="157"/>
      <c r="B570" s="158"/>
      <c r="C570" s="194" t="s">
        <v>729</v>
      </c>
      <c r="D570" s="185"/>
      <c r="E570" s="186">
        <v>145.96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209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ht="22.5" outlineLevel="1" x14ac:dyDescent="0.2">
      <c r="A571" s="157"/>
      <c r="B571" s="158"/>
      <c r="C571" s="194" t="s">
        <v>730</v>
      </c>
      <c r="D571" s="185"/>
      <c r="E571" s="186">
        <v>15.84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209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7"/>
      <c r="B572" s="158"/>
      <c r="C572" s="194" t="s">
        <v>731</v>
      </c>
      <c r="D572" s="185"/>
      <c r="E572" s="186">
        <v>16.5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209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158"/>
      <c r="C573" s="194" t="s">
        <v>732</v>
      </c>
      <c r="D573" s="185"/>
      <c r="E573" s="186">
        <v>16.38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209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ht="33.75" outlineLevel="1" x14ac:dyDescent="0.2">
      <c r="A574" s="172">
        <v>101</v>
      </c>
      <c r="B574" s="173" t="s">
        <v>733</v>
      </c>
      <c r="C574" s="181" t="s">
        <v>734</v>
      </c>
      <c r="D574" s="174" t="s">
        <v>204</v>
      </c>
      <c r="E574" s="175">
        <v>40</v>
      </c>
      <c r="F574" s="176">
        <v>300</v>
      </c>
      <c r="G574" s="177">
        <f>ROUND(E574*F574,2)</f>
        <v>12000</v>
      </c>
      <c r="H574" s="161"/>
      <c r="I574" s="160">
        <f>ROUND(E574*H574,2)</f>
        <v>0</v>
      </c>
      <c r="J574" s="161"/>
      <c r="K574" s="160">
        <f>ROUND(E574*J574,2)</f>
        <v>0</v>
      </c>
      <c r="L574" s="160">
        <v>21</v>
      </c>
      <c r="M574" s="160">
        <f>G574*(1+L574/100)</f>
        <v>14520</v>
      </c>
      <c r="N574" s="160">
        <v>0</v>
      </c>
      <c r="O574" s="160">
        <f>ROUND(E574*N574,2)</f>
        <v>0</v>
      </c>
      <c r="P574" s="160">
        <v>0</v>
      </c>
      <c r="Q574" s="160">
        <f>ROUND(E574*P574,2)</f>
        <v>0</v>
      </c>
      <c r="R574" s="160"/>
      <c r="S574" s="160" t="s">
        <v>161</v>
      </c>
      <c r="T574" s="160" t="s">
        <v>162</v>
      </c>
      <c r="U574" s="160">
        <v>0</v>
      </c>
      <c r="V574" s="160">
        <f>ROUND(E574*U574,2)</f>
        <v>0</v>
      </c>
      <c r="W574" s="16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206</v>
      </c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7"/>
      <c r="B575" s="158"/>
      <c r="C575" s="194" t="s">
        <v>735</v>
      </c>
      <c r="D575" s="185"/>
      <c r="E575" s="186">
        <v>5.44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209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ht="22.5" outlineLevel="1" x14ac:dyDescent="0.2">
      <c r="A576" s="157"/>
      <c r="B576" s="158"/>
      <c r="C576" s="194" t="s">
        <v>736</v>
      </c>
      <c r="D576" s="185"/>
      <c r="E576" s="186">
        <v>34.56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209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ht="22.5" outlineLevel="1" x14ac:dyDescent="0.2">
      <c r="A577" s="172">
        <v>102</v>
      </c>
      <c r="B577" s="173" t="s">
        <v>737</v>
      </c>
      <c r="C577" s="181" t="s">
        <v>738</v>
      </c>
      <c r="D577" s="174" t="s">
        <v>204</v>
      </c>
      <c r="E577" s="175">
        <v>775.36</v>
      </c>
      <c r="F577" s="176">
        <v>159</v>
      </c>
      <c r="G577" s="177">
        <f>ROUND(E577*F577,2)</f>
        <v>123282.24000000001</v>
      </c>
      <c r="H577" s="161"/>
      <c r="I577" s="160">
        <f>ROUND(E577*H577,2)</f>
        <v>0</v>
      </c>
      <c r="J577" s="161"/>
      <c r="K577" s="160">
        <f>ROUND(E577*J577,2)</f>
        <v>0</v>
      </c>
      <c r="L577" s="160">
        <v>21</v>
      </c>
      <c r="M577" s="160">
        <f>G577*(1+L577/100)</f>
        <v>149171.5104</v>
      </c>
      <c r="N577" s="160">
        <v>0</v>
      </c>
      <c r="O577" s="160">
        <f>ROUND(E577*N577,2)</f>
        <v>0</v>
      </c>
      <c r="P577" s="160">
        <v>0</v>
      </c>
      <c r="Q577" s="160">
        <f>ROUND(E577*P577,2)</f>
        <v>0</v>
      </c>
      <c r="R577" s="160"/>
      <c r="S577" s="160" t="s">
        <v>161</v>
      </c>
      <c r="T577" s="160" t="s">
        <v>162</v>
      </c>
      <c r="U577" s="160">
        <v>0</v>
      </c>
      <c r="V577" s="160">
        <f>ROUND(E577*U577,2)</f>
        <v>0</v>
      </c>
      <c r="W577" s="16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206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7"/>
      <c r="B578" s="158"/>
      <c r="C578" s="194" t="s">
        <v>739</v>
      </c>
      <c r="D578" s="185"/>
      <c r="E578" s="186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209</v>
      </c>
      <c r="AH578" s="150">
        <v>0</v>
      </c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ht="22.5" outlineLevel="1" x14ac:dyDescent="0.2">
      <c r="A579" s="157"/>
      <c r="B579" s="158"/>
      <c r="C579" s="194" t="s">
        <v>740</v>
      </c>
      <c r="D579" s="185"/>
      <c r="E579" s="186">
        <v>261.44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 t="s">
        <v>209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58"/>
      <c r="C580" s="194" t="s">
        <v>741</v>
      </c>
      <c r="D580" s="185"/>
      <c r="E580" s="186">
        <v>48.36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209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ht="22.5" outlineLevel="1" x14ac:dyDescent="0.2">
      <c r="A581" s="157"/>
      <c r="B581" s="158"/>
      <c r="C581" s="194" t="s">
        <v>742</v>
      </c>
      <c r="D581" s="185"/>
      <c r="E581" s="186">
        <v>132.41999999999999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209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194" t="s">
        <v>439</v>
      </c>
      <c r="D582" s="185"/>
      <c r="E582" s="186">
        <v>17.920000000000002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209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7"/>
      <c r="B583" s="158"/>
      <c r="C583" s="194" t="s">
        <v>440</v>
      </c>
      <c r="D583" s="185"/>
      <c r="E583" s="186">
        <v>-8.0500000000000007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209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7"/>
      <c r="B584" s="158"/>
      <c r="C584" s="194" t="s">
        <v>743</v>
      </c>
      <c r="D584" s="185"/>
      <c r="E584" s="186">
        <v>56.28</v>
      </c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209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ht="22.5" outlineLevel="1" x14ac:dyDescent="0.2">
      <c r="A585" s="157"/>
      <c r="B585" s="158"/>
      <c r="C585" s="194" t="s">
        <v>744</v>
      </c>
      <c r="D585" s="185"/>
      <c r="E585" s="186">
        <v>209.13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209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7"/>
      <c r="B586" s="158"/>
      <c r="C586" s="194" t="s">
        <v>443</v>
      </c>
      <c r="D586" s="185"/>
      <c r="E586" s="186">
        <v>13.2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209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158"/>
      <c r="C587" s="194" t="s">
        <v>444</v>
      </c>
      <c r="D587" s="185"/>
      <c r="E587" s="186">
        <v>40.130000000000003</v>
      </c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209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57"/>
      <c r="B588" s="158"/>
      <c r="C588" s="194" t="s">
        <v>445</v>
      </c>
      <c r="D588" s="185"/>
      <c r="E588" s="186">
        <v>-17.25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209</v>
      </c>
      <c r="AH588" s="150">
        <v>0</v>
      </c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 x14ac:dyDescent="0.2">
      <c r="A589" s="157"/>
      <c r="B589" s="158"/>
      <c r="C589" s="194" t="s">
        <v>745</v>
      </c>
      <c r="D589" s="185"/>
      <c r="E589" s="186">
        <v>21.78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 t="s">
        <v>209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ht="22.5" outlineLevel="1" x14ac:dyDescent="0.2">
      <c r="A590" s="172">
        <v>103</v>
      </c>
      <c r="B590" s="173" t="s">
        <v>746</v>
      </c>
      <c r="C590" s="181" t="s">
        <v>747</v>
      </c>
      <c r="D590" s="174" t="s">
        <v>230</v>
      </c>
      <c r="E590" s="175">
        <v>1988</v>
      </c>
      <c r="F590" s="176">
        <v>6</v>
      </c>
      <c r="G590" s="177">
        <f>ROUND(E590*F590,2)</f>
        <v>11928</v>
      </c>
      <c r="H590" s="161"/>
      <c r="I590" s="160">
        <f>ROUND(E590*H590,2)</f>
        <v>0</v>
      </c>
      <c r="J590" s="161"/>
      <c r="K590" s="160">
        <f>ROUND(E590*J590,2)</f>
        <v>0</v>
      </c>
      <c r="L590" s="160">
        <v>21</v>
      </c>
      <c r="M590" s="160">
        <f>G590*(1+L590/100)</f>
        <v>14432.88</v>
      </c>
      <c r="N590" s="160">
        <v>0</v>
      </c>
      <c r="O590" s="160">
        <f>ROUND(E590*N590,2)</f>
        <v>0</v>
      </c>
      <c r="P590" s="160">
        <v>0</v>
      </c>
      <c r="Q590" s="160">
        <f>ROUND(E590*P590,2)</f>
        <v>0</v>
      </c>
      <c r="R590" s="160"/>
      <c r="S590" s="160" t="s">
        <v>161</v>
      </c>
      <c r="T590" s="160" t="s">
        <v>162</v>
      </c>
      <c r="U590" s="160">
        <v>0</v>
      </c>
      <c r="V590" s="160">
        <f>ROUND(E590*U590,2)</f>
        <v>0</v>
      </c>
      <c r="W590" s="16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206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58"/>
      <c r="C591" s="194" t="s">
        <v>748</v>
      </c>
      <c r="D591" s="185"/>
      <c r="E591" s="186">
        <v>1988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209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ht="22.5" outlineLevel="1" x14ac:dyDescent="0.2">
      <c r="A592" s="172">
        <v>104</v>
      </c>
      <c r="B592" s="173" t="s">
        <v>749</v>
      </c>
      <c r="C592" s="181" t="s">
        <v>750</v>
      </c>
      <c r="D592" s="174" t="s">
        <v>204</v>
      </c>
      <c r="E592" s="175">
        <v>2043.5840000000001</v>
      </c>
      <c r="F592" s="176">
        <v>88</v>
      </c>
      <c r="G592" s="177">
        <f>ROUND(E592*F592,2)</f>
        <v>179835.39</v>
      </c>
      <c r="H592" s="161"/>
      <c r="I592" s="160">
        <f>ROUND(E592*H592,2)</f>
        <v>0</v>
      </c>
      <c r="J592" s="161"/>
      <c r="K592" s="160">
        <f>ROUND(E592*J592,2)</f>
        <v>0</v>
      </c>
      <c r="L592" s="160">
        <v>21</v>
      </c>
      <c r="M592" s="160">
        <f>G592*(1+L592/100)</f>
        <v>217600.82190000001</v>
      </c>
      <c r="N592" s="160">
        <v>0</v>
      </c>
      <c r="O592" s="160">
        <f>ROUND(E592*N592,2)</f>
        <v>0</v>
      </c>
      <c r="P592" s="160">
        <v>0</v>
      </c>
      <c r="Q592" s="160">
        <f>ROUND(E592*P592,2)</f>
        <v>0</v>
      </c>
      <c r="R592" s="160"/>
      <c r="S592" s="160" t="s">
        <v>161</v>
      </c>
      <c r="T592" s="160" t="s">
        <v>162</v>
      </c>
      <c r="U592" s="160">
        <v>0</v>
      </c>
      <c r="V592" s="160">
        <f>ROUND(E592*U592,2)</f>
        <v>0</v>
      </c>
      <c r="W592" s="16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206</v>
      </c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7"/>
      <c r="B593" s="158"/>
      <c r="C593" s="194" t="s">
        <v>751</v>
      </c>
      <c r="D593" s="185"/>
      <c r="E593" s="186">
        <v>76.5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209</v>
      </c>
      <c r="AH593" s="150">
        <v>0</v>
      </c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194" t="s">
        <v>752</v>
      </c>
      <c r="D594" s="185"/>
      <c r="E594" s="186">
        <v>9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209</v>
      </c>
      <c r="AH594" s="150">
        <v>0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158"/>
      <c r="C595" s="194" t="s">
        <v>753</v>
      </c>
      <c r="D595" s="185"/>
      <c r="E595" s="186">
        <v>1497.6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209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7"/>
      <c r="B596" s="158"/>
      <c r="C596" s="194" t="s">
        <v>754</v>
      </c>
      <c r="D596" s="185"/>
      <c r="E596" s="186">
        <v>158.4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209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7"/>
      <c r="B597" s="158"/>
      <c r="C597" s="194" t="s">
        <v>755</v>
      </c>
      <c r="D597" s="185"/>
      <c r="E597" s="186">
        <v>31.68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209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57"/>
      <c r="B598" s="158"/>
      <c r="C598" s="194" t="s">
        <v>756</v>
      </c>
      <c r="D598" s="185"/>
      <c r="E598" s="186">
        <v>3.78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 t="s">
        <v>209</v>
      </c>
      <c r="AH598" s="150">
        <v>0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 x14ac:dyDescent="0.2">
      <c r="A599" s="157"/>
      <c r="B599" s="158"/>
      <c r="C599" s="194" t="s">
        <v>757</v>
      </c>
      <c r="D599" s="185"/>
      <c r="E599" s="186">
        <v>64.8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209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 x14ac:dyDescent="0.2">
      <c r="A600" s="157"/>
      <c r="B600" s="158"/>
      <c r="C600" s="194" t="s">
        <v>758</v>
      </c>
      <c r="D600" s="185"/>
      <c r="E600" s="186">
        <v>38.08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209</v>
      </c>
      <c r="AH600" s="150">
        <v>0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 x14ac:dyDescent="0.2">
      <c r="A601" s="157"/>
      <c r="B601" s="158"/>
      <c r="C601" s="194" t="s">
        <v>759</v>
      </c>
      <c r="D601" s="185"/>
      <c r="E601" s="186">
        <v>8.84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209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58"/>
      <c r="C602" s="194" t="s">
        <v>760</v>
      </c>
      <c r="D602" s="185"/>
      <c r="E602" s="186">
        <v>180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 t="s">
        <v>209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57"/>
      <c r="B603" s="158"/>
      <c r="C603" s="194" t="s">
        <v>761</v>
      </c>
      <c r="D603" s="185"/>
      <c r="E603" s="186">
        <v>144.34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209</v>
      </c>
      <c r="AH603" s="150">
        <v>0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57"/>
      <c r="B604" s="158"/>
      <c r="C604" s="194" t="s">
        <v>762</v>
      </c>
      <c r="D604" s="185"/>
      <c r="E604" s="186">
        <v>31.32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209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158"/>
      <c r="C605" s="194" t="s">
        <v>763</v>
      </c>
      <c r="D605" s="185"/>
      <c r="E605" s="186">
        <v>10.8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209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7"/>
      <c r="B606" s="158"/>
      <c r="C606" s="194" t="s">
        <v>764</v>
      </c>
      <c r="D606" s="185"/>
      <c r="E606" s="186">
        <v>3.24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209</v>
      </c>
      <c r="AH606" s="150">
        <v>0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58"/>
      <c r="C607" s="194" t="s">
        <v>765</v>
      </c>
      <c r="D607" s="185"/>
      <c r="E607" s="186">
        <v>9.68</v>
      </c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209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158"/>
      <c r="C608" s="194" t="s">
        <v>766</v>
      </c>
      <c r="D608" s="185"/>
      <c r="E608" s="186">
        <v>5.04</v>
      </c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209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57"/>
      <c r="B609" s="158"/>
      <c r="C609" s="194" t="s">
        <v>767</v>
      </c>
      <c r="D609" s="185"/>
      <c r="E609" s="186">
        <v>-229.51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209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ht="45" outlineLevel="1" x14ac:dyDescent="0.2">
      <c r="A610" s="172">
        <v>105</v>
      </c>
      <c r="B610" s="173" t="s">
        <v>768</v>
      </c>
      <c r="C610" s="181" t="s">
        <v>769</v>
      </c>
      <c r="D610" s="174" t="s">
        <v>204</v>
      </c>
      <c r="E610" s="175">
        <v>46.488</v>
      </c>
      <c r="F610" s="176">
        <v>180</v>
      </c>
      <c r="G610" s="177">
        <f>ROUND(E610*F610,2)</f>
        <v>8367.84</v>
      </c>
      <c r="H610" s="161"/>
      <c r="I610" s="160">
        <f>ROUND(E610*H610,2)</f>
        <v>0</v>
      </c>
      <c r="J610" s="161"/>
      <c r="K610" s="160">
        <f>ROUND(E610*J610,2)</f>
        <v>0</v>
      </c>
      <c r="L610" s="160">
        <v>21</v>
      </c>
      <c r="M610" s="160">
        <f>G610*(1+L610/100)</f>
        <v>10125.0864</v>
      </c>
      <c r="N610" s="160">
        <v>0</v>
      </c>
      <c r="O610" s="160">
        <f>ROUND(E610*N610,2)</f>
        <v>0</v>
      </c>
      <c r="P610" s="160">
        <v>0</v>
      </c>
      <c r="Q610" s="160">
        <f>ROUND(E610*P610,2)</f>
        <v>0</v>
      </c>
      <c r="R610" s="160"/>
      <c r="S610" s="160" t="s">
        <v>161</v>
      </c>
      <c r="T610" s="160" t="s">
        <v>162</v>
      </c>
      <c r="U610" s="160">
        <v>0</v>
      </c>
      <c r="V610" s="160">
        <f>ROUND(E610*U610,2)</f>
        <v>0</v>
      </c>
      <c r="W610" s="16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206</v>
      </c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7"/>
      <c r="B611" s="158"/>
      <c r="C611" s="194" t="s">
        <v>770</v>
      </c>
      <c r="D611" s="185"/>
      <c r="E611" s="186">
        <v>31.2</v>
      </c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209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7"/>
      <c r="B612" s="158"/>
      <c r="C612" s="194" t="s">
        <v>771</v>
      </c>
      <c r="D612" s="185"/>
      <c r="E612" s="186">
        <v>15.29</v>
      </c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209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ht="22.5" outlineLevel="1" x14ac:dyDescent="0.2">
      <c r="A613" s="187">
        <v>106</v>
      </c>
      <c r="B613" s="188" t="s">
        <v>772</v>
      </c>
      <c r="C613" s="195" t="s">
        <v>773</v>
      </c>
      <c r="D613" s="189" t="s">
        <v>274</v>
      </c>
      <c r="E613" s="190">
        <v>1</v>
      </c>
      <c r="F613" s="191">
        <v>45000</v>
      </c>
      <c r="G613" s="192">
        <f>ROUND(E613*F613,2)</f>
        <v>45000</v>
      </c>
      <c r="H613" s="161"/>
      <c r="I613" s="160">
        <f>ROUND(E613*H613,2)</f>
        <v>0</v>
      </c>
      <c r="J613" s="161"/>
      <c r="K613" s="160">
        <f>ROUND(E613*J613,2)</f>
        <v>0</v>
      </c>
      <c r="L613" s="160">
        <v>21</v>
      </c>
      <c r="M613" s="160">
        <f>G613*(1+L613/100)</f>
        <v>54450</v>
      </c>
      <c r="N613" s="160">
        <v>0</v>
      </c>
      <c r="O613" s="160">
        <f>ROUND(E613*N613,2)</f>
        <v>0</v>
      </c>
      <c r="P613" s="160">
        <v>0</v>
      </c>
      <c r="Q613" s="160">
        <f>ROUND(E613*P613,2)</f>
        <v>0</v>
      </c>
      <c r="R613" s="160"/>
      <c r="S613" s="160" t="s">
        <v>161</v>
      </c>
      <c r="T613" s="160" t="s">
        <v>162</v>
      </c>
      <c r="U613" s="160">
        <v>0</v>
      </c>
      <c r="V613" s="160">
        <f>ROUND(E613*U613,2)</f>
        <v>0</v>
      </c>
      <c r="W613" s="16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206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72">
        <v>107</v>
      </c>
      <c r="B614" s="173" t="s">
        <v>774</v>
      </c>
      <c r="C614" s="181" t="s">
        <v>775</v>
      </c>
      <c r="D614" s="174" t="s">
        <v>204</v>
      </c>
      <c r="E614" s="175">
        <v>110.46</v>
      </c>
      <c r="F614" s="176">
        <v>96</v>
      </c>
      <c r="G614" s="177">
        <f>ROUND(E614*F614,2)</f>
        <v>10604.16</v>
      </c>
      <c r="H614" s="161"/>
      <c r="I614" s="160">
        <f>ROUND(E614*H614,2)</f>
        <v>0</v>
      </c>
      <c r="J614" s="161"/>
      <c r="K614" s="160">
        <f>ROUND(E614*J614,2)</f>
        <v>0</v>
      </c>
      <c r="L614" s="160">
        <v>21</v>
      </c>
      <c r="M614" s="160">
        <f>G614*(1+L614/100)</f>
        <v>12831.033599999999</v>
      </c>
      <c r="N614" s="160">
        <v>0</v>
      </c>
      <c r="O614" s="160">
        <f>ROUND(E614*N614,2)</f>
        <v>0</v>
      </c>
      <c r="P614" s="160">
        <v>0</v>
      </c>
      <c r="Q614" s="160">
        <f>ROUND(E614*P614,2)</f>
        <v>0</v>
      </c>
      <c r="R614" s="160"/>
      <c r="S614" s="160" t="s">
        <v>161</v>
      </c>
      <c r="T614" s="160" t="s">
        <v>162</v>
      </c>
      <c r="U614" s="160">
        <v>0</v>
      </c>
      <c r="V614" s="160">
        <f>ROUND(E614*U614,2)</f>
        <v>0</v>
      </c>
      <c r="W614" s="16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243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ht="33.75" outlineLevel="1" x14ac:dyDescent="0.2">
      <c r="A615" s="157"/>
      <c r="B615" s="158"/>
      <c r="C615" s="194" t="s">
        <v>409</v>
      </c>
      <c r="D615" s="185"/>
      <c r="E615" s="186">
        <v>110.46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 t="s">
        <v>209</v>
      </c>
      <c r="AH615" s="150">
        <v>0</v>
      </c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1" x14ac:dyDescent="0.2">
      <c r="A616" s="187">
        <v>108</v>
      </c>
      <c r="B616" s="188" t="s">
        <v>776</v>
      </c>
      <c r="C616" s="195" t="s">
        <v>777</v>
      </c>
      <c r="D616" s="189" t="s">
        <v>230</v>
      </c>
      <c r="E616" s="190">
        <v>260</v>
      </c>
      <c r="F616" s="191">
        <v>3500</v>
      </c>
      <c r="G616" s="192">
        <f>ROUND(E616*F616,2)</f>
        <v>910000</v>
      </c>
      <c r="H616" s="161"/>
      <c r="I616" s="160">
        <f>ROUND(E616*H616,2)</f>
        <v>0</v>
      </c>
      <c r="J616" s="161"/>
      <c r="K616" s="160">
        <f>ROUND(E616*J616,2)</f>
        <v>0</v>
      </c>
      <c r="L616" s="160">
        <v>21</v>
      </c>
      <c r="M616" s="160">
        <f>G616*(1+L616/100)</f>
        <v>1101100</v>
      </c>
      <c r="N616" s="160">
        <v>0</v>
      </c>
      <c r="O616" s="160">
        <f>ROUND(E616*N616,2)</f>
        <v>0</v>
      </c>
      <c r="P616" s="160">
        <v>0</v>
      </c>
      <c r="Q616" s="160">
        <f>ROUND(E616*P616,2)</f>
        <v>0</v>
      </c>
      <c r="R616" s="160"/>
      <c r="S616" s="160" t="s">
        <v>161</v>
      </c>
      <c r="T616" s="160" t="s">
        <v>162</v>
      </c>
      <c r="U616" s="160">
        <v>0</v>
      </c>
      <c r="V616" s="160">
        <f>ROUND(E616*U616,2)</f>
        <v>0</v>
      </c>
      <c r="W616" s="16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238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x14ac:dyDescent="0.2">
      <c r="A617" s="166" t="s">
        <v>156</v>
      </c>
      <c r="B617" s="167" t="s">
        <v>89</v>
      </c>
      <c r="C617" s="180" t="s">
        <v>90</v>
      </c>
      <c r="D617" s="168"/>
      <c r="E617" s="169"/>
      <c r="F617" s="170"/>
      <c r="G617" s="171">
        <f>SUMIF(AG618:AG646,"&lt;&gt;NOR",G618:G646)</f>
        <v>822823.52</v>
      </c>
      <c r="H617" s="165"/>
      <c r="I617" s="165">
        <f>SUM(I618:I646)</f>
        <v>0</v>
      </c>
      <c r="J617" s="165"/>
      <c r="K617" s="165">
        <f>SUM(K618:K646)</f>
        <v>0</v>
      </c>
      <c r="L617" s="165"/>
      <c r="M617" s="165">
        <f>SUM(M618:M646)</f>
        <v>995616.45919999992</v>
      </c>
      <c r="N617" s="165"/>
      <c r="O617" s="165">
        <f>SUM(O618:O646)</f>
        <v>0</v>
      </c>
      <c r="P617" s="165"/>
      <c r="Q617" s="165">
        <f>SUM(Q618:Q646)</f>
        <v>0</v>
      </c>
      <c r="R617" s="165"/>
      <c r="S617" s="165"/>
      <c r="T617" s="165"/>
      <c r="U617" s="165"/>
      <c r="V617" s="165">
        <f>SUM(V618:V646)</f>
        <v>0</v>
      </c>
      <c r="W617" s="165"/>
      <c r="AG617" t="s">
        <v>157</v>
      </c>
    </row>
    <row r="618" spans="1:60" ht="33.75" outlineLevel="1" x14ac:dyDescent="0.2">
      <c r="A618" s="172">
        <v>109</v>
      </c>
      <c r="B618" s="173" t="s">
        <v>778</v>
      </c>
      <c r="C618" s="181" t="s">
        <v>779</v>
      </c>
      <c r="D618" s="174" t="s">
        <v>250</v>
      </c>
      <c r="E618" s="175">
        <v>1570.4</v>
      </c>
      <c r="F618" s="176">
        <v>331</v>
      </c>
      <c r="G618" s="177">
        <f>ROUND(E618*F618,2)</f>
        <v>519802.4</v>
      </c>
      <c r="H618" s="161"/>
      <c r="I618" s="160">
        <f>ROUND(E618*H618,2)</f>
        <v>0</v>
      </c>
      <c r="J618" s="161"/>
      <c r="K618" s="160">
        <f>ROUND(E618*J618,2)</f>
        <v>0</v>
      </c>
      <c r="L618" s="160">
        <v>21</v>
      </c>
      <c r="M618" s="160">
        <f>G618*(1+L618/100)</f>
        <v>628960.90399999998</v>
      </c>
      <c r="N618" s="160">
        <v>0</v>
      </c>
      <c r="O618" s="160">
        <f>ROUND(E618*N618,2)</f>
        <v>0</v>
      </c>
      <c r="P618" s="160">
        <v>0</v>
      </c>
      <c r="Q618" s="160">
        <f>ROUND(E618*P618,2)</f>
        <v>0</v>
      </c>
      <c r="R618" s="160"/>
      <c r="S618" s="160" t="s">
        <v>161</v>
      </c>
      <c r="T618" s="160" t="s">
        <v>162</v>
      </c>
      <c r="U618" s="160">
        <v>0</v>
      </c>
      <c r="V618" s="160">
        <f>ROUND(E618*U618,2)</f>
        <v>0</v>
      </c>
      <c r="W618" s="16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206</v>
      </c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58"/>
      <c r="C619" s="194" t="s">
        <v>780</v>
      </c>
      <c r="D619" s="185"/>
      <c r="E619" s="186">
        <v>946.4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209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158"/>
      <c r="C620" s="194" t="s">
        <v>781</v>
      </c>
      <c r="D620" s="185"/>
      <c r="E620" s="186">
        <v>174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209</v>
      </c>
      <c r="AH620" s="150">
        <v>0</v>
      </c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57"/>
      <c r="B621" s="158"/>
      <c r="C621" s="194" t="s">
        <v>782</v>
      </c>
      <c r="D621" s="185"/>
      <c r="E621" s="186">
        <v>360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 t="s">
        <v>209</v>
      </c>
      <c r="AH621" s="150">
        <v>0</v>
      </c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7"/>
      <c r="B622" s="158"/>
      <c r="C622" s="194" t="s">
        <v>783</v>
      </c>
      <c r="D622" s="185"/>
      <c r="E622" s="186">
        <v>90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209</v>
      </c>
      <c r="AH622" s="150">
        <v>0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ht="33.75" outlineLevel="1" x14ac:dyDescent="0.2">
      <c r="A623" s="172">
        <v>110</v>
      </c>
      <c r="B623" s="173" t="s">
        <v>784</v>
      </c>
      <c r="C623" s="181" t="s">
        <v>785</v>
      </c>
      <c r="D623" s="174" t="s">
        <v>204</v>
      </c>
      <c r="E623" s="175">
        <v>2429.5920000000001</v>
      </c>
      <c r="F623" s="176">
        <v>60</v>
      </c>
      <c r="G623" s="177">
        <f>ROUND(E623*F623,2)</f>
        <v>145775.51999999999</v>
      </c>
      <c r="H623" s="161"/>
      <c r="I623" s="160">
        <f>ROUND(E623*H623,2)</f>
        <v>0</v>
      </c>
      <c r="J623" s="161"/>
      <c r="K623" s="160">
        <f>ROUND(E623*J623,2)</f>
        <v>0</v>
      </c>
      <c r="L623" s="160">
        <v>21</v>
      </c>
      <c r="M623" s="160">
        <f>G623*(1+L623/100)</f>
        <v>176388.3792</v>
      </c>
      <c r="N623" s="160">
        <v>0</v>
      </c>
      <c r="O623" s="160">
        <f>ROUND(E623*N623,2)</f>
        <v>0</v>
      </c>
      <c r="P623" s="160">
        <v>0</v>
      </c>
      <c r="Q623" s="160">
        <f>ROUND(E623*P623,2)</f>
        <v>0</v>
      </c>
      <c r="R623" s="160"/>
      <c r="S623" s="160" t="s">
        <v>161</v>
      </c>
      <c r="T623" s="160" t="s">
        <v>162</v>
      </c>
      <c r="U623" s="160">
        <v>0</v>
      </c>
      <c r="V623" s="160">
        <f>ROUND(E623*U623,2)</f>
        <v>0</v>
      </c>
      <c r="W623" s="16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206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57"/>
      <c r="B624" s="158"/>
      <c r="C624" s="194" t="s">
        <v>786</v>
      </c>
      <c r="D624" s="185"/>
      <c r="E624" s="186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209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1" x14ac:dyDescent="0.2">
      <c r="A625" s="157"/>
      <c r="B625" s="158"/>
      <c r="C625" s="194" t="s">
        <v>350</v>
      </c>
      <c r="D625" s="185"/>
      <c r="E625" s="186">
        <v>73.92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 t="s">
        <v>209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7"/>
      <c r="B626" s="158"/>
      <c r="C626" s="194" t="s">
        <v>351</v>
      </c>
      <c r="D626" s="185"/>
      <c r="E626" s="186">
        <v>1497.6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209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158"/>
      <c r="C627" s="194" t="s">
        <v>352</v>
      </c>
      <c r="D627" s="185"/>
      <c r="E627" s="186">
        <v>230.4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209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7"/>
      <c r="B628" s="158"/>
      <c r="C628" s="194" t="s">
        <v>353</v>
      </c>
      <c r="D628" s="185"/>
      <c r="E628" s="186">
        <v>28.87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209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 x14ac:dyDescent="0.2">
      <c r="A629" s="157"/>
      <c r="B629" s="158"/>
      <c r="C629" s="194" t="s">
        <v>354</v>
      </c>
      <c r="D629" s="185"/>
      <c r="E629" s="186">
        <v>10.08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209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7"/>
      <c r="B630" s="158"/>
      <c r="C630" s="194" t="s">
        <v>355</v>
      </c>
      <c r="D630" s="185"/>
      <c r="E630" s="186">
        <v>11.88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209</v>
      </c>
      <c r="AH630" s="150">
        <v>0</v>
      </c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1" x14ac:dyDescent="0.2">
      <c r="A631" s="157"/>
      <c r="B631" s="158"/>
      <c r="C631" s="194" t="s">
        <v>356</v>
      </c>
      <c r="D631" s="185"/>
      <c r="E631" s="186">
        <v>54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209</v>
      </c>
      <c r="AH631" s="150">
        <v>0</v>
      </c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7"/>
      <c r="B632" s="158"/>
      <c r="C632" s="194" t="s">
        <v>357</v>
      </c>
      <c r="D632" s="185"/>
      <c r="E632" s="186">
        <v>205.92</v>
      </c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209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57"/>
      <c r="B633" s="158"/>
      <c r="C633" s="194" t="s">
        <v>358</v>
      </c>
      <c r="D633" s="185"/>
      <c r="E633" s="186">
        <v>9.7200000000000006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209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57"/>
      <c r="B634" s="158"/>
      <c r="C634" s="194" t="s">
        <v>359</v>
      </c>
      <c r="D634" s="185"/>
      <c r="E634" s="186">
        <v>59.16</v>
      </c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209</v>
      </c>
      <c r="AH634" s="150">
        <v>0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58"/>
      <c r="C635" s="194" t="s">
        <v>360</v>
      </c>
      <c r="D635" s="185"/>
      <c r="E635" s="186">
        <v>8.2799999999999994</v>
      </c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209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7"/>
      <c r="B636" s="158"/>
      <c r="C636" s="194" t="s">
        <v>361</v>
      </c>
      <c r="D636" s="185"/>
      <c r="E636" s="186">
        <v>97.2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209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57"/>
      <c r="B637" s="158"/>
      <c r="C637" s="194" t="s">
        <v>362</v>
      </c>
      <c r="D637" s="185"/>
      <c r="E637" s="186">
        <v>142.56</v>
      </c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209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ht="45" outlineLevel="1" x14ac:dyDescent="0.2">
      <c r="A638" s="172">
        <v>111</v>
      </c>
      <c r="B638" s="173" t="s">
        <v>787</v>
      </c>
      <c r="C638" s="181" t="s">
        <v>788</v>
      </c>
      <c r="D638" s="174" t="s">
        <v>204</v>
      </c>
      <c r="E638" s="175">
        <v>1440.76</v>
      </c>
      <c r="F638" s="176">
        <v>60</v>
      </c>
      <c r="G638" s="177">
        <f>ROUND(E638*F638,2)</f>
        <v>86445.6</v>
      </c>
      <c r="H638" s="161"/>
      <c r="I638" s="160">
        <f>ROUND(E638*H638,2)</f>
        <v>0</v>
      </c>
      <c r="J638" s="161"/>
      <c r="K638" s="160">
        <f>ROUND(E638*J638,2)</f>
        <v>0</v>
      </c>
      <c r="L638" s="160">
        <v>21</v>
      </c>
      <c r="M638" s="160">
        <f>G638*(1+L638/100)</f>
        <v>104599.17600000001</v>
      </c>
      <c r="N638" s="160">
        <v>0</v>
      </c>
      <c r="O638" s="160">
        <f>ROUND(E638*N638,2)</f>
        <v>0</v>
      </c>
      <c r="P638" s="160">
        <v>0</v>
      </c>
      <c r="Q638" s="160">
        <f>ROUND(E638*P638,2)</f>
        <v>0</v>
      </c>
      <c r="R638" s="160"/>
      <c r="S638" s="160" t="s">
        <v>161</v>
      </c>
      <c r="T638" s="160" t="s">
        <v>162</v>
      </c>
      <c r="U638" s="160">
        <v>0</v>
      </c>
      <c r="V638" s="160">
        <f>ROUND(E638*U638,2)</f>
        <v>0</v>
      </c>
      <c r="W638" s="16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206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57"/>
      <c r="B639" s="158"/>
      <c r="C639" s="194" t="s">
        <v>557</v>
      </c>
      <c r="D639" s="185"/>
      <c r="E639" s="186">
        <v>208.28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 t="s">
        <v>209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7"/>
      <c r="B640" s="158"/>
      <c r="C640" s="194" t="s">
        <v>558</v>
      </c>
      <c r="D640" s="185"/>
      <c r="E640" s="186">
        <v>-13.68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209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7"/>
      <c r="B641" s="158"/>
      <c r="C641" s="194" t="s">
        <v>559</v>
      </c>
      <c r="D641" s="185"/>
      <c r="E641" s="186">
        <v>7.9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209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57"/>
      <c r="B642" s="158"/>
      <c r="C642" s="194" t="s">
        <v>789</v>
      </c>
      <c r="D642" s="185"/>
      <c r="E642" s="186">
        <v>1238.26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209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ht="22.5" outlineLevel="1" x14ac:dyDescent="0.2">
      <c r="A643" s="172">
        <v>112</v>
      </c>
      <c r="B643" s="173" t="s">
        <v>790</v>
      </c>
      <c r="C643" s="181" t="s">
        <v>791</v>
      </c>
      <c r="D643" s="174" t="s">
        <v>204</v>
      </c>
      <c r="E643" s="175">
        <v>354</v>
      </c>
      <c r="F643" s="176">
        <v>200</v>
      </c>
      <c r="G643" s="177">
        <f>ROUND(E643*F643,2)</f>
        <v>70800</v>
      </c>
      <c r="H643" s="161"/>
      <c r="I643" s="160">
        <f>ROUND(E643*H643,2)</f>
        <v>0</v>
      </c>
      <c r="J643" s="161"/>
      <c r="K643" s="160">
        <f>ROUND(E643*J643,2)</f>
        <v>0</v>
      </c>
      <c r="L643" s="160">
        <v>21</v>
      </c>
      <c r="M643" s="160">
        <f>G643*(1+L643/100)</f>
        <v>85668</v>
      </c>
      <c r="N643" s="160">
        <v>0</v>
      </c>
      <c r="O643" s="160">
        <f>ROUND(E643*N643,2)</f>
        <v>0</v>
      </c>
      <c r="P643" s="160">
        <v>0</v>
      </c>
      <c r="Q643" s="160">
        <f>ROUND(E643*P643,2)</f>
        <v>0</v>
      </c>
      <c r="R643" s="160"/>
      <c r="S643" s="160" t="s">
        <v>161</v>
      </c>
      <c r="T643" s="160" t="s">
        <v>162</v>
      </c>
      <c r="U643" s="160">
        <v>0</v>
      </c>
      <c r="V643" s="160">
        <f>ROUND(E643*U643,2)</f>
        <v>0</v>
      </c>
      <c r="W643" s="16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206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58"/>
      <c r="C644" s="194" t="s">
        <v>792</v>
      </c>
      <c r="D644" s="185"/>
      <c r="E644" s="186">
        <v>174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209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57"/>
      <c r="B645" s="158"/>
      <c r="C645" s="194" t="s">
        <v>793</v>
      </c>
      <c r="D645" s="185"/>
      <c r="E645" s="186">
        <v>144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209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7"/>
      <c r="B646" s="158"/>
      <c r="C646" s="194" t="s">
        <v>794</v>
      </c>
      <c r="D646" s="185"/>
      <c r="E646" s="186">
        <v>36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209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x14ac:dyDescent="0.2">
      <c r="A647" s="166" t="s">
        <v>156</v>
      </c>
      <c r="B647" s="167" t="s">
        <v>91</v>
      </c>
      <c r="C647" s="180" t="s">
        <v>92</v>
      </c>
      <c r="D647" s="168"/>
      <c r="E647" s="169"/>
      <c r="F647" s="170"/>
      <c r="G647" s="171">
        <f>SUMIF(AG648:AG648,"&lt;&gt;NOR",G648:G648)</f>
        <v>542545.78</v>
      </c>
      <c r="H647" s="165"/>
      <c r="I647" s="165">
        <f>SUM(I648:I648)</f>
        <v>0</v>
      </c>
      <c r="J647" s="165"/>
      <c r="K647" s="165">
        <f>SUM(K648:K648)</f>
        <v>0</v>
      </c>
      <c r="L647" s="165"/>
      <c r="M647" s="165">
        <f>SUM(M648:M648)</f>
        <v>656480.39379999996</v>
      </c>
      <c r="N647" s="165"/>
      <c r="O647" s="165">
        <f>SUM(O648:O648)</f>
        <v>0</v>
      </c>
      <c r="P647" s="165"/>
      <c r="Q647" s="165">
        <f>SUM(Q648:Q648)</f>
        <v>0</v>
      </c>
      <c r="R647" s="165"/>
      <c r="S647" s="165"/>
      <c r="T647" s="165"/>
      <c r="U647" s="165"/>
      <c r="V647" s="165">
        <f>SUM(V648:V648)</f>
        <v>0</v>
      </c>
      <c r="W647" s="165"/>
      <c r="AG647" t="s">
        <v>157</v>
      </c>
    </row>
    <row r="648" spans="1:60" ht="33.75" outlineLevel="1" x14ac:dyDescent="0.2">
      <c r="A648" s="187">
        <v>113</v>
      </c>
      <c r="B648" s="188" t="s">
        <v>795</v>
      </c>
      <c r="C648" s="195" t="s">
        <v>796</v>
      </c>
      <c r="D648" s="189" t="s">
        <v>234</v>
      </c>
      <c r="E648" s="190">
        <v>4018.8576400000002</v>
      </c>
      <c r="F648" s="191">
        <v>135</v>
      </c>
      <c r="G648" s="192">
        <f>ROUND(E648*F648,2)</f>
        <v>542545.78</v>
      </c>
      <c r="H648" s="161"/>
      <c r="I648" s="160">
        <f>ROUND(E648*H648,2)</f>
        <v>0</v>
      </c>
      <c r="J648" s="161"/>
      <c r="K648" s="160">
        <f>ROUND(E648*J648,2)</f>
        <v>0</v>
      </c>
      <c r="L648" s="160">
        <v>21</v>
      </c>
      <c r="M648" s="160">
        <f>G648*(1+L648/100)</f>
        <v>656480.39379999996</v>
      </c>
      <c r="N648" s="160">
        <v>0</v>
      </c>
      <c r="O648" s="160">
        <f>ROUND(E648*N648,2)</f>
        <v>0</v>
      </c>
      <c r="P648" s="160">
        <v>0</v>
      </c>
      <c r="Q648" s="160">
        <f>ROUND(E648*P648,2)</f>
        <v>0</v>
      </c>
      <c r="R648" s="160"/>
      <c r="S648" s="160" t="s">
        <v>161</v>
      </c>
      <c r="T648" s="160" t="s">
        <v>162</v>
      </c>
      <c r="U648" s="160">
        <v>0</v>
      </c>
      <c r="V648" s="160">
        <f>ROUND(E648*U648,2)</f>
        <v>0</v>
      </c>
      <c r="W648" s="16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206</v>
      </c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x14ac:dyDescent="0.2">
      <c r="A649" s="166" t="s">
        <v>156</v>
      </c>
      <c r="B649" s="167" t="s">
        <v>93</v>
      </c>
      <c r="C649" s="180" t="s">
        <v>94</v>
      </c>
      <c r="D649" s="168"/>
      <c r="E649" s="169"/>
      <c r="F649" s="170"/>
      <c r="G649" s="171">
        <f>SUMIF(AG650:AG703,"&lt;&gt;NOR",G650:G703)</f>
        <v>562958.5</v>
      </c>
      <c r="H649" s="165"/>
      <c r="I649" s="165">
        <f>SUM(I650:I703)</f>
        <v>0</v>
      </c>
      <c r="J649" s="165"/>
      <c r="K649" s="165">
        <f>SUM(K650:K703)</f>
        <v>0</v>
      </c>
      <c r="L649" s="165"/>
      <c r="M649" s="165">
        <f>SUM(M650:M703)</f>
        <v>681179.78499999992</v>
      </c>
      <c r="N649" s="165"/>
      <c r="O649" s="165">
        <f>SUM(O650:O703)</f>
        <v>0</v>
      </c>
      <c r="P649" s="165"/>
      <c r="Q649" s="165">
        <f>SUM(Q650:Q703)</f>
        <v>0</v>
      </c>
      <c r="R649" s="165"/>
      <c r="S649" s="165"/>
      <c r="T649" s="165"/>
      <c r="U649" s="165"/>
      <c r="V649" s="165">
        <f>SUM(V650:V703)</f>
        <v>0</v>
      </c>
      <c r="W649" s="165"/>
      <c r="AG649" t="s">
        <v>157</v>
      </c>
    </row>
    <row r="650" spans="1:60" ht="45" outlineLevel="1" x14ac:dyDescent="0.2">
      <c r="A650" s="172">
        <v>114</v>
      </c>
      <c r="B650" s="173" t="s">
        <v>797</v>
      </c>
      <c r="C650" s="181" t="s">
        <v>798</v>
      </c>
      <c r="D650" s="174" t="s">
        <v>204</v>
      </c>
      <c r="E650" s="175">
        <v>462.9</v>
      </c>
      <c r="F650" s="176">
        <v>25</v>
      </c>
      <c r="G650" s="177">
        <f>ROUND(E650*F650,2)</f>
        <v>11572.5</v>
      </c>
      <c r="H650" s="161"/>
      <c r="I650" s="160">
        <f>ROUND(E650*H650,2)</f>
        <v>0</v>
      </c>
      <c r="J650" s="161"/>
      <c r="K650" s="160">
        <f>ROUND(E650*J650,2)</f>
        <v>0</v>
      </c>
      <c r="L650" s="160">
        <v>21</v>
      </c>
      <c r="M650" s="160">
        <f>G650*(1+L650/100)</f>
        <v>14002.725</v>
      </c>
      <c r="N650" s="160">
        <v>0</v>
      </c>
      <c r="O650" s="160">
        <f>ROUND(E650*N650,2)</f>
        <v>0</v>
      </c>
      <c r="P650" s="160">
        <v>0</v>
      </c>
      <c r="Q650" s="160">
        <f>ROUND(E650*P650,2)</f>
        <v>0</v>
      </c>
      <c r="R650" s="160"/>
      <c r="S650" s="160" t="s">
        <v>161</v>
      </c>
      <c r="T650" s="160" t="s">
        <v>162</v>
      </c>
      <c r="U650" s="160">
        <v>0</v>
      </c>
      <c r="V650" s="160">
        <f>ROUND(E650*U650,2)</f>
        <v>0</v>
      </c>
      <c r="W650" s="16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799</v>
      </c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263" t="s">
        <v>800</v>
      </c>
      <c r="D651" s="264"/>
      <c r="E651" s="264"/>
      <c r="F651" s="264"/>
      <c r="G651" s="264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165</v>
      </c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57"/>
      <c r="B652" s="158"/>
      <c r="C652" s="194" t="s">
        <v>801</v>
      </c>
      <c r="D652" s="185"/>
      <c r="E652" s="186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209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ht="33.75" outlineLevel="1" x14ac:dyDescent="0.2">
      <c r="A653" s="157"/>
      <c r="B653" s="158"/>
      <c r="C653" s="194" t="s">
        <v>463</v>
      </c>
      <c r="D653" s="185"/>
      <c r="E653" s="186">
        <v>137.6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209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57"/>
      <c r="B654" s="158"/>
      <c r="C654" s="194" t="s">
        <v>464</v>
      </c>
      <c r="D654" s="185"/>
      <c r="E654" s="186">
        <v>37.200000000000003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209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ht="33.75" outlineLevel="1" x14ac:dyDescent="0.2">
      <c r="A655" s="157"/>
      <c r="B655" s="158"/>
      <c r="C655" s="194" t="s">
        <v>465</v>
      </c>
      <c r="D655" s="185"/>
      <c r="E655" s="186">
        <v>71.900000000000006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209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7"/>
      <c r="B656" s="158"/>
      <c r="C656" s="194" t="s">
        <v>466</v>
      </c>
      <c r="D656" s="185"/>
      <c r="E656" s="186">
        <v>40.200000000000003</v>
      </c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209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ht="33.75" outlineLevel="1" x14ac:dyDescent="0.2">
      <c r="A657" s="157"/>
      <c r="B657" s="158"/>
      <c r="C657" s="194" t="s">
        <v>467</v>
      </c>
      <c r="D657" s="185"/>
      <c r="E657" s="186">
        <v>149.38</v>
      </c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209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7"/>
      <c r="B658" s="158"/>
      <c r="C658" s="194" t="s">
        <v>468</v>
      </c>
      <c r="D658" s="185"/>
      <c r="E658" s="186">
        <v>26.62</v>
      </c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209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ht="45" outlineLevel="1" x14ac:dyDescent="0.2">
      <c r="A659" s="172">
        <v>115</v>
      </c>
      <c r="B659" s="173" t="s">
        <v>802</v>
      </c>
      <c r="C659" s="181" t="s">
        <v>803</v>
      </c>
      <c r="D659" s="174" t="s">
        <v>204</v>
      </c>
      <c r="E659" s="175">
        <v>462.9</v>
      </c>
      <c r="F659" s="176">
        <v>347</v>
      </c>
      <c r="G659" s="177">
        <f>ROUND(E659*F659,2)</f>
        <v>160626.29999999999</v>
      </c>
      <c r="H659" s="161"/>
      <c r="I659" s="160">
        <f>ROUND(E659*H659,2)</f>
        <v>0</v>
      </c>
      <c r="J659" s="161"/>
      <c r="K659" s="160">
        <f>ROUND(E659*J659,2)</f>
        <v>0</v>
      </c>
      <c r="L659" s="160">
        <v>21</v>
      </c>
      <c r="M659" s="160">
        <f>G659*(1+L659/100)</f>
        <v>194357.82299999997</v>
      </c>
      <c r="N659" s="160">
        <v>0</v>
      </c>
      <c r="O659" s="160">
        <f>ROUND(E659*N659,2)</f>
        <v>0</v>
      </c>
      <c r="P659" s="160">
        <v>0</v>
      </c>
      <c r="Q659" s="160">
        <f>ROUND(E659*P659,2)</f>
        <v>0</v>
      </c>
      <c r="R659" s="160"/>
      <c r="S659" s="160" t="s">
        <v>161</v>
      </c>
      <c r="T659" s="160" t="s">
        <v>162</v>
      </c>
      <c r="U659" s="160">
        <v>0</v>
      </c>
      <c r="V659" s="160">
        <f>ROUND(E659*U659,2)</f>
        <v>0</v>
      </c>
      <c r="W659" s="16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799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7"/>
      <c r="B660" s="158"/>
      <c r="C660" s="194" t="s">
        <v>801</v>
      </c>
      <c r="D660" s="185"/>
      <c r="E660" s="186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209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ht="33.75" outlineLevel="1" x14ac:dyDescent="0.2">
      <c r="A661" s="157"/>
      <c r="B661" s="158"/>
      <c r="C661" s="194" t="s">
        <v>463</v>
      </c>
      <c r="D661" s="185"/>
      <c r="E661" s="186">
        <v>137.6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209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7"/>
      <c r="B662" s="158"/>
      <c r="C662" s="194" t="s">
        <v>464</v>
      </c>
      <c r="D662" s="185"/>
      <c r="E662" s="186">
        <v>37.200000000000003</v>
      </c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209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ht="33.75" outlineLevel="1" x14ac:dyDescent="0.2">
      <c r="A663" s="157"/>
      <c r="B663" s="158"/>
      <c r="C663" s="194" t="s">
        <v>465</v>
      </c>
      <c r="D663" s="185"/>
      <c r="E663" s="186">
        <v>71.900000000000006</v>
      </c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209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58"/>
      <c r="C664" s="194" t="s">
        <v>466</v>
      </c>
      <c r="D664" s="185"/>
      <c r="E664" s="186">
        <v>40.200000000000003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209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ht="33.75" outlineLevel="1" x14ac:dyDescent="0.2">
      <c r="A665" s="157"/>
      <c r="B665" s="158"/>
      <c r="C665" s="194" t="s">
        <v>467</v>
      </c>
      <c r="D665" s="185"/>
      <c r="E665" s="186">
        <v>149.38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209</v>
      </c>
      <c r="AH665" s="150">
        <v>0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158"/>
      <c r="C666" s="194" t="s">
        <v>468</v>
      </c>
      <c r="D666" s="185"/>
      <c r="E666" s="186">
        <v>26.62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209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ht="22.5" outlineLevel="1" x14ac:dyDescent="0.2">
      <c r="A667" s="172">
        <v>116</v>
      </c>
      <c r="B667" s="173" t="s">
        <v>804</v>
      </c>
      <c r="C667" s="181" t="s">
        <v>805</v>
      </c>
      <c r="D667" s="174" t="s">
        <v>204</v>
      </c>
      <c r="E667" s="175">
        <v>462.9</v>
      </c>
      <c r="F667" s="176">
        <v>88</v>
      </c>
      <c r="G667" s="177">
        <f>ROUND(E667*F667,2)</f>
        <v>40735.199999999997</v>
      </c>
      <c r="H667" s="161"/>
      <c r="I667" s="160">
        <f>ROUND(E667*H667,2)</f>
        <v>0</v>
      </c>
      <c r="J667" s="161"/>
      <c r="K667" s="160">
        <f>ROUND(E667*J667,2)</f>
        <v>0</v>
      </c>
      <c r="L667" s="160">
        <v>21</v>
      </c>
      <c r="M667" s="160">
        <f>G667*(1+L667/100)</f>
        <v>49289.591999999997</v>
      </c>
      <c r="N667" s="160">
        <v>0</v>
      </c>
      <c r="O667" s="160">
        <f>ROUND(E667*N667,2)</f>
        <v>0</v>
      </c>
      <c r="P667" s="160">
        <v>0</v>
      </c>
      <c r="Q667" s="160">
        <f>ROUND(E667*P667,2)</f>
        <v>0</v>
      </c>
      <c r="R667" s="160"/>
      <c r="S667" s="160" t="s">
        <v>161</v>
      </c>
      <c r="T667" s="160" t="s">
        <v>162</v>
      </c>
      <c r="U667" s="160">
        <v>0</v>
      </c>
      <c r="V667" s="160">
        <f>ROUND(E667*U667,2)</f>
        <v>0</v>
      </c>
      <c r="W667" s="16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 t="s">
        <v>799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7"/>
      <c r="B668" s="158"/>
      <c r="C668" s="194" t="s">
        <v>801</v>
      </c>
      <c r="D668" s="185"/>
      <c r="E668" s="186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209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ht="33.75" outlineLevel="1" x14ac:dyDescent="0.2">
      <c r="A669" s="157"/>
      <c r="B669" s="158"/>
      <c r="C669" s="194" t="s">
        <v>463</v>
      </c>
      <c r="D669" s="185"/>
      <c r="E669" s="186">
        <v>137.6</v>
      </c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209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7"/>
      <c r="B670" s="158"/>
      <c r="C670" s="194" t="s">
        <v>464</v>
      </c>
      <c r="D670" s="185"/>
      <c r="E670" s="186">
        <v>37.200000000000003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209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ht="33.75" outlineLevel="1" x14ac:dyDescent="0.2">
      <c r="A671" s="157"/>
      <c r="B671" s="158"/>
      <c r="C671" s="194" t="s">
        <v>465</v>
      </c>
      <c r="D671" s="185"/>
      <c r="E671" s="186">
        <v>71.900000000000006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209</v>
      </c>
      <c r="AH671" s="150">
        <v>0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194" t="s">
        <v>466</v>
      </c>
      <c r="D672" s="185"/>
      <c r="E672" s="186">
        <v>40.200000000000003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209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ht="33.75" outlineLevel="1" x14ac:dyDescent="0.2">
      <c r="A673" s="157"/>
      <c r="B673" s="158"/>
      <c r="C673" s="194" t="s">
        <v>467</v>
      </c>
      <c r="D673" s="185"/>
      <c r="E673" s="186">
        <v>149.38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209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194" t="s">
        <v>468</v>
      </c>
      <c r="D674" s="185"/>
      <c r="E674" s="186">
        <v>26.62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209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ht="22.5" outlineLevel="1" x14ac:dyDescent="0.2">
      <c r="A675" s="172">
        <v>117</v>
      </c>
      <c r="B675" s="173" t="s">
        <v>806</v>
      </c>
      <c r="C675" s="181" t="s">
        <v>807</v>
      </c>
      <c r="D675" s="174" t="s">
        <v>250</v>
      </c>
      <c r="E675" s="175">
        <v>462.9</v>
      </c>
      <c r="F675" s="176">
        <v>55</v>
      </c>
      <c r="G675" s="177">
        <f>ROUND(E675*F675,2)</f>
        <v>25459.5</v>
      </c>
      <c r="H675" s="161"/>
      <c r="I675" s="160">
        <f>ROUND(E675*H675,2)</f>
        <v>0</v>
      </c>
      <c r="J675" s="161"/>
      <c r="K675" s="160">
        <f>ROUND(E675*J675,2)</f>
        <v>0</v>
      </c>
      <c r="L675" s="160">
        <v>21</v>
      </c>
      <c r="M675" s="160">
        <f>G675*(1+L675/100)</f>
        <v>30805.994999999999</v>
      </c>
      <c r="N675" s="160">
        <v>0</v>
      </c>
      <c r="O675" s="160">
        <f>ROUND(E675*N675,2)</f>
        <v>0</v>
      </c>
      <c r="P675" s="160">
        <v>0</v>
      </c>
      <c r="Q675" s="160">
        <f>ROUND(E675*P675,2)</f>
        <v>0</v>
      </c>
      <c r="R675" s="160"/>
      <c r="S675" s="160" t="s">
        <v>161</v>
      </c>
      <c r="T675" s="160" t="s">
        <v>162</v>
      </c>
      <c r="U675" s="160">
        <v>0</v>
      </c>
      <c r="V675" s="160">
        <f>ROUND(E675*U675,2)</f>
        <v>0</v>
      </c>
      <c r="W675" s="16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808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58"/>
      <c r="C676" s="194" t="s">
        <v>801</v>
      </c>
      <c r="D676" s="185"/>
      <c r="E676" s="186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209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ht="22.5" outlineLevel="1" x14ac:dyDescent="0.2">
      <c r="A677" s="157"/>
      <c r="B677" s="158"/>
      <c r="C677" s="194" t="s">
        <v>809</v>
      </c>
      <c r="D677" s="185"/>
      <c r="E677" s="186">
        <v>137.6</v>
      </c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209</v>
      </c>
      <c r="AH677" s="150">
        <v>0</v>
      </c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58"/>
      <c r="C678" s="194" t="s">
        <v>810</v>
      </c>
      <c r="D678" s="185"/>
      <c r="E678" s="186">
        <v>37.200000000000003</v>
      </c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209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ht="33.75" outlineLevel="1" x14ac:dyDescent="0.2">
      <c r="A679" s="157"/>
      <c r="B679" s="158"/>
      <c r="C679" s="194" t="s">
        <v>811</v>
      </c>
      <c r="D679" s="185"/>
      <c r="E679" s="186">
        <v>71.900000000000006</v>
      </c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209</v>
      </c>
      <c r="AH679" s="150">
        <v>0</v>
      </c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58"/>
      <c r="C680" s="194" t="s">
        <v>812</v>
      </c>
      <c r="D680" s="185"/>
      <c r="E680" s="186">
        <v>40.200000000000003</v>
      </c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209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ht="33.75" outlineLevel="1" x14ac:dyDescent="0.2">
      <c r="A681" s="157"/>
      <c r="B681" s="158"/>
      <c r="C681" s="194" t="s">
        <v>813</v>
      </c>
      <c r="D681" s="185"/>
      <c r="E681" s="186">
        <v>149.38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209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7"/>
      <c r="B682" s="158"/>
      <c r="C682" s="194" t="s">
        <v>814</v>
      </c>
      <c r="D682" s="185"/>
      <c r="E682" s="186">
        <v>26.62</v>
      </c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209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ht="22.5" outlineLevel="1" x14ac:dyDescent="0.2">
      <c r="A683" s="172">
        <v>118</v>
      </c>
      <c r="B683" s="173" t="s">
        <v>815</v>
      </c>
      <c r="C683" s="181" t="s">
        <v>816</v>
      </c>
      <c r="D683" s="174" t="s">
        <v>204</v>
      </c>
      <c r="E683" s="175">
        <v>1238.26</v>
      </c>
      <c r="F683" s="176">
        <v>250</v>
      </c>
      <c r="G683" s="177">
        <f>ROUND(E683*F683,2)</f>
        <v>309565</v>
      </c>
      <c r="H683" s="161"/>
      <c r="I683" s="160">
        <f>ROUND(E683*H683,2)</f>
        <v>0</v>
      </c>
      <c r="J683" s="161"/>
      <c r="K683" s="160">
        <f>ROUND(E683*J683,2)</f>
        <v>0</v>
      </c>
      <c r="L683" s="160">
        <v>21</v>
      </c>
      <c r="M683" s="160">
        <f>G683*(1+L683/100)</f>
        <v>374573.64999999997</v>
      </c>
      <c r="N683" s="160">
        <v>0</v>
      </c>
      <c r="O683" s="160">
        <f>ROUND(E683*N683,2)</f>
        <v>0</v>
      </c>
      <c r="P683" s="160">
        <v>0</v>
      </c>
      <c r="Q683" s="160">
        <f>ROUND(E683*P683,2)</f>
        <v>0</v>
      </c>
      <c r="R683" s="160"/>
      <c r="S683" s="160" t="s">
        <v>161</v>
      </c>
      <c r="T683" s="160" t="s">
        <v>162</v>
      </c>
      <c r="U683" s="160">
        <v>0</v>
      </c>
      <c r="V683" s="160">
        <f>ROUND(E683*U683,2)</f>
        <v>0</v>
      </c>
      <c r="W683" s="16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799</v>
      </c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7"/>
      <c r="B684" s="158"/>
      <c r="C684" s="194" t="s">
        <v>817</v>
      </c>
      <c r="D684" s="185"/>
      <c r="E684" s="186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209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ht="33.75" outlineLevel="1" x14ac:dyDescent="0.2">
      <c r="A685" s="157"/>
      <c r="B685" s="158"/>
      <c r="C685" s="194" t="s">
        <v>463</v>
      </c>
      <c r="D685" s="185"/>
      <c r="E685" s="186">
        <v>137.6</v>
      </c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209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7"/>
      <c r="B686" s="158"/>
      <c r="C686" s="194" t="s">
        <v>464</v>
      </c>
      <c r="D686" s="185"/>
      <c r="E686" s="186">
        <v>37.200000000000003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209</v>
      </c>
      <c r="AH686" s="150">
        <v>0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ht="33.75" outlineLevel="1" x14ac:dyDescent="0.2">
      <c r="A687" s="157"/>
      <c r="B687" s="158"/>
      <c r="C687" s="194" t="s">
        <v>465</v>
      </c>
      <c r="D687" s="185"/>
      <c r="E687" s="186">
        <v>71.900000000000006</v>
      </c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209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7"/>
      <c r="B688" s="158"/>
      <c r="C688" s="194" t="s">
        <v>466</v>
      </c>
      <c r="D688" s="185"/>
      <c r="E688" s="186">
        <v>40.200000000000003</v>
      </c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209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ht="33.75" outlineLevel="1" x14ac:dyDescent="0.2">
      <c r="A689" s="157"/>
      <c r="B689" s="158"/>
      <c r="C689" s="194" t="s">
        <v>467</v>
      </c>
      <c r="D689" s="185"/>
      <c r="E689" s="186">
        <v>149.38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209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158"/>
      <c r="C690" s="194" t="s">
        <v>468</v>
      </c>
      <c r="D690" s="185"/>
      <c r="E690" s="186">
        <v>26.62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 t="s">
        <v>209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57"/>
      <c r="B691" s="158"/>
      <c r="C691" s="194" t="s">
        <v>818</v>
      </c>
      <c r="D691" s="185"/>
      <c r="E691" s="186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209</v>
      </c>
      <c r="AH691" s="150">
        <v>0</v>
      </c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ht="45" outlineLevel="1" x14ac:dyDescent="0.2">
      <c r="A692" s="157"/>
      <c r="B692" s="158"/>
      <c r="C692" s="194" t="s">
        <v>436</v>
      </c>
      <c r="D692" s="185"/>
      <c r="E692" s="186">
        <v>261.44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209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58"/>
      <c r="C693" s="194" t="s">
        <v>437</v>
      </c>
      <c r="D693" s="185"/>
      <c r="E693" s="186">
        <v>48.36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209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ht="33.75" outlineLevel="1" x14ac:dyDescent="0.2">
      <c r="A694" s="157"/>
      <c r="B694" s="158"/>
      <c r="C694" s="194" t="s">
        <v>438</v>
      </c>
      <c r="D694" s="185"/>
      <c r="E694" s="186">
        <v>132.41999999999999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209</v>
      </c>
      <c r="AH694" s="150">
        <v>0</v>
      </c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158"/>
      <c r="C695" s="194" t="s">
        <v>439</v>
      </c>
      <c r="D695" s="185"/>
      <c r="E695" s="186">
        <v>17.920000000000002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209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158"/>
      <c r="C696" s="194" t="s">
        <v>440</v>
      </c>
      <c r="D696" s="185"/>
      <c r="E696" s="186">
        <v>-8.0500000000000007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209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158"/>
      <c r="C697" s="194" t="s">
        <v>441</v>
      </c>
      <c r="D697" s="185"/>
      <c r="E697" s="186">
        <v>56.28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209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ht="33.75" outlineLevel="1" x14ac:dyDescent="0.2">
      <c r="A698" s="157"/>
      <c r="B698" s="158"/>
      <c r="C698" s="194" t="s">
        <v>442</v>
      </c>
      <c r="D698" s="185"/>
      <c r="E698" s="186">
        <v>209.13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209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158"/>
      <c r="C699" s="194" t="s">
        <v>443</v>
      </c>
      <c r="D699" s="185"/>
      <c r="E699" s="186">
        <v>13.2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209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7"/>
      <c r="B700" s="158"/>
      <c r="C700" s="194" t="s">
        <v>444</v>
      </c>
      <c r="D700" s="185"/>
      <c r="E700" s="186">
        <v>40.130000000000003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209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57"/>
      <c r="B701" s="158"/>
      <c r="C701" s="194" t="s">
        <v>445</v>
      </c>
      <c r="D701" s="185"/>
      <c r="E701" s="186">
        <v>-17.25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209</v>
      </c>
      <c r="AH701" s="150">
        <v>0</v>
      </c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7"/>
      <c r="B702" s="158"/>
      <c r="C702" s="194" t="s">
        <v>446</v>
      </c>
      <c r="D702" s="185"/>
      <c r="E702" s="186">
        <v>21.78</v>
      </c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209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7">
        <v>119</v>
      </c>
      <c r="B703" s="158" t="s">
        <v>819</v>
      </c>
      <c r="C703" s="197" t="s">
        <v>820</v>
      </c>
      <c r="D703" s="159" t="s">
        <v>0</v>
      </c>
      <c r="E703" s="193">
        <v>1</v>
      </c>
      <c r="F703" s="161">
        <v>15000</v>
      </c>
      <c r="G703" s="160">
        <f>ROUND(E703*F703,2)</f>
        <v>15000</v>
      </c>
      <c r="H703" s="161"/>
      <c r="I703" s="160">
        <f>ROUND(E703*H703,2)</f>
        <v>0</v>
      </c>
      <c r="J703" s="161"/>
      <c r="K703" s="160">
        <f>ROUND(E703*J703,2)</f>
        <v>0</v>
      </c>
      <c r="L703" s="160">
        <v>21</v>
      </c>
      <c r="M703" s="160">
        <f>G703*(1+L703/100)</f>
        <v>18150</v>
      </c>
      <c r="N703" s="160">
        <v>0</v>
      </c>
      <c r="O703" s="160">
        <f>ROUND(E703*N703,2)</f>
        <v>0</v>
      </c>
      <c r="P703" s="160">
        <v>0</v>
      </c>
      <c r="Q703" s="160">
        <f>ROUND(E703*P703,2)</f>
        <v>0</v>
      </c>
      <c r="R703" s="160"/>
      <c r="S703" s="160" t="s">
        <v>205</v>
      </c>
      <c r="T703" s="160" t="s">
        <v>162</v>
      </c>
      <c r="U703" s="160">
        <v>0</v>
      </c>
      <c r="V703" s="160">
        <f>ROUND(E703*U703,2)</f>
        <v>0</v>
      </c>
      <c r="W703" s="16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821</v>
      </c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x14ac:dyDescent="0.2">
      <c r="A704" s="166" t="s">
        <v>156</v>
      </c>
      <c r="B704" s="167" t="s">
        <v>95</v>
      </c>
      <c r="C704" s="180" t="s">
        <v>96</v>
      </c>
      <c r="D704" s="168"/>
      <c r="E704" s="169"/>
      <c r="F704" s="170"/>
      <c r="G704" s="171">
        <f>SUMIF(AG705:AG820,"&lt;&gt;NOR",G705:G820)</f>
        <v>7727434.0499999998</v>
      </c>
      <c r="H704" s="165"/>
      <c r="I704" s="165">
        <f>SUM(I705:I820)</f>
        <v>0</v>
      </c>
      <c r="J704" s="165"/>
      <c r="K704" s="165">
        <f>SUM(K705:K820)</f>
        <v>0</v>
      </c>
      <c r="L704" s="165"/>
      <c r="M704" s="165">
        <f>SUM(M705:M820)</f>
        <v>9350195.2004999984</v>
      </c>
      <c r="N704" s="165"/>
      <c r="O704" s="165">
        <f>SUM(O705:O820)</f>
        <v>3.75</v>
      </c>
      <c r="P704" s="165"/>
      <c r="Q704" s="165">
        <f>SUM(Q705:Q820)</f>
        <v>1481.06</v>
      </c>
      <c r="R704" s="165"/>
      <c r="S704" s="165"/>
      <c r="T704" s="165"/>
      <c r="U704" s="165"/>
      <c r="V704" s="165">
        <f>SUM(V705:V820)</f>
        <v>925.66</v>
      </c>
      <c r="W704" s="165"/>
      <c r="AG704" t="s">
        <v>157</v>
      </c>
    </row>
    <row r="705" spans="1:60" ht="22.5" outlineLevel="1" x14ac:dyDescent="0.2">
      <c r="A705" s="172">
        <v>120</v>
      </c>
      <c r="B705" s="173" t="s">
        <v>822</v>
      </c>
      <c r="C705" s="181" t="s">
        <v>823</v>
      </c>
      <c r="D705" s="174" t="s">
        <v>204</v>
      </c>
      <c r="E705" s="175">
        <v>4699.6540000000005</v>
      </c>
      <c r="F705" s="176">
        <v>40</v>
      </c>
      <c r="G705" s="177">
        <f>ROUND(E705*F705,2)</f>
        <v>187986.16</v>
      </c>
      <c r="H705" s="161"/>
      <c r="I705" s="160">
        <f>ROUND(E705*H705,2)</f>
        <v>0</v>
      </c>
      <c r="J705" s="161"/>
      <c r="K705" s="160">
        <f>ROUND(E705*J705,2)</f>
        <v>0</v>
      </c>
      <c r="L705" s="160">
        <v>21</v>
      </c>
      <c r="M705" s="160">
        <f>G705*(1+L705/100)</f>
        <v>227463.2536</v>
      </c>
      <c r="N705" s="160">
        <v>0</v>
      </c>
      <c r="O705" s="160">
        <f>ROUND(E705*N705,2)</f>
        <v>0</v>
      </c>
      <c r="P705" s="160">
        <v>0</v>
      </c>
      <c r="Q705" s="160">
        <f>ROUND(E705*P705,2)</f>
        <v>0</v>
      </c>
      <c r="R705" s="160"/>
      <c r="S705" s="160" t="s">
        <v>161</v>
      </c>
      <c r="T705" s="160" t="s">
        <v>162</v>
      </c>
      <c r="U705" s="160">
        <v>0</v>
      </c>
      <c r="V705" s="160">
        <f>ROUND(E705*U705,2)</f>
        <v>0</v>
      </c>
      <c r="W705" s="16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 t="s">
        <v>799</v>
      </c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57"/>
      <c r="B706" s="158"/>
      <c r="C706" s="194" t="s">
        <v>824</v>
      </c>
      <c r="D706" s="185"/>
      <c r="E706" s="186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209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157"/>
      <c r="B707" s="158"/>
      <c r="C707" s="194" t="s">
        <v>615</v>
      </c>
      <c r="D707" s="185"/>
      <c r="E707" s="186">
        <v>217.8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209</v>
      </c>
      <c r="AH707" s="150">
        <v>0</v>
      </c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ht="22.5" outlineLevel="1" x14ac:dyDescent="0.2">
      <c r="A708" s="157"/>
      <c r="B708" s="158"/>
      <c r="C708" s="194" t="s">
        <v>825</v>
      </c>
      <c r="D708" s="185"/>
      <c r="E708" s="186">
        <v>63.36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209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ht="22.5" outlineLevel="1" x14ac:dyDescent="0.2">
      <c r="A709" s="157"/>
      <c r="B709" s="158"/>
      <c r="C709" s="194" t="s">
        <v>826</v>
      </c>
      <c r="D709" s="185"/>
      <c r="E709" s="186">
        <v>63.36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209</v>
      </c>
      <c r="AH709" s="150">
        <v>0</v>
      </c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ht="22.5" outlineLevel="1" x14ac:dyDescent="0.2">
      <c r="A710" s="157"/>
      <c r="B710" s="158"/>
      <c r="C710" s="194" t="s">
        <v>616</v>
      </c>
      <c r="D710" s="185"/>
      <c r="E710" s="186">
        <v>126.63</v>
      </c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209</v>
      </c>
      <c r="AH710" s="150">
        <v>0</v>
      </c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ht="22.5" outlineLevel="1" x14ac:dyDescent="0.2">
      <c r="A711" s="157"/>
      <c r="B711" s="158"/>
      <c r="C711" s="194" t="s">
        <v>827</v>
      </c>
      <c r="D711" s="185"/>
      <c r="E711" s="186">
        <v>35.46</v>
      </c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209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ht="22.5" outlineLevel="1" x14ac:dyDescent="0.2">
      <c r="A712" s="157"/>
      <c r="B712" s="158"/>
      <c r="C712" s="194" t="s">
        <v>828</v>
      </c>
      <c r="D712" s="185"/>
      <c r="E712" s="186">
        <v>11.34</v>
      </c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209</v>
      </c>
      <c r="AH712" s="150">
        <v>0</v>
      </c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ht="22.5" outlineLevel="1" x14ac:dyDescent="0.2">
      <c r="A713" s="157"/>
      <c r="B713" s="158"/>
      <c r="C713" s="194" t="s">
        <v>829</v>
      </c>
      <c r="D713" s="185"/>
      <c r="E713" s="186">
        <v>37.26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209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57"/>
      <c r="B714" s="158"/>
      <c r="C714" s="194" t="s">
        <v>617</v>
      </c>
      <c r="D714" s="185"/>
      <c r="E714" s="186">
        <v>223.02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209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ht="22.5" outlineLevel="1" x14ac:dyDescent="0.2">
      <c r="A715" s="157"/>
      <c r="B715" s="158"/>
      <c r="C715" s="194" t="s">
        <v>830</v>
      </c>
      <c r="D715" s="185"/>
      <c r="E715" s="186">
        <v>57.6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209</v>
      </c>
      <c r="AH715" s="150">
        <v>0</v>
      </c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57"/>
      <c r="B716" s="158"/>
      <c r="C716" s="194" t="s">
        <v>831</v>
      </c>
      <c r="D716" s="185"/>
      <c r="E716" s="186">
        <v>60.48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209</v>
      </c>
      <c r="AH716" s="150">
        <v>0</v>
      </c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ht="22.5" outlineLevel="1" x14ac:dyDescent="0.2">
      <c r="A717" s="157"/>
      <c r="B717" s="158"/>
      <c r="C717" s="194" t="s">
        <v>618</v>
      </c>
      <c r="D717" s="185"/>
      <c r="E717" s="186">
        <v>1824.48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209</v>
      </c>
      <c r="AH717" s="150">
        <v>0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ht="22.5" outlineLevel="1" x14ac:dyDescent="0.2">
      <c r="A718" s="157"/>
      <c r="B718" s="158"/>
      <c r="C718" s="194" t="s">
        <v>832</v>
      </c>
      <c r="D718" s="185"/>
      <c r="E718" s="186">
        <v>251.28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209</v>
      </c>
      <c r="AH718" s="150">
        <v>0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ht="22.5" outlineLevel="1" x14ac:dyDescent="0.2">
      <c r="A719" s="157"/>
      <c r="B719" s="158"/>
      <c r="C719" s="194" t="s">
        <v>833</v>
      </c>
      <c r="D719" s="185"/>
      <c r="E719" s="186">
        <v>251.28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209</v>
      </c>
      <c r="AH719" s="150">
        <v>0</v>
      </c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ht="22.5" outlineLevel="1" x14ac:dyDescent="0.2">
      <c r="A720" s="157"/>
      <c r="B720" s="158"/>
      <c r="C720" s="194" t="s">
        <v>834</v>
      </c>
      <c r="D720" s="185"/>
      <c r="E720" s="186">
        <v>209.66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 t="s">
        <v>209</v>
      </c>
      <c r="AH720" s="150">
        <v>0</v>
      </c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ht="22.5" outlineLevel="1" x14ac:dyDescent="0.2">
      <c r="A721" s="157"/>
      <c r="B721" s="158"/>
      <c r="C721" s="194" t="s">
        <v>835</v>
      </c>
      <c r="D721" s="185"/>
      <c r="E721" s="186">
        <v>198.04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209</v>
      </c>
      <c r="AH721" s="150">
        <v>0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7"/>
      <c r="B722" s="158"/>
      <c r="C722" s="194" t="s">
        <v>836</v>
      </c>
      <c r="D722" s="185"/>
      <c r="E722" s="186">
        <v>206.22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209</v>
      </c>
      <c r="AH722" s="150">
        <v>0</v>
      </c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7"/>
      <c r="B723" s="158"/>
      <c r="C723" s="194" t="s">
        <v>837</v>
      </c>
      <c r="D723" s="185"/>
      <c r="E723" s="186">
        <v>204.78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209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ht="22.5" outlineLevel="1" x14ac:dyDescent="0.2">
      <c r="A724" s="157"/>
      <c r="B724" s="158"/>
      <c r="C724" s="194" t="s">
        <v>838</v>
      </c>
      <c r="D724" s="185"/>
      <c r="E724" s="186">
        <v>25.86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209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7"/>
      <c r="B725" s="158"/>
      <c r="C725" s="194" t="s">
        <v>839</v>
      </c>
      <c r="D725" s="185"/>
      <c r="E725" s="186">
        <v>26.1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209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57"/>
      <c r="B726" s="158"/>
      <c r="C726" s="194" t="s">
        <v>840</v>
      </c>
      <c r="D726" s="185"/>
      <c r="E726" s="186">
        <v>25.74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209</v>
      </c>
      <c r="AH726" s="150">
        <v>0</v>
      </c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ht="22.5" outlineLevel="1" x14ac:dyDescent="0.2">
      <c r="A727" s="157"/>
      <c r="B727" s="158"/>
      <c r="C727" s="194" t="s">
        <v>841</v>
      </c>
      <c r="D727" s="185"/>
      <c r="E727" s="186">
        <v>25.86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209</v>
      </c>
      <c r="AH727" s="150">
        <v>0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7"/>
      <c r="B728" s="158"/>
      <c r="C728" s="194" t="s">
        <v>842</v>
      </c>
      <c r="D728" s="185"/>
      <c r="E728" s="186">
        <v>31.1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209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158"/>
      <c r="C729" s="194" t="s">
        <v>843</v>
      </c>
      <c r="D729" s="185"/>
      <c r="E729" s="186">
        <v>31.1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209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57"/>
      <c r="B730" s="158"/>
      <c r="C730" s="194" t="s">
        <v>844</v>
      </c>
      <c r="D730" s="185"/>
      <c r="E730" s="186">
        <v>43.6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209</v>
      </c>
      <c r="AH730" s="150">
        <v>0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57"/>
      <c r="B731" s="158"/>
      <c r="C731" s="194" t="s">
        <v>845</v>
      </c>
      <c r="D731" s="185"/>
      <c r="E731" s="186">
        <v>26.16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209</v>
      </c>
      <c r="AH731" s="150">
        <v>0</v>
      </c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57"/>
      <c r="B732" s="158"/>
      <c r="C732" s="194" t="s">
        <v>846</v>
      </c>
      <c r="D732" s="185"/>
      <c r="E732" s="186">
        <v>26.16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 t="s">
        <v>209</v>
      </c>
      <c r="AH732" s="150">
        <v>0</v>
      </c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58"/>
      <c r="C733" s="194" t="s">
        <v>486</v>
      </c>
      <c r="D733" s="185"/>
      <c r="E733" s="186">
        <v>20.16</v>
      </c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209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7"/>
      <c r="B734" s="158"/>
      <c r="C734" s="194" t="s">
        <v>487</v>
      </c>
      <c r="D734" s="185"/>
      <c r="E734" s="186">
        <v>252</v>
      </c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209</v>
      </c>
      <c r="AH734" s="150">
        <v>0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7"/>
      <c r="B735" s="158"/>
      <c r="C735" s="194" t="s">
        <v>488</v>
      </c>
      <c r="D735" s="185"/>
      <c r="E735" s="186">
        <v>123.76</v>
      </c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209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ht="22.5" outlineLevel="1" x14ac:dyDescent="0.2">
      <c r="A736" s="172">
        <v>121</v>
      </c>
      <c r="B736" s="173" t="s">
        <v>847</v>
      </c>
      <c r="C736" s="181" t="s">
        <v>848</v>
      </c>
      <c r="D736" s="174" t="s">
        <v>204</v>
      </c>
      <c r="E736" s="175">
        <v>4699.6540000000005</v>
      </c>
      <c r="F736" s="176">
        <v>40</v>
      </c>
      <c r="G736" s="177">
        <f>ROUND(E736*F736,2)</f>
        <v>187986.16</v>
      </c>
      <c r="H736" s="161"/>
      <c r="I736" s="160">
        <f>ROUND(E736*H736,2)</f>
        <v>0</v>
      </c>
      <c r="J736" s="161"/>
      <c r="K736" s="160">
        <f>ROUND(E736*J736,2)</f>
        <v>0</v>
      </c>
      <c r="L736" s="160">
        <v>21</v>
      </c>
      <c r="M736" s="160">
        <f>G736*(1+L736/100)</f>
        <v>227463.2536</v>
      </c>
      <c r="N736" s="160">
        <v>0</v>
      </c>
      <c r="O736" s="160">
        <f>ROUND(E736*N736,2)</f>
        <v>0</v>
      </c>
      <c r="P736" s="160">
        <v>0</v>
      </c>
      <c r="Q736" s="160">
        <f>ROUND(E736*P736,2)</f>
        <v>0</v>
      </c>
      <c r="R736" s="160"/>
      <c r="S736" s="160" t="s">
        <v>161</v>
      </c>
      <c r="T736" s="160" t="s">
        <v>162</v>
      </c>
      <c r="U736" s="160">
        <v>0</v>
      </c>
      <c r="V736" s="160">
        <f>ROUND(E736*U736,2)</f>
        <v>0</v>
      </c>
      <c r="W736" s="16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799</v>
      </c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7"/>
      <c r="B737" s="158"/>
      <c r="C737" s="194" t="s">
        <v>849</v>
      </c>
      <c r="D737" s="185"/>
      <c r="E737" s="186">
        <v>4699.6499999999996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209</v>
      </c>
      <c r="AH737" s="150">
        <v>0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ht="33.75" outlineLevel="1" x14ac:dyDescent="0.2">
      <c r="A738" s="172">
        <v>122</v>
      </c>
      <c r="B738" s="173" t="s">
        <v>850</v>
      </c>
      <c r="C738" s="181" t="s">
        <v>851</v>
      </c>
      <c r="D738" s="174" t="s">
        <v>204</v>
      </c>
      <c r="E738" s="175">
        <v>9399.3080000000009</v>
      </c>
      <c r="F738" s="176">
        <v>10</v>
      </c>
      <c r="G738" s="177">
        <f>ROUND(E738*F738,2)</f>
        <v>93993.08</v>
      </c>
      <c r="H738" s="161"/>
      <c r="I738" s="160">
        <f>ROUND(E738*H738,2)</f>
        <v>0</v>
      </c>
      <c r="J738" s="161"/>
      <c r="K738" s="160">
        <f>ROUND(E738*J738,2)</f>
        <v>0</v>
      </c>
      <c r="L738" s="160">
        <v>21</v>
      </c>
      <c r="M738" s="160">
        <f>G738*(1+L738/100)</f>
        <v>113731.6268</v>
      </c>
      <c r="N738" s="160">
        <v>0</v>
      </c>
      <c r="O738" s="160">
        <f>ROUND(E738*N738,2)</f>
        <v>0</v>
      </c>
      <c r="P738" s="160">
        <v>0</v>
      </c>
      <c r="Q738" s="160">
        <f>ROUND(E738*P738,2)</f>
        <v>0</v>
      </c>
      <c r="R738" s="160"/>
      <c r="S738" s="160" t="s">
        <v>161</v>
      </c>
      <c r="T738" s="160" t="s">
        <v>162</v>
      </c>
      <c r="U738" s="160">
        <v>0</v>
      </c>
      <c r="V738" s="160">
        <f>ROUND(E738*U738,2)</f>
        <v>0</v>
      </c>
      <c r="W738" s="16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 t="s">
        <v>799</v>
      </c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57"/>
      <c r="B739" s="158"/>
      <c r="C739" s="194" t="s">
        <v>852</v>
      </c>
      <c r="D739" s="185"/>
      <c r="E739" s="186">
        <v>9399.31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 t="s">
        <v>209</v>
      </c>
      <c r="AH739" s="150">
        <v>0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ht="33.75" outlineLevel="1" x14ac:dyDescent="0.2">
      <c r="A740" s="172">
        <v>123</v>
      </c>
      <c r="B740" s="173" t="s">
        <v>853</v>
      </c>
      <c r="C740" s="181" t="s">
        <v>854</v>
      </c>
      <c r="D740" s="174" t="s">
        <v>204</v>
      </c>
      <c r="E740" s="175">
        <v>4721.2539999999999</v>
      </c>
      <c r="F740" s="176">
        <v>30</v>
      </c>
      <c r="G740" s="177">
        <f>ROUND(E740*F740,2)</f>
        <v>141637.62</v>
      </c>
      <c r="H740" s="161"/>
      <c r="I740" s="160">
        <f>ROUND(E740*H740,2)</f>
        <v>0</v>
      </c>
      <c r="J740" s="161"/>
      <c r="K740" s="160">
        <f>ROUND(E740*J740,2)</f>
        <v>0</v>
      </c>
      <c r="L740" s="160">
        <v>21</v>
      </c>
      <c r="M740" s="160">
        <f>G740*(1+L740/100)</f>
        <v>171381.5202</v>
      </c>
      <c r="N740" s="160">
        <v>0</v>
      </c>
      <c r="O740" s="160">
        <f>ROUND(E740*N740,2)</f>
        <v>0</v>
      </c>
      <c r="P740" s="160">
        <v>0</v>
      </c>
      <c r="Q740" s="160">
        <f>ROUND(E740*P740,2)</f>
        <v>0</v>
      </c>
      <c r="R740" s="160"/>
      <c r="S740" s="160" t="s">
        <v>161</v>
      </c>
      <c r="T740" s="160" t="s">
        <v>162</v>
      </c>
      <c r="U740" s="160">
        <v>0</v>
      </c>
      <c r="V740" s="160">
        <f>ROUND(E740*U740,2)</f>
        <v>0</v>
      </c>
      <c r="W740" s="16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799</v>
      </c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158"/>
      <c r="C741" s="194" t="s">
        <v>855</v>
      </c>
      <c r="D741" s="185"/>
      <c r="E741" s="186">
        <v>21.6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209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7"/>
      <c r="B742" s="158"/>
      <c r="C742" s="194" t="s">
        <v>856</v>
      </c>
      <c r="D742" s="185"/>
      <c r="E742" s="186">
        <v>4699.6499999999996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209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ht="22.5" outlineLevel="1" x14ac:dyDescent="0.2">
      <c r="A743" s="172">
        <v>124</v>
      </c>
      <c r="B743" s="173" t="s">
        <v>857</v>
      </c>
      <c r="C743" s="181" t="s">
        <v>858</v>
      </c>
      <c r="D743" s="174" t="s">
        <v>204</v>
      </c>
      <c r="E743" s="175">
        <v>4721.2539999999999</v>
      </c>
      <c r="F743" s="176">
        <v>110</v>
      </c>
      <c r="G743" s="177">
        <f>ROUND(E743*F743,2)</f>
        <v>519337.94</v>
      </c>
      <c r="H743" s="161"/>
      <c r="I743" s="160">
        <f>ROUND(E743*H743,2)</f>
        <v>0</v>
      </c>
      <c r="J743" s="161"/>
      <c r="K743" s="160">
        <f>ROUND(E743*J743,2)</f>
        <v>0</v>
      </c>
      <c r="L743" s="160">
        <v>21</v>
      </c>
      <c r="M743" s="160">
        <f>G743*(1+L743/100)</f>
        <v>628398.90740000003</v>
      </c>
      <c r="N743" s="160">
        <v>0</v>
      </c>
      <c r="O743" s="160">
        <f>ROUND(E743*N743,2)</f>
        <v>0</v>
      </c>
      <c r="P743" s="160">
        <v>0</v>
      </c>
      <c r="Q743" s="160">
        <f>ROUND(E743*P743,2)</f>
        <v>0</v>
      </c>
      <c r="R743" s="160"/>
      <c r="S743" s="160" t="s">
        <v>161</v>
      </c>
      <c r="T743" s="160" t="s">
        <v>162</v>
      </c>
      <c r="U743" s="160">
        <v>0</v>
      </c>
      <c r="V743" s="160">
        <f>ROUND(E743*U743,2)</f>
        <v>0</v>
      </c>
      <c r="W743" s="16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799</v>
      </c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7"/>
      <c r="B744" s="158"/>
      <c r="C744" s="194" t="s">
        <v>855</v>
      </c>
      <c r="D744" s="185"/>
      <c r="E744" s="186">
        <v>21.6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209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57"/>
      <c r="B745" s="158"/>
      <c r="C745" s="194" t="s">
        <v>859</v>
      </c>
      <c r="D745" s="185"/>
      <c r="E745" s="186">
        <v>4699.6499999999996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209</v>
      </c>
      <c r="AH745" s="150">
        <v>0</v>
      </c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ht="22.5" outlineLevel="1" x14ac:dyDescent="0.2">
      <c r="A746" s="172">
        <v>125</v>
      </c>
      <c r="B746" s="173" t="s">
        <v>860</v>
      </c>
      <c r="C746" s="181" t="s">
        <v>861</v>
      </c>
      <c r="D746" s="174" t="s">
        <v>204</v>
      </c>
      <c r="E746" s="175">
        <v>4721.2539999999999</v>
      </c>
      <c r="F746" s="176">
        <v>166</v>
      </c>
      <c r="G746" s="177">
        <f>ROUND(E746*F746,2)</f>
        <v>783728.16</v>
      </c>
      <c r="H746" s="161"/>
      <c r="I746" s="160">
        <f>ROUND(E746*H746,2)</f>
        <v>0</v>
      </c>
      <c r="J746" s="161"/>
      <c r="K746" s="160">
        <f>ROUND(E746*J746,2)</f>
        <v>0</v>
      </c>
      <c r="L746" s="160">
        <v>21</v>
      </c>
      <c r="M746" s="160">
        <f>G746*(1+L746/100)</f>
        <v>948311.0736</v>
      </c>
      <c r="N746" s="160">
        <v>0</v>
      </c>
      <c r="O746" s="160">
        <f>ROUND(E746*N746,2)</f>
        <v>0</v>
      </c>
      <c r="P746" s="160">
        <v>0</v>
      </c>
      <c r="Q746" s="160">
        <f>ROUND(E746*P746,2)</f>
        <v>0</v>
      </c>
      <c r="R746" s="160"/>
      <c r="S746" s="160" t="s">
        <v>161</v>
      </c>
      <c r="T746" s="160" t="s">
        <v>162</v>
      </c>
      <c r="U746" s="160">
        <v>0</v>
      </c>
      <c r="V746" s="160">
        <f>ROUND(E746*U746,2)</f>
        <v>0</v>
      </c>
      <c r="W746" s="16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799</v>
      </c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7"/>
      <c r="B747" s="158"/>
      <c r="C747" s="194" t="s">
        <v>855</v>
      </c>
      <c r="D747" s="185"/>
      <c r="E747" s="186">
        <v>21.6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209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 x14ac:dyDescent="0.2">
      <c r="A748" s="157"/>
      <c r="B748" s="158"/>
      <c r="C748" s="194" t="s">
        <v>862</v>
      </c>
      <c r="D748" s="185"/>
      <c r="E748" s="186">
        <v>4699.6499999999996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 t="s">
        <v>209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ht="33.75" outlineLevel="1" x14ac:dyDescent="0.2">
      <c r="A749" s="172">
        <v>126</v>
      </c>
      <c r="B749" s="173" t="s">
        <v>863</v>
      </c>
      <c r="C749" s="181" t="s">
        <v>864</v>
      </c>
      <c r="D749" s="174" t="s">
        <v>204</v>
      </c>
      <c r="E749" s="175">
        <v>1251.1199999999999</v>
      </c>
      <c r="F749" s="176">
        <v>110</v>
      </c>
      <c r="G749" s="177">
        <f>ROUND(E749*F749,2)</f>
        <v>137623.20000000001</v>
      </c>
      <c r="H749" s="161"/>
      <c r="I749" s="160">
        <f>ROUND(E749*H749,2)</f>
        <v>0</v>
      </c>
      <c r="J749" s="161"/>
      <c r="K749" s="160">
        <f>ROUND(E749*J749,2)</f>
        <v>0</v>
      </c>
      <c r="L749" s="160">
        <v>21</v>
      </c>
      <c r="M749" s="160">
        <f>G749*(1+L749/100)</f>
        <v>166524.07200000001</v>
      </c>
      <c r="N749" s="160">
        <v>0</v>
      </c>
      <c r="O749" s="160">
        <f>ROUND(E749*N749,2)</f>
        <v>0</v>
      </c>
      <c r="P749" s="160">
        <v>0</v>
      </c>
      <c r="Q749" s="160">
        <f>ROUND(E749*P749,2)</f>
        <v>0</v>
      </c>
      <c r="R749" s="160"/>
      <c r="S749" s="160" t="s">
        <v>161</v>
      </c>
      <c r="T749" s="160" t="s">
        <v>162</v>
      </c>
      <c r="U749" s="160">
        <v>0</v>
      </c>
      <c r="V749" s="160">
        <f>ROUND(E749*U749,2)</f>
        <v>0</v>
      </c>
      <c r="W749" s="16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799</v>
      </c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7"/>
      <c r="B750" s="158"/>
      <c r="C750" s="263" t="s">
        <v>865</v>
      </c>
      <c r="D750" s="264"/>
      <c r="E750" s="264"/>
      <c r="F750" s="264"/>
      <c r="G750" s="264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165</v>
      </c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57"/>
      <c r="B751" s="158"/>
      <c r="C751" s="194" t="s">
        <v>866</v>
      </c>
      <c r="D751" s="185"/>
      <c r="E751" s="186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209</v>
      </c>
      <c r="AH751" s="150">
        <v>0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158"/>
      <c r="C752" s="194" t="s">
        <v>867</v>
      </c>
      <c r="D752" s="185"/>
      <c r="E752" s="186">
        <v>1251.1199999999999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209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ht="33.75" outlineLevel="1" x14ac:dyDescent="0.2">
      <c r="A753" s="172">
        <v>127</v>
      </c>
      <c r="B753" s="173" t="s">
        <v>868</v>
      </c>
      <c r="C753" s="181" t="s">
        <v>869</v>
      </c>
      <c r="D753" s="174" t="s">
        <v>250</v>
      </c>
      <c r="E753" s="175">
        <v>946.4</v>
      </c>
      <c r="F753" s="176">
        <v>400</v>
      </c>
      <c r="G753" s="177">
        <f>ROUND(E753*F753,2)</f>
        <v>378560</v>
      </c>
      <c r="H753" s="161"/>
      <c r="I753" s="160">
        <f>ROUND(E753*H753,2)</f>
        <v>0</v>
      </c>
      <c r="J753" s="161"/>
      <c r="K753" s="160">
        <f>ROUND(E753*J753,2)</f>
        <v>0</v>
      </c>
      <c r="L753" s="160">
        <v>21</v>
      </c>
      <c r="M753" s="160">
        <f>G753*(1+L753/100)</f>
        <v>458057.6</v>
      </c>
      <c r="N753" s="160">
        <v>0</v>
      </c>
      <c r="O753" s="160">
        <f>ROUND(E753*N753,2)</f>
        <v>0</v>
      </c>
      <c r="P753" s="160">
        <v>0</v>
      </c>
      <c r="Q753" s="160">
        <f>ROUND(E753*P753,2)</f>
        <v>0</v>
      </c>
      <c r="R753" s="160"/>
      <c r="S753" s="160" t="s">
        <v>161</v>
      </c>
      <c r="T753" s="160" t="s">
        <v>162</v>
      </c>
      <c r="U753" s="160">
        <v>0</v>
      </c>
      <c r="V753" s="160">
        <f>ROUND(E753*U753,2)</f>
        <v>0</v>
      </c>
      <c r="W753" s="16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799</v>
      </c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7"/>
      <c r="B754" s="158"/>
      <c r="C754" s="263" t="s">
        <v>870</v>
      </c>
      <c r="D754" s="264"/>
      <c r="E754" s="264"/>
      <c r="F754" s="264"/>
      <c r="G754" s="264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165</v>
      </c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7"/>
      <c r="B755" s="158"/>
      <c r="C755" s="194" t="s">
        <v>780</v>
      </c>
      <c r="D755" s="185"/>
      <c r="E755" s="186">
        <v>946.4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209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ht="33.75" outlineLevel="1" x14ac:dyDescent="0.2">
      <c r="A756" s="172">
        <v>128</v>
      </c>
      <c r="B756" s="173" t="s">
        <v>871</v>
      </c>
      <c r="C756" s="181" t="s">
        <v>872</v>
      </c>
      <c r="D756" s="174" t="s">
        <v>250</v>
      </c>
      <c r="E756" s="175">
        <v>1060.8</v>
      </c>
      <c r="F756" s="176">
        <v>200</v>
      </c>
      <c r="G756" s="177">
        <f>ROUND(E756*F756,2)</f>
        <v>212160</v>
      </c>
      <c r="H756" s="161"/>
      <c r="I756" s="160">
        <f>ROUND(E756*H756,2)</f>
        <v>0</v>
      </c>
      <c r="J756" s="161"/>
      <c r="K756" s="160">
        <f>ROUND(E756*J756,2)</f>
        <v>0</v>
      </c>
      <c r="L756" s="160">
        <v>21</v>
      </c>
      <c r="M756" s="160">
        <f>G756*(1+L756/100)</f>
        <v>256713.60000000001</v>
      </c>
      <c r="N756" s="160">
        <v>0</v>
      </c>
      <c r="O756" s="160">
        <f>ROUND(E756*N756,2)</f>
        <v>0</v>
      </c>
      <c r="P756" s="160">
        <v>0</v>
      </c>
      <c r="Q756" s="160">
        <f>ROUND(E756*P756,2)</f>
        <v>0</v>
      </c>
      <c r="R756" s="160"/>
      <c r="S756" s="160" t="s">
        <v>161</v>
      </c>
      <c r="T756" s="160" t="s">
        <v>162</v>
      </c>
      <c r="U756" s="160">
        <v>0</v>
      </c>
      <c r="V756" s="160">
        <f>ROUND(E756*U756,2)</f>
        <v>0</v>
      </c>
      <c r="W756" s="16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799</v>
      </c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58"/>
      <c r="C757" s="263" t="s">
        <v>873</v>
      </c>
      <c r="D757" s="264"/>
      <c r="E757" s="264"/>
      <c r="F757" s="264"/>
      <c r="G757" s="264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165</v>
      </c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57"/>
      <c r="B758" s="158"/>
      <c r="C758" s="194" t="s">
        <v>874</v>
      </c>
      <c r="D758" s="185"/>
      <c r="E758" s="186">
        <v>1060.8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209</v>
      </c>
      <c r="AH758" s="150">
        <v>0</v>
      </c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ht="33.75" outlineLevel="1" x14ac:dyDescent="0.2">
      <c r="A759" s="172">
        <v>129</v>
      </c>
      <c r="B759" s="173" t="s">
        <v>875</v>
      </c>
      <c r="C759" s="181" t="s">
        <v>876</v>
      </c>
      <c r="D759" s="174" t="s">
        <v>250</v>
      </c>
      <c r="E759" s="175">
        <v>2641.6</v>
      </c>
      <c r="F759" s="176">
        <v>300</v>
      </c>
      <c r="G759" s="177">
        <f>ROUND(E759*F759,2)</f>
        <v>792480</v>
      </c>
      <c r="H759" s="161"/>
      <c r="I759" s="160">
        <f>ROUND(E759*H759,2)</f>
        <v>0</v>
      </c>
      <c r="J759" s="161"/>
      <c r="K759" s="160">
        <f>ROUND(E759*J759,2)</f>
        <v>0</v>
      </c>
      <c r="L759" s="160">
        <v>21</v>
      </c>
      <c r="M759" s="160">
        <f>G759*(1+L759/100)</f>
        <v>958900.79999999993</v>
      </c>
      <c r="N759" s="160">
        <v>0</v>
      </c>
      <c r="O759" s="160">
        <f>ROUND(E759*N759,2)</f>
        <v>0</v>
      </c>
      <c r="P759" s="160">
        <v>0</v>
      </c>
      <c r="Q759" s="160">
        <f>ROUND(E759*P759,2)</f>
        <v>0</v>
      </c>
      <c r="R759" s="160"/>
      <c r="S759" s="160" t="s">
        <v>161</v>
      </c>
      <c r="T759" s="160" t="s">
        <v>162</v>
      </c>
      <c r="U759" s="160">
        <v>0</v>
      </c>
      <c r="V759" s="160">
        <f>ROUND(E759*U759,2)</f>
        <v>0</v>
      </c>
      <c r="W759" s="16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799</v>
      </c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7"/>
      <c r="B760" s="158"/>
      <c r="C760" s="263" t="s">
        <v>877</v>
      </c>
      <c r="D760" s="264"/>
      <c r="E760" s="264"/>
      <c r="F760" s="264"/>
      <c r="G760" s="264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165</v>
      </c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7"/>
      <c r="B761" s="158"/>
      <c r="C761" s="194" t="s">
        <v>878</v>
      </c>
      <c r="D761" s="185"/>
      <c r="E761" s="186">
        <v>1570.4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209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158"/>
      <c r="C762" s="194" t="s">
        <v>879</v>
      </c>
      <c r="D762" s="185"/>
      <c r="E762" s="186">
        <v>1071.2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209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ht="22.5" outlineLevel="1" x14ac:dyDescent="0.2">
      <c r="A763" s="172">
        <v>130</v>
      </c>
      <c r="B763" s="173" t="s">
        <v>880</v>
      </c>
      <c r="C763" s="181" t="s">
        <v>881</v>
      </c>
      <c r="D763" s="174" t="s">
        <v>204</v>
      </c>
      <c r="E763" s="175">
        <v>1251.1199999999999</v>
      </c>
      <c r="F763" s="176">
        <v>20</v>
      </c>
      <c r="G763" s="177">
        <f>ROUND(E763*F763,2)</f>
        <v>25022.400000000001</v>
      </c>
      <c r="H763" s="161"/>
      <c r="I763" s="160">
        <f>ROUND(E763*H763,2)</f>
        <v>0</v>
      </c>
      <c r="J763" s="161"/>
      <c r="K763" s="160">
        <f>ROUND(E763*J763,2)</f>
        <v>0</v>
      </c>
      <c r="L763" s="160">
        <v>21</v>
      </c>
      <c r="M763" s="160">
        <f>G763*(1+L763/100)</f>
        <v>30277.103999999999</v>
      </c>
      <c r="N763" s="160">
        <v>0</v>
      </c>
      <c r="O763" s="160">
        <f>ROUND(E763*N763,2)</f>
        <v>0</v>
      </c>
      <c r="P763" s="160">
        <v>0</v>
      </c>
      <c r="Q763" s="160">
        <f>ROUND(E763*P763,2)</f>
        <v>0</v>
      </c>
      <c r="R763" s="160"/>
      <c r="S763" s="160" t="s">
        <v>161</v>
      </c>
      <c r="T763" s="160" t="s">
        <v>162</v>
      </c>
      <c r="U763" s="160">
        <v>0</v>
      </c>
      <c r="V763" s="160">
        <f>ROUND(E763*U763,2)</f>
        <v>0</v>
      </c>
      <c r="W763" s="16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799</v>
      </c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 x14ac:dyDescent="0.2">
      <c r="A764" s="157"/>
      <c r="B764" s="158"/>
      <c r="C764" s="194" t="s">
        <v>882</v>
      </c>
      <c r="D764" s="185"/>
      <c r="E764" s="186">
        <v>1251.1199999999999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209</v>
      </c>
      <c r="AH764" s="150">
        <v>0</v>
      </c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ht="22.5" outlineLevel="1" x14ac:dyDescent="0.2">
      <c r="A765" s="172">
        <v>131</v>
      </c>
      <c r="B765" s="173" t="s">
        <v>883</v>
      </c>
      <c r="C765" s="181" t="s">
        <v>884</v>
      </c>
      <c r="D765" s="174" t="s">
        <v>204</v>
      </c>
      <c r="E765" s="175">
        <v>1251.1199999999999</v>
      </c>
      <c r="F765" s="176">
        <v>20</v>
      </c>
      <c r="G765" s="177">
        <f>ROUND(E765*F765,2)</f>
        <v>25022.400000000001</v>
      </c>
      <c r="H765" s="161"/>
      <c r="I765" s="160">
        <f>ROUND(E765*H765,2)</f>
        <v>0</v>
      </c>
      <c r="J765" s="161"/>
      <c r="K765" s="160">
        <f>ROUND(E765*J765,2)</f>
        <v>0</v>
      </c>
      <c r="L765" s="160">
        <v>21</v>
      </c>
      <c r="M765" s="160">
        <f>G765*(1+L765/100)</f>
        <v>30277.103999999999</v>
      </c>
      <c r="N765" s="160">
        <v>0</v>
      </c>
      <c r="O765" s="160">
        <f>ROUND(E765*N765,2)</f>
        <v>0</v>
      </c>
      <c r="P765" s="160">
        <v>0</v>
      </c>
      <c r="Q765" s="160">
        <f>ROUND(E765*P765,2)</f>
        <v>0</v>
      </c>
      <c r="R765" s="160"/>
      <c r="S765" s="160" t="s">
        <v>161</v>
      </c>
      <c r="T765" s="160" t="s">
        <v>162</v>
      </c>
      <c r="U765" s="160">
        <v>0</v>
      </c>
      <c r="V765" s="160">
        <f>ROUND(E765*U765,2)</f>
        <v>0</v>
      </c>
      <c r="W765" s="16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799</v>
      </c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7"/>
      <c r="B766" s="158"/>
      <c r="C766" s="194" t="s">
        <v>882</v>
      </c>
      <c r="D766" s="185"/>
      <c r="E766" s="186">
        <v>1251.1199999999999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209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ht="22.5" outlineLevel="1" x14ac:dyDescent="0.2">
      <c r="A767" s="172">
        <v>132</v>
      </c>
      <c r="B767" s="173" t="s">
        <v>885</v>
      </c>
      <c r="C767" s="181" t="s">
        <v>886</v>
      </c>
      <c r="D767" s="174" t="s">
        <v>230</v>
      </c>
      <c r="E767" s="175">
        <v>24842</v>
      </c>
      <c r="F767" s="176">
        <v>16</v>
      </c>
      <c r="G767" s="177">
        <f>ROUND(E767*F767,2)</f>
        <v>397472</v>
      </c>
      <c r="H767" s="161"/>
      <c r="I767" s="160">
        <f>ROUND(E767*H767,2)</f>
        <v>0</v>
      </c>
      <c r="J767" s="161"/>
      <c r="K767" s="160">
        <f>ROUND(E767*J767,2)</f>
        <v>0</v>
      </c>
      <c r="L767" s="160">
        <v>21</v>
      </c>
      <c r="M767" s="160">
        <f>G767*(1+L767/100)</f>
        <v>480941.12</v>
      </c>
      <c r="N767" s="160">
        <v>0</v>
      </c>
      <c r="O767" s="160">
        <f>ROUND(E767*N767,2)</f>
        <v>0</v>
      </c>
      <c r="P767" s="160">
        <v>0</v>
      </c>
      <c r="Q767" s="160">
        <f>ROUND(E767*P767,2)</f>
        <v>0</v>
      </c>
      <c r="R767" s="160"/>
      <c r="S767" s="160" t="s">
        <v>161</v>
      </c>
      <c r="T767" s="160" t="s">
        <v>162</v>
      </c>
      <c r="U767" s="160">
        <v>0</v>
      </c>
      <c r="V767" s="160">
        <f>ROUND(E767*U767,2)</f>
        <v>0</v>
      </c>
      <c r="W767" s="16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 t="s">
        <v>799</v>
      </c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7"/>
      <c r="B768" s="158"/>
      <c r="C768" s="194" t="s">
        <v>887</v>
      </c>
      <c r="D768" s="185"/>
      <c r="E768" s="186">
        <v>1089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209</v>
      </c>
      <c r="AH768" s="150">
        <v>0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ht="22.5" outlineLevel="1" x14ac:dyDescent="0.2">
      <c r="A769" s="157"/>
      <c r="B769" s="158"/>
      <c r="C769" s="194" t="s">
        <v>888</v>
      </c>
      <c r="D769" s="185"/>
      <c r="E769" s="186">
        <v>380.16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 t="s">
        <v>209</v>
      </c>
      <c r="AH769" s="150">
        <v>0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ht="22.5" outlineLevel="1" x14ac:dyDescent="0.2">
      <c r="A770" s="157"/>
      <c r="B770" s="158"/>
      <c r="C770" s="194" t="s">
        <v>889</v>
      </c>
      <c r="D770" s="185"/>
      <c r="E770" s="186">
        <v>380.16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209</v>
      </c>
      <c r="AH770" s="150">
        <v>0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ht="22.5" outlineLevel="1" x14ac:dyDescent="0.2">
      <c r="A771" s="157"/>
      <c r="B771" s="158"/>
      <c r="C771" s="194" t="s">
        <v>890</v>
      </c>
      <c r="D771" s="185"/>
      <c r="E771" s="186">
        <v>633.15</v>
      </c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209</v>
      </c>
      <c r="AH771" s="150">
        <v>0</v>
      </c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ht="22.5" outlineLevel="1" x14ac:dyDescent="0.2">
      <c r="A772" s="157"/>
      <c r="B772" s="158"/>
      <c r="C772" s="194" t="s">
        <v>891</v>
      </c>
      <c r="D772" s="185"/>
      <c r="E772" s="186">
        <v>212.76</v>
      </c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209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ht="22.5" outlineLevel="1" x14ac:dyDescent="0.2">
      <c r="A773" s="157"/>
      <c r="B773" s="158"/>
      <c r="C773" s="194" t="s">
        <v>892</v>
      </c>
      <c r="D773" s="185"/>
      <c r="E773" s="186">
        <v>68.040000000000006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209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ht="22.5" outlineLevel="1" x14ac:dyDescent="0.2">
      <c r="A774" s="157"/>
      <c r="B774" s="158"/>
      <c r="C774" s="194" t="s">
        <v>893</v>
      </c>
      <c r="D774" s="185"/>
      <c r="E774" s="186">
        <v>223.56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209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57"/>
      <c r="B775" s="158"/>
      <c r="C775" s="194" t="s">
        <v>894</v>
      </c>
      <c r="D775" s="185"/>
      <c r="E775" s="186">
        <v>1115.0999999999999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 t="s">
        <v>209</v>
      </c>
      <c r="AH775" s="150">
        <v>0</v>
      </c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ht="22.5" outlineLevel="1" x14ac:dyDescent="0.2">
      <c r="A776" s="157"/>
      <c r="B776" s="158"/>
      <c r="C776" s="194" t="s">
        <v>895</v>
      </c>
      <c r="D776" s="185"/>
      <c r="E776" s="186">
        <v>345.6</v>
      </c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209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7"/>
      <c r="B777" s="158"/>
      <c r="C777" s="194" t="s">
        <v>896</v>
      </c>
      <c r="D777" s="185"/>
      <c r="E777" s="186">
        <v>362.88</v>
      </c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209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ht="22.5" outlineLevel="1" x14ac:dyDescent="0.2">
      <c r="A778" s="157"/>
      <c r="B778" s="158"/>
      <c r="C778" s="194" t="s">
        <v>897</v>
      </c>
      <c r="D778" s="185"/>
      <c r="E778" s="186">
        <v>9122.4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209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ht="22.5" outlineLevel="1" x14ac:dyDescent="0.2">
      <c r="A779" s="157"/>
      <c r="B779" s="158"/>
      <c r="C779" s="194" t="s">
        <v>898</v>
      </c>
      <c r="D779" s="185"/>
      <c r="E779" s="186">
        <v>1507.68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209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ht="22.5" outlineLevel="1" x14ac:dyDescent="0.2">
      <c r="A780" s="157"/>
      <c r="B780" s="158"/>
      <c r="C780" s="194" t="s">
        <v>899</v>
      </c>
      <c r="D780" s="185"/>
      <c r="E780" s="186">
        <v>1507.68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209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ht="22.5" outlineLevel="1" x14ac:dyDescent="0.2">
      <c r="A781" s="157"/>
      <c r="B781" s="158"/>
      <c r="C781" s="194" t="s">
        <v>900</v>
      </c>
      <c r="D781" s="185"/>
      <c r="E781" s="186">
        <v>1048.32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209</v>
      </c>
      <c r="AH781" s="150">
        <v>0</v>
      </c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ht="22.5" outlineLevel="1" x14ac:dyDescent="0.2">
      <c r="A782" s="157"/>
      <c r="B782" s="158"/>
      <c r="C782" s="194" t="s">
        <v>901</v>
      </c>
      <c r="D782" s="185"/>
      <c r="E782" s="186">
        <v>990.2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 t="s">
        <v>209</v>
      </c>
      <c r="AH782" s="150">
        <v>0</v>
      </c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57"/>
      <c r="B783" s="158"/>
      <c r="C783" s="194" t="s">
        <v>902</v>
      </c>
      <c r="D783" s="185"/>
      <c r="E783" s="186">
        <v>1031.0999999999999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209</v>
      </c>
      <c r="AH783" s="150">
        <v>0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 x14ac:dyDescent="0.2">
      <c r="A784" s="157"/>
      <c r="B784" s="158"/>
      <c r="C784" s="194" t="s">
        <v>903</v>
      </c>
      <c r="D784" s="185"/>
      <c r="E784" s="186">
        <v>1023.9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209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ht="22.5" outlineLevel="1" x14ac:dyDescent="0.2">
      <c r="A785" s="157"/>
      <c r="B785" s="158"/>
      <c r="C785" s="194" t="s">
        <v>904</v>
      </c>
      <c r="D785" s="185"/>
      <c r="E785" s="186">
        <v>155.16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209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7"/>
      <c r="B786" s="158"/>
      <c r="C786" s="194" t="s">
        <v>905</v>
      </c>
      <c r="D786" s="185"/>
      <c r="E786" s="186">
        <v>156.6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209</v>
      </c>
      <c r="AH786" s="150">
        <v>0</v>
      </c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57"/>
      <c r="B787" s="158"/>
      <c r="C787" s="194" t="s">
        <v>906</v>
      </c>
      <c r="D787" s="185"/>
      <c r="E787" s="186">
        <v>154.44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 t="s">
        <v>209</v>
      </c>
      <c r="AH787" s="150">
        <v>0</v>
      </c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ht="22.5" outlineLevel="1" x14ac:dyDescent="0.2">
      <c r="A788" s="157"/>
      <c r="B788" s="158"/>
      <c r="C788" s="194" t="s">
        <v>907</v>
      </c>
      <c r="D788" s="185"/>
      <c r="E788" s="186">
        <v>155.16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209</v>
      </c>
      <c r="AH788" s="150">
        <v>0</v>
      </c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7"/>
      <c r="B789" s="158"/>
      <c r="C789" s="194" t="s">
        <v>908</v>
      </c>
      <c r="D789" s="185"/>
      <c r="E789" s="186">
        <v>111.96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209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7"/>
      <c r="B790" s="158"/>
      <c r="C790" s="194" t="s">
        <v>909</v>
      </c>
      <c r="D790" s="185"/>
      <c r="E790" s="186">
        <v>111.96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209</v>
      </c>
      <c r="AH790" s="150">
        <v>0</v>
      </c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ht="22.5" outlineLevel="1" x14ac:dyDescent="0.2">
      <c r="A791" s="157"/>
      <c r="B791" s="158"/>
      <c r="C791" s="194" t="s">
        <v>910</v>
      </c>
      <c r="D791" s="185"/>
      <c r="E791" s="186">
        <v>156.96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 t="s">
        <v>209</v>
      </c>
      <c r="AH791" s="150">
        <v>0</v>
      </c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7"/>
      <c r="B792" s="158"/>
      <c r="C792" s="194" t="s">
        <v>911</v>
      </c>
      <c r="D792" s="185"/>
      <c r="E792" s="186">
        <v>156.96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209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57"/>
      <c r="B793" s="158"/>
      <c r="C793" s="194" t="s">
        <v>912</v>
      </c>
      <c r="D793" s="185"/>
      <c r="E793" s="186">
        <v>156.96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209</v>
      </c>
      <c r="AH793" s="150">
        <v>0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ht="22.5" outlineLevel="1" x14ac:dyDescent="0.2">
      <c r="A794" s="157"/>
      <c r="B794" s="158"/>
      <c r="C794" s="194" t="s">
        <v>913</v>
      </c>
      <c r="D794" s="185"/>
      <c r="E794" s="186">
        <v>120.96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209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57"/>
      <c r="B795" s="158"/>
      <c r="C795" s="194" t="s">
        <v>914</v>
      </c>
      <c r="D795" s="185"/>
      <c r="E795" s="186">
        <v>1512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209</v>
      </c>
      <c r="AH795" s="150">
        <v>0</v>
      </c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57"/>
      <c r="B796" s="158"/>
      <c r="C796" s="194" t="s">
        <v>915</v>
      </c>
      <c r="D796" s="185"/>
      <c r="E796" s="186">
        <v>742.56</v>
      </c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 t="s">
        <v>209</v>
      </c>
      <c r="AH796" s="150">
        <v>0</v>
      </c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57"/>
      <c r="B797" s="158"/>
      <c r="C797" s="194" t="s">
        <v>916</v>
      </c>
      <c r="D797" s="185"/>
      <c r="E797" s="186">
        <v>108</v>
      </c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 t="s">
        <v>209</v>
      </c>
      <c r="AH797" s="150">
        <v>0</v>
      </c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ht="22.5" outlineLevel="1" x14ac:dyDescent="0.2">
      <c r="A798" s="172">
        <v>133</v>
      </c>
      <c r="B798" s="173" t="s">
        <v>917</v>
      </c>
      <c r="C798" s="181" t="s">
        <v>918</v>
      </c>
      <c r="D798" s="174" t="s">
        <v>274</v>
      </c>
      <c r="E798" s="175">
        <v>24842</v>
      </c>
      <c r="F798" s="176">
        <v>45</v>
      </c>
      <c r="G798" s="177">
        <f>ROUND(E798*F798,2)</f>
        <v>1117890</v>
      </c>
      <c r="H798" s="161"/>
      <c r="I798" s="160">
        <f>ROUND(E798*H798,2)</f>
        <v>0</v>
      </c>
      <c r="J798" s="161"/>
      <c r="K798" s="160">
        <f>ROUND(E798*J798,2)</f>
        <v>0</v>
      </c>
      <c r="L798" s="160">
        <v>21</v>
      </c>
      <c r="M798" s="160">
        <f>G798*(1+L798/100)</f>
        <v>1352646.9</v>
      </c>
      <c r="N798" s="160">
        <v>0</v>
      </c>
      <c r="O798" s="160">
        <f>ROUND(E798*N798,2)</f>
        <v>0</v>
      </c>
      <c r="P798" s="160">
        <v>0</v>
      </c>
      <c r="Q798" s="160">
        <f>ROUND(E798*P798,2)</f>
        <v>0</v>
      </c>
      <c r="R798" s="160"/>
      <c r="S798" s="160" t="s">
        <v>161</v>
      </c>
      <c r="T798" s="160" t="s">
        <v>162</v>
      </c>
      <c r="U798" s="160">
        <v>0</v>
      </c>
      <c r="V798" s="160">
        <f>ROUND(E798*U798,2)</f>
        <v>0</v>
      </c>
      <c r="W798" s="16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799</v>
      </c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57"/>
      <c r="B799" s="158"/>
      <c r="C799" s="194" t="s">
        <v>919</v>
      </c>
      <c r="D799" s="185"/>
      <c r="E799" s="186">
        <v>24842</v>
      </c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209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72">
        <v>134</v>
      </c>
      <c r="B800" s="173" t="s">
        <v>920</v>
      </c>
      <c r="C800" s="181" t="s">
        <v>921</v>
      </c>
      <c r="D800" s="174" t="s">
        <v>212</v>
      </c>
      <c r="E800" s="175">
        <v>1057.8995</v>
      </c>
      <c r="F800" s="176">
        <v>225</v>
      </c>
      <c r="G800" s="177">
        <f>ROUND(E800*F800,2)</f>
        <v>238027.39</v>
      </c>
      <c r="H800" s="161"/>
      <c r="I800" s="160">
        <f>ROUND(E800*H800,2)</f>
        <v>0</v>
      </c>
      <c r="J800" s="161"/>
      <c r="K800" s="160">
        <f>ROUND(E800*J800,2)</f>
        <v>0</v>
      </c>
      <c r="L800" s="160">
        <v>21</v>
      </c>
      <c r="M800" s="160">
        <f>G800*(1+L800/100)</f>
        <v>288013.14189999999</v>
      </c>
      <c r="N800" s="160">
        <v>0</v>
      </c>
      <c r="O800" s="160">
        <f>ROUND(E800*N800,2)</f>
        <v>0</v>
      </c>
      <c r="P800" s="160">
        <v>1.4</v>
      </c>
      <c r="Q800" s="160">
        <f>ROUND(E800*P800,2)</f>
        <v>1481.06</v>
      </c>
      <c r="R800" s="160"/>
      <c r="S800" s="160" t="s">
        <v>205</v>
      </c>
      <c r="T800" s="160" t="s">
        <v>205</v>
      </c>
      <c r="U800" s="160">
        <v>0.875</v>
      </c>
      <c r="V800" s="160">
        <f>ROUND(E800*U800,2)</f>
        <v>925.66</v>
      </c>
      <c r="W800" s="16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799</v>
      </c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57"/>
      <c r="B801" s="158"/>
      <c r="C801" s="194" t="s">
        <v>922</v>
      </c>
      <c r="D801" s="185"/>
      <c r="E801" s="186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 t="s">
        <v>209</v>
      </c>
      <c r="AH801" s="150">
        <v>0</v>
      </c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57"/>
      <c r="B802" s="158"/>
      <c r="C802" s="194" t="s">
        <v>923</v>
      </c>
      <c r="D802" s="185"/>
      <c r="E802" s="186">
        <v>76.23</v>
      </c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209</v>
      </c>
      <c r="AH802" s="150">
        <v>0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ht="22.5" outlineLevel="1" x14ac:dyDescent="0.2">
      <c r="A803" s="157"/>
      <c r="B803" s="158"/>
      <c r="C803" s="194" t="s">
        <v>924</v>
      </c>
      <c r="D803" s="185"/>
      <c r="E803" s="186">
        <v>44.320500000000003</v>
      </c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209</v>
      </c>
      <c r="AH803" s="150">
        <v>0</v>
      </c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7"/>
      <c r="B804" s="158"/>
      <c r="C804" s="194" t="s">
        <v>925</v>
      </c>
      <c r="D804" s="185"/>
      <c r="E804" s="186">
        <v>78.057000000000002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209</v>
      </c>
      <c r="AH804" s="150">
        <v>0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ht="22.5" outlineLevel="1" x14ac:dyDescent="0.2">
      <c r="A805" s="157"/>
      <c r="B805" s="158"/>
      <c r="C805" s="194" t="s">
        <v>926</v>
      </c>
      <c r="D805" s="185"/>
      <c r="E805" s="186">
        <v>638.56799999999998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209</v>
      </c>
      <c r="AH805" s="150">
        <v>0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ht="22.5" outlineLevel="1" x14ac:dyDescent="0.2">
      <c r="A806" s="157"/>
      <c r="B806" s="158"/>
      <c r="C806" s="194" t="s">
        <v>927</v>
      </c>
      <c r="D806" s="185"/>
      <c r="E806" s="186">
        <v>69.313999999999993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209</v>
      </c>
      <c r="AH806" s="150">
        <v>0</v>
      </c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57"/>
      <c r="B807" s="158"/>
      <c r="C807" s="194" t="s">
        <v>928</v>
      </c>
      <c r="D807" s="185"/>
      <c r="E807" s="186">
        <v>72.177000000000007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 t="s">
        <v>209</v>
      </c>
      <c r="AH807" s="150">
        <v>0</v>
      </c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57"/>
      <c r="B808" s="158"/>
      <c r="C808" s="194" t="s">
        <v>929</v>
      </c>
      <c r="D808" s="185"/>
      <c r="E808" s="186">
        <v>71.673000000000002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209</v>
      </c>
      <c r="AH808" s="150">
        <v>0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57"/>
      <c r="B809" s="158"/>
      <c r="C809" s="194" t="s">
        <v>930</v>
      </c>
      <c r="D809" s="185"/>
      <c r="E809" s="186">
        <v>7.56</v>
      </c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209</v>
      </c>
      <c r="AH809" s="150">
        <v>0</v>
      </c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ht="45" outlineLevel="1" x14ac:dyDescent="0.2">
      <c r="A810" s="172">
        <v>135</v>
      </c>
      <c r="B810" s="173" t="s">
        <v>931</v>
      </c>
      <c r="C810" s="181" t="s">
        <v>932</v>
      </c>
      <c r="D810" s="174" t="s">
        <v>204</v>
      </c>
      <c r="E810" s="175">
        <v>5665.5047999999997</v>
      </c>
      <c r="F810" s="176">
        <v>86</v>
      </c>
      <c r="G810" s="177">
        <f>ROUND(E810*F810,2)</f>
        <v>487233.41</v>
      </c>
      <c r="H810" s="161"/>
      <c r="I810" s="160">
        <f>ROUND(E810*H810,2)</f>
        <v>0</v>
      </c>
      <c r="J810" s="161"/>
      <c r="K810" s="160">
        <f>ROUND(E810*J810,2)</f>
        <v>0</v>
      </c>
      <c r="L810" s="160">
        <v>21</v>
      </c>
      <c r="M810" s="160">
        <f>G810*(1+L810/100)</f>
        <v>589552.42609999992</v>
      </c>
      <c r="N810" s="160">
        <v>0</v>
      </c>
      <c r="O810" s="160">
        <f>ROUND(E810*N810,2)</f>
        <v>0</v>
      </c>
      <c r="P810" s="160">
        <v>0</v>
      </c>
      <c r="Q810" s="160">
        <f>ROUND(E810*P810,2)</f>
        <v>0</v>
      </c>
      <c r="R810" s="160"/>
      <c r="S810" s="160" t="s">
        <v>161</v>
      </c>
      <c r="T810" s="160" t="s">
        <v>162</v>
      </c>
      <c r="U810" s="160">
        <v>0</v>
      </c>
      <c r="V810" s="160">
        <f>ROUND(E810*U810,2)</f>
        <v>0</v>
      </c>
      <c r="W810" s="16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808</v>
      </c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57"/>
      <c r="B811" s="158"/>
      <c r="C811" s="194" t="s">
        <v>933</v>
      </c>
      <c r="D811" s="185"/>
      <c r="E811" s="186">
        <v>5639.58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209</v>
      </c>
      <c r="AH811" s="150">
        <v>0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57"/>
      <c r="B812" s="158"/>
      <c r="C812" s="194" t="s">
        <v>934</v>
      </c>
      <c r="D812" s="185"/>
      <c r="E812" s="186">
        <v>25.92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209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ht="45" outlineLevel="1" x14ac:dyDescent="0.2">
      <c r="A813" s="172">
        <v>136</v>
      </c>
      <c r="B813" s="173" t="s">
        <v>935</v>
      </c>
      <c r="C813" s="181" t="s">
        <v>936</v>
      </c>
      <c r="D813" s="174" t="s">
        <v>204</v>
      </c>
      <c r="E813" s="175">
        <v>11331.009599999999</v>
      </c>
      <c r="F813" s="176">
        <v>120</v>
      </c>
      <c r="G813" s="177">
        <f>ROUND(E813*F813,2)</f>
        <v>1359721.15</v>
      </c>
      <c r="H813" s="161"/>
      <c r="I813" s="160">
        <f>ROUND(E813*H813,2)</f>
        <v>0</v>
      </c>
      <c r="J813" s="161"/>
      <c r="K813" s="160">
        <f>ROUND(E813*J813,2)</f>
        <v>0</v>
      </c>
      <c r="L813" s="160">
        <v>21</v>
      </c>
      <c r="M813" s="160">
        <f>G813*(1+L813/100)</f>
        <v>1645262.5914999999</v>
      </c>
      <c r="N813" s="160">
        <v>0</v>
      </c>
      <c r="O813" s="160">
        <f>ROUND(E813*N813,2)</f>
        <v>0</v>
      </c>
      <c r="P813" s="160">
        <v>0</v>
      </c>
      <c r="Q813" s="160">
        <f>ROUND(E813*P813,2)</f>
        <v>0</v>
      </c>
      <c r="R813" s="160"/>
      <c r="S813" s="160" t="s">
        <v>161</v>
      </c>
      <c r="T813" s="160" t="s">
        <v>162</v>
      </c>
      <c r="U813" s="160">
        <v>0</v>
      </c>
      <c r="V813" s="160">
        <f>ROUND(E813*U813,2)</f>
        <v>0</v>
      </c>
      <c r="W813" s="16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808</v>
      </c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7"/>
      <c r="B814" s="158"/>
      <c r="C814" s="194" t="s">
        <v>937</v>
      </c>
      <c r="D814" s="185"/>
      <c r="E814" s="186">
        <v>51.84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 t="s">
        <v>209</v>
      </c>
      <c r="AH814" s="150">
        <v>0</v>
      </c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57"/>
      <c r="B815" s="158"/>
      <c r="C815" s="194" t="s">
        <v>938</v>
      </c>
      <c r="D815" s="185"/>
      <c r="E815" s="186">
        <v>11279.17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 t="s">
        <v>209</v>
      </c>
      <c r="AH815" s="150">
        <v>0</v>
      </c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ht="22.5" outlineLevel="1" x14ac:dyDescent="0.2">
      <c r="A816" s="172">
        <v>137</v>
      </c>
      <c r="B816" s="173" t="s">
        <v>939</v>
      </c>
      <c r="C816" s="181" t="s">
        <v>1702</v>
      </c>
      <c r="D816" s="174" t="s">
        <v>204</v>
      </c>
      <c r="E816" s="175">
        <v>1501.3440000000001</v>
      </c>
      <c r="F816" s="176">
        <v>360</v>
      </c>
      <c r="G816" s="177">
        <f>ROUND(E816*F816,2)</f>
        <v>540483.83999999997</v>
      </c>
      <c r="H816" s="161"/>
      <c r="I816" s="160">
        <f>ROUND(E816*H816,2)</f>
        <v>0</v>
      </c>
      <c r="J816" s="161"/>
      <c r="K816" s="160">
        <f>ROUND(E816*J816,2)</f>
        <v>0</v>
      </c>
      <c r="L816" s="160">
        <v>21</v>
      </c>
      <c r="M816" s="160">
        <f>G816*(1+L816/100)</f>
        <v>653985.4463999999</v>
      </c>
      <c r="N816" s="160">
        <v>2.5000000000000001E-3</v>
      </c>
      <c r="O816" s="160">
        <f>ROUND(E816*N816,2)</f>
        <v>3.75</v>
      </c>
      <c r="P816" s="160">
        <v>0</v>
      </c>
      <c r="Q816" s="160">
        <f>ROUND(E816*P816,2)</f>
        <v>0</v>
      </c>
      <c r="R816" s="160" t="s">
        <v>578</v>
      </c>
      <c r="S816" s="160" t="s">
        <v>205</v>
      </c>
      <c r="T816" s="160" t="s">
        <v>162</v>
      </c>
      <c r="U816" s="160">
        <v>0</v>
      </c>
      <c r="V816" s="160">
        <f>ROUND(E816*U816,2)</f>
        <v>0</v>
      </c>
      <c r="W816" s="16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579</v>
      </c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158"/>
      <c r="C817" s="194" t="s">
        <v>940</v>
      </c>
      <c r="D817" s="185"/>
      <c r="E817" s="186">
        <v>1501.34</v>
      </c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209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ht="33.75" outlineLevel="1" x14ac:dyDescent="0.2">
      <c r="A818" s="172">
        <v>138</v>
      </c>
      <c r="B818" s="173" t="s">
        <v>941</v>
      </c>
      <c r="C818" s="181" t="s">
        <v>942</v>
      </c>
      <c r="D818" s="174" t="s">
        <v>204</v>
      </c>
      <c r="E818" s="175">
        <v>3002.6880000000001</v>
      </c>
      <c r="F818" s="176">
        <v>22</v>
      </c>
      <c r="G818" s="177">
        <f>ROUND(E818*F818,2)</f>
        <v>66059.14</v>
      </c>
      <c r="H818" s="161"/>
      <c r="I818" s="160">
        <f>ROUND(E818*H818,2)</f>
        <v>0</v>
      </c>
      <c r="J818" s="161"/>
      <c r="K818" s="160">
        <f>ROUND(E818*J818,2)</f>
        <v>0</v>
      </c>
      <c r="L818" s="160">
        <v>21</v>
      </c>
      <c r="M818" s="160">
        <f>G818*(1+L818/100)</f>
        <v>79931.559399999998</v>
      </c>
      <c r="N818" s="160">
        <v>0</v>
      </c>
      <c r="O818" s="160">
        <f>ROUND(E818*N818,2)</f>
        <v>0</v>
      </c>
      <c r="P818" s="160">
        <v>0</v>
      </c>
      <c r="Q818" s="160">
        <f>ROUND(E818*P818,2)</f>
        <v>0</v>
      </c>
      <c r="R818" s="160"/>
      <c r="S818" s="160" t="s">
        <v>161</v>
      </c>
      <c r="T818" s="160" t="s">
        <v>162</v>
      </c>
      <c r="U818" s="160">
        <v>0</v>
      </c>
      <c r="V818" s="160">
        <f>ROUND(E818*U818,2)</f>
        <v>0</v>
      </c>
      <c r="W818" s="16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808</v>
      </c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57"/>
      <c r="B819" s="158"/>
      <c r="C819" s="194" t="s">
        <v>943</v>
      </c>
      <c r="D819" s="185"/>
      <c r="E819" s="186">
        <v>3002.69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 t="s">
        <v>209</v>
      </c>
      <c r="AH819" s="150">
        <v>0</v>
      </c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>
        <v>139</v>
      </c>
      <c r="B820" s="158" t="s">
        <v>944</v>
      </c>
      <c r="C820" s="197" t="s">
        <v>945</v>
      </c>
      <c r="D820" s="159" t="s">
        <v>0</v>
      </c>
      <c r="E820" s="193">
        <v>1</v>
      </c>
      <c r="F820" s="161">
        <v>35010</v>
      </c>
      <c r="G820" s="160">
        <f>ROUND(E820*F820,2)</f>
        <v>35010</v>
      </c>
      <c r="H820" s="161"/>
      <c r="I820" s="160">
        <f>ROUND(E820*H820,2)</f>
        <v>0</v>
      </c>
      <c r="J820" s="161"/>
      <c r="K820" s="160">
        <f>ROUND(E820*J820,2)</f>
        <v>0</v>
      </c>
      <c r="L820" s="160">
        <v>21</v>
      </c>
      <c r="M820" s="160">
        <f>G820*(1+L820/100)</f>
        <v>42362.1</v>
      </c>
      <c r="N820" s="160">
        <v>0</v>
      </c>
      <c r="O820" s="160">
        <f>ROUND(E820*N820,2)</f>
        <v>0</v>
      </c>
      <c r="P820" s="160">
        <v>0</v>
      </c>
      <c r="Q820" s="160">
        <f>ROUND(E820*P820,2)</f>
        <v>0</v>
      </c>
      <c r="R820" s="160"/>
      <c r="S820" s="160" t="s">
        <v>205</v>
      </c>
      <c r="T820" s="160" t="s">
        <v>162</v>
      </c>
      <c r="U820" s="160">
        <v>0</v>
      </c>
      <c r="V820" s="160">
        <f>ROUND(E820*U820,2)</f>
        <v>0</v>
      </c>
      <c r="W820" s="16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821</v>
      </c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x14ac:dyDescent="0.2">
      <c r="A821" s="166" t="s">
        <v>156</v>
      </c>
      <c r="B821" s="167" t="s">
        <v>97</v>
      </c>
      <c r="C821" s="180" t="s">
        <v>98</v>
      </c>
      <c r="D821" s="168"/>
      <c r="E821" s="169"/>
      <c r="F821" s="170"/>
      <c r="G821" s="171">
        <f>SUMIF(AG822:AG932,"&lt;&gt;NOR",G822:G932)</f>
        <v>3695291.9400000004</v>
      </c>
      <c r="H821" s="165"/>
      <c r="I821" s="165">
        <f>SUM(I822:I932)</f>
        <v>0</v>
      </c>
      <c r="J821" s="165"/>
      <c r="K821" s="165">
        <f>SUM(K822:K932)</f>
        <v>0</v>
      </c>
      <c r="L821" s="165"/>
      <c r="M821" s="165">
        <f>SUM(M822:M932)</f>
        <v>4471303.2474000007</v>
      </c>
      <c r="N821" s="165"/>
      <c r="O821" s="165">
        <f>SUM(O822:O932)</f>
        <v>0</v>
      </c>
      <c r="P821" s="165"/>
      <c r="Q821" s="165">
        <f>SUM(Q822:Q932)</f>
        <v>0</v>
      </c>
      <c r="R821" s="165"/>
      <c r="S821" s="165"/>
      <c r="T821" s="165"/>
      <c r="U821" s="165"/>
      <c r="V821" s="165">
        <f>SUM(V822:V932)</f>
        <v>0</v>
      </c>
      <c r="W821" s="165"/>
      <c r="AG821" t="s">
        <v>157</v>
      </c>
    </row>
    <row r="822" spans="1:60" ht="22.5" outlineLevel="1" x14ac:dyDescent="0.2">
      <c r="A822" s="172">
        <v>140</v>
      </c>
      <c r="B822" s="173" t="s">
        <v>946</v>
      </c>
      <c r="C822" s="181" t="s">
        <v>947</v>
      </c>
      <c r="D822" s="174" t="s">
        <v>204</v>
      </c>
      <c r="E822" s="175">
        <v>4721.2539999999999</v>
      </c>
      <c r="F822" s="176">
        <v>14</v>
      </c>
      <c r="G822" s="177">
        <f>ROUND(E822*F822,2)</f>
        <v>66097.56</v>
      </c>
      <c r="H822" s="161"/>
      <c r="I822" s="160">
        <f>ROUND(E822*H822,2)</f>
        <v>0</v>
      </c>
      <c r="J822" s="161"/>
      <c r="K822" s="160">
        <f>ROUND(E822*J822,2)</f>
        <v>0</v>
      </c>
      <c r="L822" s="160">
        <v>21</v>
      </c>
      <c r="M822" s="160">
        <f>G822*(1+L822/100)</f>
        <v>79978.047599999991</v>
      </c>
      <c r="N822" s="160">
        <v>0</v>
      </c>
      <c r="O822" s="160">
        <f>ROUND(E822*N822,2)</f>
        <v>0</v>
      </c>
      <c r="P822" s="160">
        <v>0</v>
      </c>
      <c r="Q822" s="160">
        <f>ROUND(E822*P822,2)</f>
        <v>0</v>
      </c>
      <c r="R822" s="160"/>
      <c r="S822" s="160" t="s">
        <v>161</v>
      </c>
      <c r="T822" s="160" t="s">
        <v>162</v>
      </c>
      <c r="U822" s="160">
        <v>0</v>
      </c>
      <c r="V822" s="160">
        <f>ROUND(E822*U822,2)</f>
        <v>0</v>
      </c>
      <c r="W822" s="16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799</v>
      </c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57"/>
      <c r="B823" s="158"/>
      <c r="C823" s="194" t="s">
        <v>855</v>
      </c>
      <c r="D823" s="185"/>
      <c r="E823" s="186">
        <v>21.6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 t="s">
        <v>209</v>
      </c>
      <c r="AH823" s="150">
        <v>0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57"/>
      <c r="B824" s="158"/>
      <c r="C824" s="194" t="s">
        <v>948</v>
      </c>
      <c r="D824" s="185"/>
      <c r="E824" s="186">
        <v>4699.6499999999996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 t="s">
        <v>209</v>
      </c>
      <c r="AH824" s="150">
        <v>0</v>
      </c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ht="22.5" outlineLevel="1" x14ac:dyDescent="0.2">
      <c r="A825" s="172">
        <v>141</v>
      </c>
      <c r="B825" s="173" t="s">
        <v>949</v>
      </c>
      <c r="C825" s="181" t="s">
        <v>950</v>
      </c>
      <c r="D825" s="174" t="s">
        <v>204</v>
      </c>
      <c r="E825" s="175">
        <v>9107.518</v>
      </c>
      <c r="F825" s="176">
        <v>90</v>
      </c>
      <c r="G825" s="177">
        <f>ROUND(E825*F825,2)</f>
        <v>819676.62</v>
      </c>
      <c r="H825" s="161"/>
      <c r="I825" s="160">
        <f>ROUND(E825*H825,2)</f>
        <v>0</v>
      </c>
      <c r="J825" s="161"/>
      <c r="K825" s="160">
        <f>ROUND(E825*J825,2)</f>
        <v>0</v>
      </c>
      <c r="L825" s="160">
        <v>21</v>
      </c>
      <c r="M825" s="160">
        <f>G825*(1+L825/100)</f>
        <v>991808.71019999997</v>
      </c>
      <c r="N825" s="160">
        <v>0</v>
      </c>
      <c r="O825" s="160">
        <f>ROUND(E825*N825,2)</f>
        <v>0</v>
      </c>
      <c r="P825" s="160">
        <v>0</v>
      </c>
      <c r="Q825" s="160">
        <f>ROUND(E825*P825,2)</f>
        <v>0</v>
      </c>
      <c r="R825" s="160"/>
      <c r="S825" s="160" t="s">
        <v>161</v>
      </c>
      <c r="T825" s="160" t="s">
        <v>162</v>
      </c>
      <c r="U825" s="160">
        <v>0</v>
      </c>
      <c r="V825" s="160">
        <f>ROUND(E825*U825,2)</f>
        <v>0</v>
      </c>
      <c r="W825" s="16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799</v>
      </c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7"/>
      <c r="B826" s="158"/>
      <c r="C826" s="263" t="s">
        <v>951</v>
      </c>
      <c r="D826" s="264"/>
      <c r="E826" s="264"/>
      <c r="F826" s="264"/>
      <c r="G826" s="264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165</v>
      </c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7"/>
      <c r="B827" s="158"/>
      <c r="C827" s="194" t="s">
        <v>855</v>
      </c>
      <c r="D827" s="185"/>
      <c r="E827" s="186">
        <v>21.6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209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57"/>
      <c r="B828" s="158"/>
      <c r="C828" s="194" t="s">
        <v>952</v>
      </c>
      <c r="D828" s="185"/>
      <c r="E828" s="186">
        <v>435.6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209</v>
      </c>
      <c r="AH828" s="150">
        <v>0</v>
      </c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ht="22.5" outlineLevel="1" x14ac:dyDescent="0.2">
      <c r="A829" s="157"/>
      <c r="B829" s="158"/>
      <c r="C829" s="194" t="s">
        <v>825</v>
      </c>
      <c r="D829" s="185"/>
      <c r="E829" s="186">
        <v>63.36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 t="s">
        <v>209</v>
      </c>
      <c r="AH829" s="150">
        <v>0</v>
      </c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ht="22.5" outlineLevel="1" x14ac:dyDescent="0.2">
      <c r="A830" s="157"/>
      <c r="B830" s="158"/>
      <c r="C830" s="194" t="s">
        <v>826</v>
      </c>
      <c r="D830" s="185"/>
      <c r="E830" s="186">
        <v>63.36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209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ht="22.5" outlineLevel="1" x14ac:dyDescent="0.2">
      <c r="A831" s="157"/>
      <c r="B831" s="158"/>
      <c r="C831" s="194" t="s">
        <v>953</v>
      </c>
      <c r="D831" s="185"/>
      <c r="E831" s="186">
        <v>253.26</v>
      </c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209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ht="22.5" outlineLevel="1" x14ac:dyDescent="0.2">
      <c r="A832" s="157"/>
      <c r="B832" s="158"/>
      <c r="C832" s="194" t="s">
        <v>827</v>
      </c>
      <c r="D832" s="185"/>
      <c r="E832" s="186">
        <v>35.46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209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ht="22.5" outlineLevel="1" x14ac:dyDescent="0.2">
      <c r="A833" s="157"/>
      <c r="B833" s="158"/>
      <c r="C833" s="194" t="s">
        <v>828</v>
      </c>
      <c r="D833" s="185"/>
      <c r="E833" s="186">
        <v>11.34</v>
      </c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 t="s">
        <v>209</v>
      </c>
      <c r="AH833" s="150">
        <v>0</v>
      </c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ht="22.5" outlineLevel="1" x14ac:dyDescent="0.2">
      <c r="A834" s="157"/>
      <c r="B834" s="158"/>
      <c r="C834" s="194" t="s">
        <v>829</v>
      </c>
      <c r="D834" s="185"/>
      <c r="E834" s="186">
        <v>37.26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209</v>
      </c>
      <c r="AH834" s="150">
        <v>0</v>
      </c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158"/>
      <c r="C835" s="194" t="s">
        <v>954</v>
      </c>
      <c r="D835" s="185"/>
      <c r="E835" s="186">
        <v>446.04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209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ht="22.5" outlineLevel="1" x14ac:dyDescent="0.2">
      <c r="A836" s="157"/>
      <c r="B836" s="158"/>
      <c r="C836" s="194" t="s">
        <v>830</v>
      </c>
      <c r="D836" s="185"/>
      <c r="E836" s="186">
        <v>57.6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209</v>
      </c>
      <c r="AH836" s="150">
        <v>0</v>
      </c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158"/>
      <c r="C837" s="194" t="s">
        <v>831</v>
      </c>
      <c r="D837" s="185"/>
      <c r="E837" s="186">
        <v>60.48</v>
      </c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209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ht="22.5" outlineLevel="1" x14ac:dyDescent="0.2">
      <c r="A838" s="157"/>
      <c r="B838" s="158"/>
      <c r="C838" s="194" t="s">
        <v>955</v>
      </c>
      <c r="D838" s="185"/>
      <c r="E838" s="186">
        <v>3648.96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 t="s">
        <v>209</v>
      </c>
      <c r="AH838" s="150">
        <v>0</v>
      </c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ht="22.5" outlineLevel="1" x14ac:dyDescent="0.2">
      <c r="A839" s="157"/>
      <c r="B839" s="158"/>
      <c r="C839" s="194" t="s">
        <v>832</v>
      </c>
      <c r="D839" s="185"/>
      <c r="E839" s="186">
        <v>251.28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 t="s">
        <v>209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ht="22.5" outlineLevel="1" x14ac:dyDescent="0.2">
      <c r="A840" s="157"/>
      <c r="B840" s="158"/>
      <c r="C840" s="194" t="s">
        <v>833</v>
      </c>
      <c r="D840" s="185"/>
      <c r="E840" s="186">
        <v>251.28</v>
      </c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209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ht="22.5" outlineLevel="1" x14ac:dyDescent="0.2">
      <c r="A841" s="157"/>
      <c r="B841" s="158"/>
      <c r="C841" s="194" t="s">
        <v>834</v>
      </c>
      <c r="D841" s="185"/>
      <c r="E841" s="186">
        <v>209.66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209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ht="22.5" outlineLevel="1" x14ac:dyDescent="0.2">
      <c r="A842" s="157"/>
      <c r="B842" s="158"/>
      <c r="C842" s="194" t="s">
        <v>956</v>
      </c>
      <c r="D842" s="185"/>
      <c r="E842" s="186">
        <v>396.08</v>
      </c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209</v>
      </c>
      <c r="AH842" s="150">
        <v>0</v>
      </c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57"/>
      <c r="B843" s="158"/>
      <c r="C843" s="194" t="s">
        <v>957</v>
      </c>
      <c r="D843" s="185"/>
      <c r="E843" s="186">
        <v>412.44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 t="s">
        <v>209</v>
      </c>
      <c r="AH843" s="150">
        <v>0</v>
      </c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158"/>
      <c r="C844" s="194" t="s">
        <v>958</v>
      </c>
      <c r="D844" s="185"/>
      <c r="E844" s="186">
        <v>409.56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209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ht="22.5" outlineLevel="1" x14ac:dyDescent="0.2">
      <c r="A845" s="157"/>
      <c r="B845" s="158"/>
      <c r="C845" s="194" t="s">
        <v>838</v>
      </c>
      <c r="D845" s="185"/>
      <c r="E845" s="186">
        <v>25.86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209</v>
      </c>
      <c r="AH845" s="150">
        <v>0</v>
      </c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7"/>
      <c r="B846" s="158"/>
      <c r="C846" s="194" t="s">
        <v>839</v>
      </c>
      <c r="D846" s="185"/>
      <c r="E846" s="186">
        <v>26.1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209</v>
      </c>
      <c r="AH846" s="150">
        <v>0</v>
      </c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7"/>
      <c r="B847" s="158"/>
      <c r="C847" s="194" t="s">
        <v>840</v>
      </c>
      <c r="D847" s="185"/>
      <c r="E847" s="186">
        <v>25.74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209</v>
      </c>
      <c r="AH847" s="150">
        <v>0</v>
      </c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ht="22.5" outlineLevel="1" x14ac:dyDescent="0.2">
      <c r="A848" s="157"/>
      <c r="B848" s="158"/>
      <c r="C848" s="194" t="s">
        <v>841</v>
      </c>
      <c r="D848" s="185"/>
      <c r="E848" s="186">
        <v>25.86</v>
      </c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209</v>
      </c>
      <c r="AH848" s="150">
        <v>0</v>
      </c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57"/>
      <c r="B849" s="158"/>
      <c r="C849" s="194" t="s">
        <v>959</v>
      </c>
      <c r="D849" s="185"/>
      <c r="E849" s="186">
        <v>18.66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 t="s">
        <v>209</v>
      </c>
      <c r="AH849" s="150">
        <v>0</v>
      </c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 x14ac:dyDescent="0.2">
      <c r="A850" s="157"/>
      <c r="B850" s="158"/>
      <c r="C850" s="194" t="s">
        <v>960</v>
      </c>
      <c r="D850" s="185"/>
      <c r="E850" s="186">
        <v>18.66</v>
      </c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209</v>
      </c>
      <c r="AH850" s="150">
        <v>0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ht="22.5" outlineLevel="1" x14ac:dyDescent="0.2">
      <c r="A851" s="157"/>
      <c r="B851" s="158"/>
      <c r="C851" s="194" t="s">
        <v>961</v>
      </c>
      <c r="D851" s="185"/>
      <c r="E851" s="186">
        <v>26.16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209</v>
      </c>
      <c r="AH851" s="150">
        <v>0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57"/>
      <c r="B852" s="158"/>
      <c r="C852" s="194" t="s">
        <v>845</v>
      </c>
      <c r="D852" s="185"/>
      <c r="E852" s="186">
        <v>26.16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209</v>
      </c>
      <c r="AH852" s="150">
        <v>0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7"/>
      <c r="B853" s="158"/>
      <c r="C853" s="194" t="s">
        <v>846</v>
      </c>
      <c r="D853" s="185"/>
      <c r="E853" s="186">
        <v>26.16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209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7"/>
      <c r="B854" s="158"/>
      <c r="C854" s="194" t="s">
        <v>486</v>
      </c>
      <c r="D854" s="185"/>
      <c r="E854" s="186">
        <v>20.16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209</v>
      </c>
      <c r="AH854" s="150">
        <v>0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7"/>
      <c r="B855" s="158"/>
      <c r="C855" s="194" t="s">
        <v>487</v>
      </c>
      <c r="D855" s="185"/>
      <c r="E855" s="186">
        <v>252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209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57"/>
      <c r="B856" s="158"/>
      <c r="C856" s="194" t="s">
        <v>488</v>
      </c>
      <c r="D856" s="185"/>
      <c r="E856" s="186">
        <v>123.76</v>
      </c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209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57"/>
      <c r="B857" s="158"/>
      <c r="C857" s="194" t="s">
        <v>962</v>
      </c>
      <c r="D857" s="185"/>
      <c r="E857" s="186">
        <v>946.4</v>
      </c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209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7"/>
      <c r="B858" s="158"/>
      <c r="C858" s="194" t="s">
        <v>963</v>
      </c>
      <c r="D858" s="185"/>
      <c r="E858" s="186">
        <v>189.28</v>
      </c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209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7"/>
      <c r="B859" s="158"/>
      <c r="C859" s="194" t="s">
        <v>964</v>
      </c>
      <c r="D859" s="185"/>
      <c r="E859" s="186">
        <v>282.88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209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7"/>
      <c r="B860" s="158"/>
      <c r="C860" s="194" t="s">
        <v>965</v>
      </c>
      <c r="D860" s="185"/>
      <c r="E860" s="186">
        <v>9.0500000000000007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209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72">
        <v>142</v>
      </c>
      <c r="B861" s="173" t="s">
        <v>966</v>
      </c>
      <c r="C861" s="181" t="s">
        <v>967</v>
      </c>
      <c r="D861" s="174" t="s">
        <v>250</v>
      </c>
      <c r="E861" s="175">
        <v>1474</v>
      </c>
      <c r="F861" s="176">
        <v>81</v>
      </c>
      <c r="G861" s="177">
        <f>ROUND(E861*F861,2)</f>
        <v>119394</v>
      </c>
      <c r="H861" s="161"/>
      <c r="I861" s="160">
        <f>ROUND(E861*H861,2)</f>
        <v>0</v>
      </c>
      <c r="J861" s="161"/>
      <c r="K861" s="160">
        <f>ROUND(E861*J861,2)</f>
        <v>0</v>
      </c>
      <c r="L861" s="160">
        <v>21</v>
      </c>
      <c r="M861" s="160">
        <f>G861*(1+L861/100)</f>
        <v>144466.74</v>
      </c>
      <c r="N861" s="160">
        <v>0</v>
      </c>
      <c r="O861" s="160">
        <f>ROUND(E861*N861,2)</f>
        <v>0</v>
      </c>
      <c r="P861" s="160">
        <v>0</v>
      </c>
      <c r="Q861" s="160">
        <f>ROUND(E861*P861,2)</f>
        <v>0</v>
      </c>
      <c r="R861" s="160"/>
      <c r="S861" s="160" t="s">
        <v>161</v>
      </c>
      <c r="T861" s="160" t="s">
        <v>162</v>
      </c>
      <c r="U861" s="160">
        <v>0</v>
      </c>
      <c r="V861" s="160">
        <f>ROUND(E861*U861,2)</f>
        <v>0</v>
      </c>
      <c r="W861" s="16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799</v>
      </c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7"/>
      <c r="B862" s="158"/>
      <c r="C862" s="194" t="s">
        <v>968</v>
      </c>
      <c r="D862" s="185"/>
      <c r="E862" s="186">
        <v>25.2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209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ht="22.5" outlineLevel="1" x14ac:dyDescent="0.2">
      <c r="A863" s="157"/>
      <c r="B863" s="158"/>
      <c r="C863" s="194" t="s">
        <v>969</v>
      </c>
      <c r="D863" s="185"/>
      <c r="E863" s="186">
        <v>105.6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209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ht="22.5" outlineLevel="1" x14ac:dyDescent="0.2">
      <c r="A864" s="157"/>
      <c r="B864" s="158"/>
      <c r="C864" s="194" t="s">
        <v>970</v>
      </c>
      <c r="D864" s="185"/>
      <c r="E864" s="186">
        <v>59.1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209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ht="22.5" outlineLevel="1" x14ac:dyDescent="0.2">
      <c r="A865" s="157"/>
      <c r="B865" s="158"/>
      <c r="C865" s="194" t="s">
        <v>971</v>
      </c>
      <c r="D865" s="185"/>
      <c r="E865" s="186">
        <v>18.899999999999999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209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7"/>
      <c r="B866" s="158"/>
      <c r="C866" s="194" t="s">
        <v>972</v>
      </c>
      <c r="D866" s="185"/>
      <c r="E866" s="186">
        <v>96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209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ht="22.5" outlineLevel="1" x14ac:dyDescent="0.2">
      <c r="A867" s="157"/>
      <c r="B867" s="158"/>
      <c r="C867" s="194" t="s">
        <v>973</v>
      </c>
      <c r="D867" s="185"/>
      <c r="E867" s="186">
        <v>418.8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209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ht="22.5" outlineLevel="1" x14ac:dyDescent="0.2">
      <c r="A868" s="157"/>
      <c r="B868" s="158"/>
      <c r="C868" s="194" t="s">
        <v>974</v>
      </c>
      <c r="D868" s="185"/>
      <c r="E868" s="186">
        <v>218.4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209</v>
      </c>
      <c r="AH868" s="150">
        <v>0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ht="22.5" outlineLevel="1" x14ac:dyDescent="0.2">
      <c r="A869" s="157"/>
      <c r="B869" s="158"/>
      <c r="C869" s="194" t="s">
        <v>975</v>
      </c>
      <c r="D869" s="185"/>
      <c r="E869" s="186">
        <v>43.1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 t="s">
        <v>209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57"/>
      <c r="B870" s="158"/>
      <c r="C870" s="194" t="s">
        <v>976</v>
      </c>
      <c r="D870" s="185"/>
      <c r="E870" s="186">
        <v>43.5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209</v>
      </c>
      <c r="AH870" s="150">
        <v>0</v>
      </c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57"/>
      <c r="B871" s="158"/>
      <c r="C871" s="194" t="s">
        <v>977</v>
      </c>
      <c r="D871" s="185"/>
      <c r="E871" s="186">
        <v>42.9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209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ht="22.5" outlineLevel="1" x14ac:dyDescent="0.2">
      <c r="A872" s="157"/>
      <c r="B872" s="158"/>
      <c r="C872" s="194" t="s">
        <v>978</v>
      </c>
      <c r="D872" s="185"/>
      <c r="E872" s="186">
        <v>43.1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209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57"/>
      <c r="B873" s="158"/>
      <c r="C873" s="194" t="s">
        <v>979</v>
      </c>
      <c r="D873" s="185"/>
      <c r="E873" s="186">
        <v>31.1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209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7"/>
      <c r="B874" s="158"/>
      <c r="C874" s="194" t="s">
        <v>980</v>
      </c>
      <c r="D874" s="185"/>
      <c r="E874" s="186">
        <v>31.1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209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57"/>
      <c r="B875" s="158"/>
      <c r="C875" s="194" t="s">
        <v>981</v>
      </c>
      <c r="D875" s="185"/>
      <c r="E875" s="186">
        <v>28.8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209</v>
      </c>
      <c r="AH875" s="150">
        <v>0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7"/>
      <c r="B876" s="158"/>
      <c r="C876" s="194" t="s">
        <v>596</v>
      </c>
      <c r="D876" s="185"/>
      <c r="E876" s="186">
        <v>180</v>
      </c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209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158"/>
      <c r="C877" s="194" t="s">
        <v>597</v>
      </c>
      <c r="D877" s="185"/>
      <c r="E877" s="186">
        <v>88.4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209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ht="33.75" outlineLevel="1" x14ac:dyDescent="0.2">
      <c r="A878" s="172">
        <v>143</v>
      </c>
      <c r="B878" s="173" t="s">
        <v>982</v>
      </c>
      <c r="C878" s="181" t="s">
        <v>983</v>
      </c>
      <c r="D878" s="174" t="s">
        <v>212</v>
      </c>
      <c r="E878" s="175">
        <v>22.7136</v>
      </c>
      <c r="F878" s="176">
        <v>3000</v>
      </c>
      <c r="G878" s="177">
        <f>ROUND(E878*F878,2)</f>
        <v>68140.800000000003</v>
      </c>
      <c r="H878" s="161"/>
      <c r="I878" s="160">
        <f>ROUND(E878*H878,2)</f>
        <v>0</v>
      </c>
      <c r="J878" s="161"/>
      <c r="K878" s="160">
        <f>ROUND(E878*J878,2)</f>
        <v>0</v>
      </c>
      <c r="L878" s="160">
        <v>21</v>
      </c>
      <c r="M878" s="160">
        <f>G878*(1+L878/100)</f>
        <v>82450.368000000002</v>
      </c>
      <c r="N878" s="160">
        <v>0</v>
      </c>
      <c r="O878" s="160">
        <f>ROUND(E878*N878,2)</f>
        <v>0</v>
      </c>
      <c r="P878" s="160">
        <v>0</v>
      </c>
      <c r="Q878" s="160">
        <f>ROUND(E878*P878,2)</f>
        <v>0</v>
      </c>
      <c r="R878" s="160"/>
      <c r="S878" s="160" t="s">
        <v>161</v>
      </c>
      <c r="T878" s="160" t="s">
        <v>162</v>
      </c>
      <c r="U878" s="160">
        <v>0</v>
      </c>
      <c r="V878" s="160">
        <f>ROUND(E878*U878,2)</f>
        <v>0</v>
      </c>
      <c r="W878" s="16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808</v>
      </c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57"/>
      <c r="B879" s="158"/>
      <c r="C879" s="194" t="s">
        <v>984</v>
      </c>
      <c r="D879" s="185"/>
      <c r="E879" s="186">
        <v>22.71</v>
      </c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209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72">
        <v>144</v>
      </c>
      <c r="B880" s="173" t="s">
        <v>985</v>
      </c>
      <c r="C880" s="181" t="s">
        <v>986</v>
      </c>
      <c r="D880" s="174" t="s">
        <v>212</v>
      </c>
      <c r="E880" s="175">
        <v>75.147220000000004</v>
      </c>
      <c r="F880" s="176">
        <v>3850</v>
      </c>
      <c r="G880" s="177">
        <f>ROUND(E880*F880,2)</f>
        <v>289316.8</v>
      </c>
      <c r="H880" s="161"/>
      <c r="I880" s="160">
        <f>ROUND(E880*H880,2)</f>
        <v>0</v>
      </c>
      <c r="J880" s="161"/>
      <c r="K880" s="160">
        <f>ROUND(E880*J880,2)</f>
        <v>0</v>
      </c>
      <c r="L880" s="160">
        <v>21</v>
      </c>
      <c r="M880" s="160">
        <f>G880*(1+L880/100)</f>
        <v>350073.32799999998</v>
      </c>
      <c r="N880" s="160">
        <v>0</v>
      </c>
      <c r="O880" s="160">
        <f>ROUND(E880*N880,2)</f>
        <v>0</v>
      </c>
      <c r="P880" s="160">
        <v>0</v>
      </c>
      <c r="Q880" s="160">
        <f>ROUND(E880*P880,2)</f>
        <v>0</v>
      </c>
      <c r="R880" s="160"/>
      <c r="S880" s="160" t="s">
        <v>161</v>
      </c>
      <c r="T880" s="160" t="s">
        <v>162</v>
      </c>
      <c r="U880" s="160">
        <v>0</v>
      </c>
      <c r="V880" s="160">
        <f>ROUND(E880*U880,2)</f>
        <v>0</v>
      </c>
      <c r="W880" s="16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808</v>
      </c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7"/>
      <c r="B881" s="158"/>
      <c r="C881" s="194" t="s">
        <v>987</v>
      </c>
      <c r="D881" s="185"/>
      <c r="E881" s="186">
        <v>68.14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209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ht="22.5" outlineLevel="1" x14ac:dyDescent="0.2">
      <c r="A882" s="157"/>
      <c r="B882" s="158"/>
      <c r="C882" s="194" t="s">
        <v>988</v>
      </c>
      <c r="D882" s="185"/>
      <c r="E882" s="186">
        <v>6.79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 t="s">
        <v>209</v>
      </c>
      <c r="AH882" s="150">
        <v>0</v>
      </c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7"/>
      <c r="B883" s="158"/>
      <c r="C883" s="194" t="s">
        <v>989</v>
      </c>
      <c r="D883" s="185"/>
      <c r="E883" s="186">
        <v>0.22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209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ht="45" outlineLevel="1" x14ac:dyDescent="0.2">
      <c r="A884" s="172">
        <v>145</v>
      </c>
      <c r="B884" s="173" t="s">
        <v>990</v>
      </c>
      <c r="C884" s="181" t="s">
        <v>991</v>
      </c>
      <c r="D884" s="174" t="s">
        <v>230</v>
      </c>
      <c r="E884" s="175">
        <v>1769</v>
      </c>
      <c r="F884" s="176">
        <v>85</v>
      </c>
      <c r="G884" s="177">
        <f>ROUND(E884*F884,2)</f>
        <v>150365</v>
      </c>
      <c r="H884" s="161"/>
      <c r="I884" s="160">
        <f>ROUND(E884*H884,2)</f>
        <v>0</v>
      </c>
      <c r="J884" s="161"/>
      <c r="K884" s="160">
        <f>ROUND(E884*J884,2)</f>
        <v>0</v>
      </c>
      <c r="L884" s="160">
        <v>21</v>
      </c>
      <c r="M884" s="160">
        <f>G884*(1+L884/100)</f>
        <v>181941.65</v>
      </c>
      <c r="N884" s="160">
        <v>0</v>
      </c>
      <c r="O884" s="160">
        <f>ROUND(E884*N884,2)</f>
        <v>0</v>
      </c>
      <c r="P884" s="160">
        <v>0</v>
      </c>
      <c r="Q884" s="160">
        <f>ROUND(E884*P884,2)</f>
        <v>0</v>
      </c>
      <c r="R884" s="160"/>
      <c r="S884" s="160" t="s">
        <v>161</v>
      </c>
      <c r="T884" s="160" t="s">
        <v>162</v>
      </c>
      <c r="U884" s="160">
        <v>0</v>
      </c>
      <c r="V884" s="160">
        <f>ROUND(E884*U884,2)</f>
        <v>0</v>
      </c>
      <c r="W884" s="160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808</v>
      </c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 x14ac:dyDescent="0.2">
      <c r="A885" s="157"/>
      <c r="B885" s="158"/>
      <c r="C885" s="194" t="s">
        <v>992</v>
      </c>
      <c r="D885" s="185"/>
      <c r="E885" s="186">
        <v>30.24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209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ht="22.5" outlineLevel="1" x14ac:dyDescent="0.2">
      <c r="A886" s="157"/>
      <c r="B886" s="158"/>
      <c r="C886" s="194" t="s">
        <v>993</v>
      </c>
      <c r="D886" s="185"/>
      <c r="E886" s="186">
        <v>126.72</v>
      </c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209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ht="22.5" outlineLevel="1" x14ac:dyDescent="0.2">
      <c r="A887" s="157"/>
      <c r="B887" s="158"/>
      <c r="C887" s="194" t="s">
        <v>994</v>
      </c>
      <c r="D887" s="185"/>
      <c r="E887" s="186">
        <v>70.92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209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ht="22.5" outlineLevel="1" x14ac:dyDescent="0.2">
      <c r="A888" s="157"/>
      <c r="B888" s="158"/>
      <c r="C888" s="194" t="s">
        <v>995</v>
      </c>
      <c r="D888" s="185"/>
      <c r="E888" s="186">
        <v>22.68</v>
      </c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209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7"/>
      <c r="B889" s="158"/>
      <c r="C889" s="194" t="s">
        <v>996</v>
      </c>
      <c r="D889" s="185"/>
      <c r="E889" s="186">
        <v>115.2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209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ht="22.5" outlineLevel="1" x14ac:dyDescent="0.2">
      <c r="A890" s="157"/>
      <c r="B890" s="158"/>
      <c r="C890" s="194" t="s">
        <v>997</v>
      </c>
      <c r="D890" s="185"/>
      <c r="E890" s="186">
        <v>502.56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209</v>
      </c>
      <c r="AH890" s="150">
        <v>0</v>
      </c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ht="22.5" outlineLevel="1" x14ac:dyDescent="0.2">
      <c r="A891" s="157"/>
      <c r="B891" s="158"/>
      <c r="C891" s="194" t="s">
        <v>998</v>
      </c>
      <c r="D891" s="185"/>
      <c r="E891" s="186">
        <v>262.08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209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ht="22.5" outlineLevel="1" x14ac:dyDescent="0.2">
      <c r="A892" s="157"/>
      <c r="B892" s="158"/>
      <c r="C892" s="194" t="s">
        <v>999</v>
      </c>
      <c r="D892" s="185"/>
      <c r="E892" s="186">
        <v>51.72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209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57"/>
      <c r="B893" s="158"/>
      <c r="C893" s="194" t="s">
        <v>1000</v>
      </c>
      <c r="D893" s="185"/>
      <c r="E893" s="186">
        <v>52.2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209</v>
      </c>
      <c r="AH893" s="150">
        <v>0</v>
      </c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57"/>
      <c r="B894" s="158"/>
      <c r="C894" s="194" t="s">
        <v>1001</v>
      </c>
      <c r="D894" s="185"/>
      <c r="E894" s="186">
        <v>51.48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 t="s">
        <v>209</v>
      </c>
      <c r="AH894" s="150">
        <v>0</v>
      </c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ht="22.5" outlineLevel="1" x14ac:dyDescent="0.2">
      <c r="A895" s="157"/>
      <c r="B895" s="158"/>
      <c r="C895" s="194" t="s">
        <v>1002</v>
      </c>
      <c r="D895" s="185"/>
      <c r="E895" s="186">
        <v>51.72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209</v>
      </c>
      <c r="AH895" s="150">
        <v>0</v>
      </c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7"/>
      <c r="B896" s="158"/>
      <c r="C896" s="194" t="s">
        <v>1003</v>
      </c>
      <c r="D896" s="185"/>
      <c r="E896" s="186">
        <v>37.32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209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57"/>
      <c r="B897" s="158"/>
      <c r="C897" s="194" t="s">
        <v>1004</v>
      </c>
      <c r="D897" s="185"/>
      <c r="E897" s="186">
        <v>37.32</v>
      </c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209</v>
      </c>
      <c r="AH897" s="150">
        <v>0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57"/>
      <c r="B898" s="158"/>
      <c r="C898" s="194" t="s">
        <v>1005</v>
      </c>
      <c r="D898" s="185"/>
      <c r="E898" s="186">
        <v>34.56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209</v>
      </c>
      <c r="AH898" s="150">
        <v>0</v>
      </c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7"/>
      <c r="B899" s="158"/>
      <c r="C899" s="194" t="s">
        <v>1006</v>
      </c>
      <c r="D899" s="185"/>
      <c r="E899" s="186">
        <v>216</v>
      </c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209</v>
      </c>
      <c r="AH899" s="150">
        <v>0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/>
      <c r="B900" s="158"/>
      <c r="C900" s="194" t="s">
        <v>1007</v>
      </c>
      <c r="D900" s="185"/>
      <c r="E900" s="186">
        <v>106.08</v>
      </c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209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ht="45" outlineLevel="1" x14ac:dyDescent="0.2">
      <c r="A901" s="172">
        <v>146</v>
      </c>
      <c r="B901" s="173" t="s">
        <v>1008</v>
      </c>
      <c r="C901" s="181" t="s">
        <v>1009</v>
      </c>
      <c r="D901" s="174" t="s">
        <v>204</v>
      </c>
      <c r="E901" s="175">
        <v>9215.8847999999998</v>
      </c>
      <c r="F901" s="176">
        <v>233</v>
      </c>
      <c r="G901" s="177">
        <f>ROUND(E901*F901,2)</f>
        <v>2147301.16</v>
      </c>
      <c r="H901" s="161"/>
      <c r="I901" s="160">
        <f>ROUND(E901*H901,2)</f>
        <v>0</v>
      </c>
      <c r="J901" s="161"/>
      <c r="K901" s="160">
        <f>ROUND(E901*J901,2)</f>
        <v>0</v>
      </c>
      <c r="L901" s="160">
        <v>21</v>
      </c>
      <c r="M901" s="160">
        <f>G901*(1+L901/100)</f>
        <v>2598234.4036000003</v>
      </c>
      <c r="N901" s="160">
        <v>0</v>
      </c>
      <c r="O901" s="160">
        <f>ROUND(E901*N901,2)</f>
        <v>0</v>
      </c>
      <c r="P901" s="160">
        <v>0</v>
      </c>
      <c r="Q901" s="160">
        <f>ROUND(E901*P901,2)</f>
        <v>0</v>
      </c>
      <c r="R901" s="160"/>
      <c r="S901" s="160" t="s">
        <v>161</v>
      </c>
      <c r="T901" s="160" t="s">
        <v>162</v>
      </c>
      <c r="U901" s="160">
        <v>0</v>
      </c>
      <c r="V901" s="160">
        <f>ROUND(E901*U901,2)</f>
        <v>0</v>
      </c>
      <c r="W901" s="160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808</v>
      </c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158"/>
      <c r="C902" s="194" t="s">
        <v>934</v>
      </c>
      <c r="D902" s="185"/>
      <c r="E902" s="186">
        <v>25.92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209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57"/>
      <c r="B903" s="158"/>
      <c r="C903" s="194" t="s">
        <v>1010</v>
      </c>
      <c r="D903" s="185"/>
      <c r="E903" s="186">
        <v>522.72</v>
      </c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209</v>
      </c>
      <c r="AH903" s="150">
        <v>0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ht="22.5" outlineLevel="1" x14ac:dyDescent="0.2">
      <c r="A904" s="157"/>
      <c r="B904" s="158"/>
      <c r="C904" s="194" t="s">
        <v>1011</v>
      </c>
      <c r="D904" s="185"/>
      <c r="E904" s="186">
        <v>76.03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209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ht="22.5" outlineLevel="1" x14ac:dyDescent="0.2">
      <c r="A905" s="157"/>
      <c r="B905" s="158"/>
      <c r="C905" s="194" t="s">
        <v>1012</v>
      </c>
      <c r="D905" s="185"/>
      <c r="E905" s="186">
        <v>76.03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209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ht="22.5" outlineLevel="1" x14ac:dyDescent="0.2">
      <c r="A906" s="157"/>
      <c r="B906" s="158"/>
      <c r="C906" s="194" t="s">
        <v>1013</v>
      </c>
      <c r="D906" s="185"/>
      <c r="E906" s="186">
        <v>303.91000000000003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209</v>
      </c>
      <c r="AH906" s="150">
        <v>0</v>
      </c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ht="22.5" outlineLevel="1" x14ac:dyDescent="0.2">
      <c r="A907" s="157"/>
      <c r="B907" s="158"/>
      <c r="C907" s="194" t="s">
        <v>1014</v>
      </c>
      <c r="D907" s="185"/>
      <c r="E907" s="186">
        <v>42.55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209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ht="22.5" outlineLevel="1" x14ac:dyDescent="0.2">
      <c r="A908" s="157"/>
      <c r="B908" s="158"/>
      <c r="C908" s="194" t="s">
        <v>1015</v>
      </c>
      <c r="D908" s="185"/>
      <c r="E908" s="186">
        <v>13.61</v>
      </c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209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ht="22.5" outlineLevel="1" x14ac:dyDescent="0.2">
      <c r="A909" s="157"/>
      <c r="B909" s="158"/>
      <c r="C909" s="194" t="s">
        <v>1016</v>
      </c>
      <c r="D909" s="185"/>
      <c r="E909" s="186">
        <v>44.71</v>
      </c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209</v>
      </c>
      <c r="AH909" s="150">
        <v>0</v>
      </c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7"/>
      <c r="B910" s="158"/>
      <c r="C910" s="194" t="s">
        <v>1017</v>
      </c>
      <c r="D910" s="185"/>
      <c r="E910" s="186">
        <v>535.25</v>
      </c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209</v>
      </c>
      <c r="AH910" s="150">
        <v>0</v>
      </c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ht="22.5" outlineLevel="1" x14ac:dyDescent="0.2">
      <c r="A911" s="157"/>
      <c r="B911" s="158"/>
      <c r="C911" s="194" t="s">
        <v>1018</v>
      </c>
      <c r="D911" s="185"/>
      <c r="E911" s="186">
        <v>69.12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209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57"/>
      <c r="B912" s="158"/>
      <c r="C912" s="194" t="s">
        <v>1019</v>
      </c>
      <c r="D912" s="185"/>
      <c r="E912" s="186">
        <v>72.58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209</v>
      </c>
      <c r="AH912" s="150">
        <v>0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ht="22.5" outlineLevel="1" x14ac:dyDescent="0.2">
      <c r="A913" s="157"/>
      <c r="B913" s="158"/>
      <c r="C913" s="194" t="s">
        <v>1020</v>
      </c>
      <c r="D913" s="185"/>
      <c r="E913" s="186">
        <v>4378.75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209</v>
      </c>
      <c r="AH913" s="150">
        <v>0</v>
      </c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ht="22.5" outlineLevel="1" x14ac:dyDescent="0.2">
      <c r="A914" s="157"/>
      <c r="B914" s="158"/>
      <c r="C914" s="194" t="s">
        <v>1021</v>
      </c>
      <c r="D914" s="185"/>
      <c r="E914" s="186">
        <v>301.54000000000002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209</v>
      </c>
      <c r="AH914" s="150">
        <v>0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ht="22.5" outlineLevel="1" x14ac:dyDescent="0.2">
      <c r="A915" s="157"/>
      <c r="B915" s="158"/>
      <c r="C915" s="194" t="s">
        <v>1022</v>
      </c>
      <c r="D915" s="185"/>
      <c r="E915" s="186">
        <v>301.54000000000002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209</v>
      </c>
      <c r="AH915" s="150">
        <v>0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ht="22.5" outlineLevel="1" x14ac:dyDescent="0.2">
      <c r="A916" s="157"/>
      <c r="B916" s="158"/>
      <c r="C916" s="194" t="s">
        <v>1023</v>
      </c>
      <c r="D916" s="185"/>
      <c r="E916" s="186">
        <v>251.6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209</v>
      </c>
      <c r="AH916" s="150">
        <v>0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ht="22.5" outlineLevel="1" x14ac:dyDescent="0.2">
      <c r="A917" s="157"/>
      <c r="B917" s="158"/>
      <c r="C917" s="194" t="s">
        <v>1024</v>
      </c>
      <c r="D917" s="185"/>
      <c r="E917" s="186">
        <v>475.3</v>
      </c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209</v>
      </c>
      <c r="AH917" s="150">
        <v>0</v>
      </c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57"/>
      <c r="B918" s="158"/>
      <c r="C918" s="194" t="s">
        <v>1025</v>
      </c>
      <c r="D918" s="185"/>
      <c r="E918" s="186">
        <v>494.93</v>
      </c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209</v>
      </c>
      <c r="AH918" s="150">
        <v>0</v>
      </c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57"/>
      <c r="B919" s="158"/>
      <c r="C919" s="194" t="s">
        <v>1026</v>
      </c>
      <c r="D919" s="185"/>
      <c r="E919" s="186">
        <v>491.47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 t="s">
        <v>209</v>
      </c>
      <c r="AH919" s="150">
        <v>0</v>
      </c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ht="22.5" outlineLevel="1" x14ac:dyDescent="0.2">
      <c r="A920" s="157"/>
      <c r="B920" s="158"/>
      <c r="C920" s="194" t="s">
        <v>1027</v>
      </c>
      <c r="D920" s="185"/>
      <c r="E920" s="186">
        <v>31.03</v>
      </c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209</v>
      </c>
      <c r="AH920" s="150">
        <v>0</v>
      </c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outlineLevel="1" x14ac:dyDescent="0.2">
      <c r="A921" s="157"/>
      <c r="B921" s="158"/>
      <c r="C921" s="194" t="s">
        <v>1028</v>
      </c>
      <c r="D921" s="185"/>
      <c r="E921" s="186">
        <v>31.32</v>
      </c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209</v>
      </c>
      <c r="AH921" s="150">
        <v>0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1" x14ac:dyDescent="0.2">
      <c r="A922" s="157"/>
      <c r="B922" s="158"/>
      <c r="C922" s="194" t="s">
        <v>1029</v>
      </c>
      <c r="D922" s="185"/>
      <c r="E922" s="186">
        <v>30.89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209</v>
      </c>
      <c r="AH922" s="150">
        <v>0</v>
      </c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ht="22.5" outlineLevel="1" x14ac:dyDescent="0.2">
      <c r="A923" s="157"/>
      <c r="B923" s="158"/>
      <c r="C923" s="194" t="s">
        <v>1030</v>
      </c>
      <c r="D923" s="185"/>
      <c r="E923" s="186">
        <v>31.03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209</v>
      </c>
      <c r="AH923" s="150">
        <v>0</v>
      </c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57"/>
      <c r="B924" s="158"/>
      <c r="C924" s="194" t="s">
        <v>1031</v>
      </c>
      <c r="D924" s="185"/>
      <c r="E924" s="186">
        <v>22.39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209</v>
      </c>
      <c r="AH924" s="150">
        <v>0</v>
      </c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7"/>
      <c r="B925" s="158"/>
      <c r="C925" s="194" t="s">
        <v>1032</v>
      </c>
      <c r="D925" s="185"/>
      <c r="E925" s="186">
        <v>22.39</v>
      </c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209</v>
      </c>
      <c r="AH925" s="150">
        <v>0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ht="22.5" outlineLevel="1" x14ac:dyDescent="0.2">
      <c r="A926" s="157"/>
      <c r="B926" s="158"/>
      <c r="C926" s="194" t="s">
        <v>1033</v>
      </c>
      <c r="D926" s="185"/>
      <c r="E926" s="186">
        <v>31.39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209</v>
      </c>
      <c r="AH926" s="150">
        <v>0</v>
      </c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57"/>
      <c r="B927" s="158"/>
      <c r="C927" s="194" t="s">
        <v>1034</v>
      </c>
      <c r="D927" s="185"/>
      <c r="E927" s="186">
        <v>31.39</v>
      </c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 t="s">
        <v>209</v>
      </c>
      <c r="AH927" s="150">
        <v>0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 x14ac:dyDescent="0.2">
      <c r="A928" s="157"/>
      <c r="B928" s="158"/>
      <c r="C928" s="194" t="s">
        <v>1035</v>
      </c>
      <c r="D928" s="185"/>
      <c r="E928" s="186">
        <v>31.39</v>
      </c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209</v>
      </c>
      <c r="AH928" s="150">
        <v>0</v>
      </c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ht="22.5" outlineLevel="1" x14ac:dyDescent="0.2">
      <c r="A929" s="157"/>
      <c r="B929" s="158"/>
      <c r="C929" s="194" t="s">
        <v>1036</v>
      </c>
      <c r="D929" s="185"/>
      <c r="E929" s="186">
        <v>24.19</v>
      </c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209</v>
      </c>
      <c r="AH929" s="150">
        <v>0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7"/>
      <c r="B930" s="158"/>
      <c r="C930" s="194" t="s">
        <v>1037</v>
      </c>
      <c r="D930" s="185"/>
      <c r="E930" s="186">
        <v>302.39999999999998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209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7"/>
      <c r="B931" s="158"/>
      <c r="C931" s="194" t="s">
        <v>1038</v>
      </c>
      <c r="D931" s="185"/>
      <c r="E931" s="186">
        <v>148.51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209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57">
        <v>147</v>
      </c>
      <c r="B932" s="158" t="s">
        <v>1039</v>
      </c>
      <c r="C932" s="197" t="s">
        <v>1040</v>
      </c>
      <c r="D932" s="159" t="s">
        <v>0</v>
      </c>
      <c r="E932" s="193">
        <v>1</v>
      </c>
      <c r="F932" s="161">
        <v>35000</v>
      </c>
      <c r="G932" s="160">
        <f>ROUND(E932*F932,2)</f>
        <v>35000</v>
      </c>
      <c r="H932" s="161"/>
      <c r="I932" s="160">
        <f>ROUND(E932*H932,2)</f>
        <v>0</v>
      </c>
      <c r="J932" s="161"/>
      <c r="K932" s="160">
        <f>ROUND(E932*J932,2)</f>
        <v>0</v>
      </c>
      <c r="L932" s="160">
        <v>21</v>
      </c>
      <c r="M932" s="160">
        <f>G932*(1+L932/100)</f>
        <v>42350</v>
      </c>
      <c r="N932" s="160">
        <v>0</v>
      </c>
      <c r="O932" s="160">
        <f>ROUND(E932*N932,2)</f>
        <v>0</v>
      </c>
      <c r="P932" s="160">
        <v>0</v>
      </c>
      <c r="Q932" s="160">
        <f>ROUND(E932*P932,2)</f>
        <v>0</v>
      </c>
      <c r="R932" s="160"/>
      <c r="S932" s="160" t="s">
        <v>205</v>
      </c>
      <c r="T932" s="160" t="s">
        <v>162</v>
      </c>
      <c r="U932" s="160">
        <v>0</v>
      </c>
      <c r="V932" s="160">
        <f>ROUND(E932*U932,2)</f>
        <v>0</v>
      </c>
      <c r="W932" s="16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821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x14ac:dyDescent="0.2">
      <c r="A933" s="166" t="s">
        <v>156</v>
      </c>
      <c r="B933" s="167" t="s">
        <v>99</v>
      </c>
      <c r="C933" s="180" t="s">
        <v>100</v>
      </c>
      <c r="D933" s="168"/>
      <c r="E933" s="169"/>
      <c r="F933" s="170"/>
      <c r="G933" s="171">
        <f>SUMIF(AG934:AG941,"&lt;&gt;NOR",G934:G941)</f>
        <v>65000</v>
      </c>
      <c r="H933" s="165"/>
      <c r="I933" s="165">
        <f>SUM(I934:I941)</f>
        <v>0</v>
      </c>
      <c r="J933" s="165"/>
      <c r="K933" s="165">
        <f>SUM(K934:K941)</f>
        <v>0</v>
      </c>
      <c r="L933" s="165"/>
      <c r="M933" s="165">
        <f>SUM(M934:M941)</f>
        <v>78650</v>
      </c>
      <c r="N933" s="165"/>
      <c r="O933" s="165">
        <f>SUM(O934:O941)</f>
        <v>0</v>
      </c>
      <c r="P933" s="165"/>
      <c r="Q933" s="165">
        <f>SUM(Q934:Q941)</f>
        <v>0</v>
      </c>
      <c r="R933" s="165"/>
      <c r="S933" s="165"/>
      <c r="T933" s="165"/>
      <c r="U933" s="165"/>
      <c r="V933" s="165">
        <f>SUM(V934:V941)</f>
        <v>0</v>
      </c>
      <c r="W933" s="165"/>
      <c r="AG933" t="s">
        <v>157</v>
      </c>
    </row>
    <row r="934" spans="1:60" ht="22.5" outlineLevel="1" x14ac:dyDescent="0.2">
      <c r="A934" s="172">
        <v>148</v>
      </c>
      <c r="B934" s="173" t="s">
        <v>1041</v>
      </c>
      <c r="C934" s="181" t="s">
        <v>1042</v>
      </c>
      <c r="D934" s="174" t="s">
        <v>230</v>
      </c>
      <c r="E934" s="175">
        <v>14</v>
      </c>
      <c r="F934" s="176">
        <v>150</v>
      </c>
      <c r="G934" s="177">
        <f>ROUND(E934*F934,2)</f>
        <v>2100</v>
      </c>
      <c r="H934" s="161"/>
      <c r="I934" s="160">
        <f>ROUND(E934*H934,2)</f>
        <v>0</v>
      </c>
      <c r="J934" s="161"/>
      <c r="K934" s="160">
        <f>ROUND(E934*J934,2)</f>
        <v>0</v>
      </c>
      <c r="L934" s="160">
        <v>21</v>
      </c>
      <c r="M934" s="160">
        <f>G934*(1+L934/100)</f>
        <v>2541</v>
      </c>
      <c r="N934" s="160">
        <v>0</v>
      </c>
      <c r="O934" s="160">
        <f>ROUND(E934*N934,2)</f>
        <v>0</v>
      </c>
      <c r="P934" s="160">
        <v>0</v>
      </c>
      <c r="Q934" s="160">
        <f>ROUND(E934*P934,2)</f>
        <v>0</v>
      </c>
      <c r="R934" s="160"/>
      <c r="S934" s="160" t="s">
        <v>161</v>
      </c>
      <c r="T934" s="160" t="s">
        <v>162</v>
      </c>
      <c r="U934" s="160">
        <v>0</v>
      </c>
      <c r="V934" s="160">
        <f>ROUND(E934*U934,2)</f>
        <v>0</v>
      </c>
      <c r="W934" s="16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799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57"/>
      <c r="B935" s="158"/>
      <c r="C935" s="194" t="s">
        <v>1043</v>
      </c>
      <c r="D935" s="185"/>
      <c r="E935" s="186">
        <v>14</v>
      </c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209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ht="22.5" outlineLevel="1" x14ac:dyDescent="0.2">
      <c r="A936" s="172">
        <v>149</v>
      </c>
      <c r="B936" s="173" t="s">
        <v>1044</v>
      </c>
      <c r="C936" s="181" t="s">
        <v>1045</v>
      </c>
      <c r="D936" s="174" t="s">
        <v>230</v>
      </c>
      <c r="E936" s="175">
        <v>17</v>
      </c>
      <c r="F936" s="176">
        <v>3700</v>
      </c>
      <c r="G936" s="177">
        <f>ROUND(E936*F936,2)</f>
        <v>62900</v>
      </c>
      <c r="H936" s="161"/>
      <c r="I936" s="160">
        <f>ROUND(E936*H936,2)</f>
        <v>0</v>
      </c>
      <c r="J936" s="161"/>
      <c r="K936" s="160">
        <f>ROUND(E936*J936,2)</f>
        <v>0</v>
      </c>
      <c r="L936" s="160">
        <v>21</v>
      </c>
      <c r="M936" s="160">
        <f>G936*(1+L936/100)</f>
        <v>76109</v>
      </c>
      <c r="N936" s="160">
        <v>0</v>
      </c>
      <c r="O936" s="160">
        <f>ROUND(E936*N936,2)</f>
        <v>0</v>
      </c>
      <c r="P936" s="160">
        <v>0</v>
      </c>
      <c r="Q936" s="160">
        <f>ROUND(E936*P936,2)</f>
        <v>0</v>
      </c>
      <c r="R936" s="160"/>
      <c r="S936" s="160" t="s">
        <v>161</v>
      </c>
      <c r="T936" s="160" t="s">
        <v>162</v>
      </c>
      <c r="U936" s="160">
        <v>0</v>
      </c>
      <c r="V936" s="160">
        <f>ROUND(E936*U936,2)</f>
        <v>0</v>
      </c>
      <c r="W936" s="16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799</v>
      </c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7"/>
      <c r="B937" s="158"/>
      <c r="C937" s="263" t="s">
        <v>1046</v>
      </c>
      <c r="D937" s="264"/>
      <c r="E937" s="264"/>
      <c r="F937" s="264"/>
      <c r="G937" s="264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165</v>
      </c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7"/>
      <c r="B938" s="158"/>
      <c r="C938" s="194" t="s">
        <v>1047</v>
      </c>
      <c r="D938" s="185"/>
      <c r="E938" s="186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209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7"/>
      <c r="B939" s="158"/>
      <c r="C939" s="194" t="s">
        <v>1048</v>
      </c>
      <c r="D939" s="185"/>
      <c r="E939" s="186">
        <v>6</v>
      </c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209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57"/>
      <c r="B940" s="158"/>
      <c r="C940" s="194" t="s">
        <v>1049</v>
      </c>
      <c r="D940" s="185"/>
      <c r="E940" s="186">
        <v>6</v>
      </c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209</v>
      </c>
      <c r="AH940" s="150">
        <v>0</v>
      </c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57"/>
      <c r="B941" s="158"/>
      <c r="C941" s="194" t="s">
        <v>1050</v>
      </c>
      <c r="D941" s="185"/>
      <c r="E941" s="186">
        <v>5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 t="s">
        <v>209</v>
      </c>
      <c r="AH941" s="150">
        <v>0</v>
      </c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x14ac:dyDescent="0.2">
      <c r="A942" s="166" t="s">
        <v>156</v>
      </c>
      <c r="B942" s="167" t="s">
        <v>101</v>
      </c>
      <c r="C942" s="180" t="s">
        <v>102</v>
      </c>
      <c r="D942" s="168"/>
      <c r="E942" s="169"/>
      <c r="F942" s="170"/>
      <c r="G942" s="171">
        <f>SUMIF(AG943:AG963,"&lt;&gt;NOR",G943:G963)</f>
        <v>880000</v>
      </c>
      <c r="H942" s="165"/>
      <c r="I942" s="165">
        <f>SUM(I943:I963)</f>
        <v>0</v>
      </c>
      <c r="J942" s="165"/>
      <c r="K942" s="165">
        <f>SUM(K943:K963)</f>
        <v>0</v>
      </c>
      <c r="L942" s="165"/>
      <c r="M942" s="165">
        <f>SUM(M943:M963)</f>
        <v>1064800</v>
      </c>
      <c r="N942" s="165"/>
      <c r="O942" s="165">
        <f>SUM(O943:O963)</f>
        <v>0</v>
      </c>
      <c r="P942" s="165"/>
      <c r="Q942" s="165">
        <f>SUM(Q943:Q963)</f>
        <v>0</v>
      </c>
      <c r="R942" s="165"/>
      <c r="S942" s="165"/>
      <c r="T942" s="165"/>
      <c r="U942" s="165"/>
      <c r="V942" s="165">
        <f>SUM(V943:V963)</f>
        <v>0</v>
      </c>
      <c r="W942" s="165"/>
      <c r="AG942" t="s">
        <v>157</v>
      </c>
    </row>
    <row r="943" spans="1:60" ht="22.5" outlineLevel="1" x14ac:dyDescent="0.2">
      <c r="A943" s="172">
        <v>150</v>
      </c>
      <c r="B943" s="173" t="s">
        <v>1051</v>
      </c>
      <c r="C943" s="181" t="s">
        <v>1052</v>
      </c>
      <c r="D943" s="174" t="s">
        <v>274</v>
      </c>
      <c r="E943" s="175">
        <v>1</v>
      </c>
      <c r="F943" s="176">
        <v>330000</v>
      </c>
      <c r="G943" s="177">
        <f>ROUND(E943*F943,2)</f>
        <v>330000</v>
      </c>
      <c r="H943" s="161"/>
      <c r="I943" s="160">
        <f>ROUND(E943*H943,2)</f>
        <v>0</v>
      </c>
      <c r="J943" s="161"/>
      <c r="K943" s="160">
        <f>ROUND(E943*J943,2)</f>
        <v>0</v>
      </c>
      <c r="L943" s="160">
        <v>21</v>
      </c>
      <c r="M943" s="160">
        <f>G943*(1+L943/100)</f>
        <v>399300</v>
      </c>
      <c r="N943" s="160">
        <v>0</v>
      </c>
      <c r="O943" s="160">
        <f>ROUND(E943*N943,2)</f>
        <v>0</v>
      </c>
      <c r="P943" s="160">
        <v>0</v>
      </c>
      <c r="Q943" s="160">
        <f>ROUND(E943*P943,2)</f>
        <v>0</v>
      </c>
      <c r="R943" s="160"/>
      <c r="S943" s="160" t="s">
        <v>161</v>
      </c>
      <c r="T943" s="160" t="s">
        <v>162</v>
      </c>
      <c r="U943" s="160">
        <v>0</v>
      </c>
      <c r="V943" s="160">
        <f>ROUND(E943*U943,2)</f>
        <v>0</v>
      </c>
      <c r="W943" s="16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799</v>
      </c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7"/>
      <c r="B944" s="158"/>
      <c r="C944" s="263" t="s">
        <v>1053</v>
      </c>
      <c r="D944" s="264"/>
      <c r="E944" s="264"/>
      <c r="F944" s="264"/>
      <c r="G944" s="264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165</v>
      </c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57"/>
      <c r="B945" s="158"/>
      <c r="C945" s="274" t="s">
        <v>1054</v>
      </c>
      <c r="D945" s="275"/>
      <c r="E945" s="275"/>
      <c r="F945" s="275"/>
      <c r="G945" s="275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 t="s">
        <v>165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7"/>
      <c r="B946" s="158"/>
      <c r="C946" s="274" t="s">
        <v>1055</v>
      </c>
      <c r="D946" s="275"/>
      <c r="E946" s="275"/>
      <c r="F946" s="275"/>
      <c r="G946" s="275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165</v>
      </c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ht="33.75" outlineLevel="1" x14ac:dyDescent="0.2">
      <c r="A947" s="172">
        <v>151</v>
      </c>
      <c r="B947" s="173" t="s">
        <v>1056</v>
      </c>
      <c r="C947" s="181" t="s">
        <v>1057</v>
      </c>
      <c r="D947" s="174" t="s">
        <v>274</v>
      </c>
      <c r="E947" s="175">
        <v>1</v>
      </c>
      <c r="F947" s="176">
        <v>150000</v>
      </c>
      <c r="G947" s="177">
        <f>ROUND(E947*F947,2)</f>
        <v>150000</v>
      </c>
      <c r="H947" s="161"/>
      <c r="I947" s="160">
        <f>ROUND(E947*H947,2)</f>
        <v>0</v>
      </c>
      <c r="J947" s="161"/>
      <c r="K947" s="160">
        <f>ROUND(E947*J947,2)</f>
        <v>0</v>
      </c>
      <c r="L947" s="160">
        <v>21</v>
      </c>
      <c r="M947" s="160">
        <f>G947*(1+L947/100)</f>
        <v>181500</v>
      </c>
      <c r="N947" s="160">
        <v>0</v>
      </c>
      <c r="O947" s="160">
        <f>ROUND(E947*N947,2)</f>
        <v>0</v>
      </c>
      <c r="P947" s="160">
        <v>0</v>
      </c>
      <c r="Q947" s="160">
        <f>ROUND(E947*P947,2)</f>
        <v>0</v>
      </c>
      <c r="R947" s="160"/>
      <c r="S947" s="160" t="s">
        <v>161</v>
      </c>
      <c r="T947" s="160" t="s">
        <v>162</v>
      </c>
      <c r="U947" s="160">
        <v>0</v>
      </c>
      <c r="V947" s="160">
        <f>ROUND(E947*U947,2)</f>
        <v>0</v>
      </c>
      <c r="W947" s="160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808</v>
      </c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57"/>
      <c r="B948" s="158"/>
      <c r="C948" s="263" t="s">
        <v>1053</v>
      </c>
      <c r="D948" s="264"/>
      <c r="E948" s="264"/>
      <c r="F948" s="264"/>
      <c r="G948" s="264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165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57"/>
      <c r="B949" s="158"/>
      <c r="C949" s="196" t="s">
        <v>315</v>
      </c>
      <c r="D949" s="162"/>
      <c r="E949" s="163"/>
      <c r="F949" s="164"/>
      <c r="G949" s="164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 t="s">
        <v>165</v>
      </c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 x14ac:dyDescent="0.2">
      <c r="A950" s="157"/>
      <c r="B950" s="158"/>
      <c r="C950" s="274" t="s">
        <v>1058</v>
      </c>
      <c r="D950" s="275"/>
      <c r="E950" s="275"/>
      <c r="F950" s="275"/>
      <c r="G950" s="275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165</v>
      </c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57"/>
      <c r="B951" s="158"/>
      <c r="C951" s="274" t="s">
        <v>1059</v>
      </c>
      <c r="D951" s="275"/>
      <c r="E951" s="275"/>
      <c r="F951" s="275"/>
      <c r="G951" s="275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165</v>
      </c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7"/>
      <c r="B952" s="158"/>
      <c r="C952" s="274" t="s">
        <v>1060</v>
      </c>
      <c r="D952" s="275"/>
      <c r="E952" s="275"/>
      <c r="F952" s="275"/>
      <c r="G952" s="275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165</v>
      </c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 x14ac:dyDescent="0.2">
      <c r="A953" s="157"/>
      <c r="B953" s="158"/>
      <c r="C953" s="274" t="s">
        <v>1061</v>
      </c>
      <c r="D953" s="275"/>
      <c r="E953" s="275"/>
      <c r="F953" s="275"/>
      <c r="G953" s="275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 t="s">
        <v>165</v>
      </c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ht="22.5" outlineLevel="1" x14ac:dyDescent="0.2">
      <c r="A954" s="172">
        <v>152</v>
      </c>
      <c r="B954" s="173" t="s">
        <v>1062</v>
      </c>
      <c r="C954" s="181" t="s">
        <v>1063</v>
      </c>
      <c r="D954" s="174" t="s">
        <v>274</v>
      </c>
      <c r="E954" s="175">
        <v>1</v>
      </c>
      <c r="F954" s="176">
        <v>280000</v>
      </c>
      <c r="G954" s="177">
        <f>ROUND(E954*F954,2)</f>
        <v>280000</v>
      </c>
      <c r="H954" s="161"/>
      <c r="I954" s="160">
        <f>ROUND(E954*H954,2)</f>
        <v>0</v>
      </c>
      <c r="J954" s="161"/>
      <c r="K954" s="160">
        <f>ROUND(E954*J954,2)</f>
        <v>0</v>
      </c>
      <c r="L954" s="160">
        <v>21</v>
      </c>
      <c r="M954" s="160">
        <f>G954*(1+L954/100)</f>
        <v>338800</v>
      </c>
      <c r="N954" s="160">
        <v>0</v>
      </c>
      <c r="O954" s="160">
        <f>ROUND(E954*N954,2)</f>
        <v>0</v>
      </c>
      <c r="P954" s="160">
        <v>0</v>
      </c>
      <c r="Q954" s="160">
        <f>ROUND(E954*P954,2)</f>
        <v>0</v>
      </c>
      <c r="R954" s="160"/>
      <c r="S954" s="160" t="s">
        <v>161</v>
      </c>
      <c r="T954" s="160" t="s">
        <v>162</v>
      </c>
      <c r="U954" s="160">
        <v>0</v>
      </c>
      <c r="V954" s="160">
        <f>ROUND(E954*U954,2)</f>
        <v>0</v>
      </c>
      <c r="W954" s="16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799</v>
      </c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 x14ac:dyDescent="0.2">
      <c r="A955" s="157"/>
      <c r="B955" s="158"/>
      <c r="C955" s="263" t="s">
        <v>1053</v>
      </c>
      <c r="D955" s="264"/>
      <c r="E955" s="264"/>
      <c r="F955" s="264"/>
      <c r="G955" s="264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165</v>
      </c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7"/>
      <c r="B956" s="158"/>
      <c r="C956" s="274" t="s">
        <v>1064</v>
      </c>
      <c r="D956" s="275"/>
      <c r="E956" s="275"/>
      <c r="F956" s="275"/>
      <c r="G956" s="275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165</v>
      </c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7"/>
      <c r="B957" s="158"/>
      <c r="C957" s="274" t="s">
        <v>1065</v>
      </c>
      <c r="D957" s="275"/>
      <c r="E957" s="275"/>
      <c r="F957" s="275"/>
      <c r="G957" s="275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165</v>
      </c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1" x14ac:dyDescent="0.2">
      <c r="A958" s="157"/>
      <c r="B958" s="158"/>
      <c r="C958" s="274" t="s">
        <v>1066</v>
      </c>
      <c r="D958" s="275"/>
      <c r="E958" s="275"/>
      <c r="F958" s="275"/>
      <c r="G958" s="275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165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57"/>
      <c r="B959" s="158"/>
      <c r="C959" s="274" t="s">
        <v>1067</v>
      </c>
      <c r="D959" s="275"/>
      <c r="E959" s="275"/>
      <c r="F959" s="275"/>
      <c r="G959" s="275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 t="s">
        <v>165</v>
      </c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7"/>
      <c r="B960" s="158"/>
      <c r="C960" s="274" t="s">
        <v>1068</v>
      </c>
      <c r="D960" s="275"/>
      <c r="E960" s="275"/>
      <c r="F960" s="275"/>
      <c r="G960" s="275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165</v>
      </c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57"/>
      <c r="B961" s="158"/>
      <c r="C961" s="274" t="s">
        <v>1069</v>
      </c>
      <c r="D961" s="275"/>
      <c r="E961" s="275"/>
      <c r="F961" s="275"/>
      <c r="G961" s="275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165</v>
      </c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57"/>
      <c r="B962" s="158"/>
      <c r="C962" s="274" t="s">
        <v>1070</v>
      </c>
      <c r="D962" s="275"/>
      <c r="E962" s="275"/>
      <c r="F962" s="275"/>
      <c r="G962" s="275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165</v>
      </c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ht="22.5" outlineLevel="1" x14ac:dyDescent="0.2">
      <c r="A963" s="187">
        <v>153</v>
      </c>
      <c r="B963" s="188" t="s">
        <v>1071</v>
      </c>
      <c r="C963" s="195" t="s">
        <v>1072</v>
      </c>
      <c r="D963" s="189" t="s">
        <v>274</v>
      </c>
      <c r="E963" s="190">
        <v>1</v>
      </c>
      <c r="F963" s="191">
        <v>120000</v>
      </c>
      <c r="G963" s="192">
        <f>ROUND(E963*F963,2)</f>
        <v>120000</v>
      </c>
      <c r="H963" s="161"/>
      <c r="I963" s="160">
        <f>ROUND(E963*H963,2)</f>
        <v>0</v>
      </c>
      <c r="J963" s="161"/>
      <c r="K963" s="160">
        <f>ROUND(E963*J963,2)</f>
        <v>0</v>
      </c>
      <c r="L963" s="160">
        <v>21</v>
      </c>
      <c r="M963" s="160">
        <f>G963*(1+L963/100)</f>
        <v>145200</v>
      </c>
      <c r="N963" s="160">
        <v>0</v>
      </c>
      <c r="O963" s="160">
        <f>ROUND(E963*N963,2)</f>
        <v>0</v>
      </c>
      <c r="P963" s="160">
        <v>0</v>
      </c>
      <c r="Q963" s="160">
        <f>ROUND(E963*P963,2)</f>
        <v>0</v>
      </c>
      <c r="R963" s="160"/>
      <c r="S963" s="160" t="s">
        <v>161</v>
      </c>
      <c r="T963" s="160" t="s">
        <v>162</v>
      </c>
      <c r="U963" s="160">
        <v>0</v>
      </c>
      <c r="V963" s="160">
        <f>ROUND(E963*U963,2)</f>
        <v>0</v>
      </c>
      <c r="W963" s="16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799</v>
      </c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x14ac:dyDescent="0.2">
      <c r="A964" s="166" t="s">
        <v>156</v>
      </c>
      <c r="B964" s="167" t="s">
        <v>103</v>
      </c>
      <c r="C964" s="180" t="s">
        <v>104</v>
      </c>
      <c r="D964" s="168"/>
      <c r="E964" s="169"/>
      <c r="F964" s="170"/>
      <c r="G964" s="171">
        <f>SUMIF(AG965:AG979,"&lt;&gt;NOR",G965:G979)</f>
        <v>280790.2</v>
      </c>
      <c r="H964" s="165"/>
      <c r="I964" s="165">
        <f>SUM(I965:I979)</f>
        <v>0</v>
      </c>
      <c r="J964" s="165"/>
      <c r="K964" s="165">
        <f>SUM(K965:K979)</f>
        <v>0</v>
      </c>
      <c r="L964" s="165"/>
      <c r="M964" s="165">
        <f>SUM(M965:M979)</f>
        <v>339756.14199999999</v>
      </c>
      <c r="N964" s="165"/>
      <c r="O964" s="165">
        <f>SUM(O965:O979)</f>
        <v>0</v>
      </c>
      <c r="P964" s="165"/>
      <c r="Q964" s="165">
        <f>SUM(Q965:Q979)</f>
        <v>0</v>
      </c>
      <c r="R964" s="165"/>
      <c r="S964" s="165"/>
      <c r="T964" s="165"/>
      <c r="U964" s="165"/>
      <c r="V964" s="165">
        <f>SUM(V965:V979)</f>
        <v>0</v>
      </c>
      <c r="W964" s="165"/>
      <c r="AG964" t="s">
        <v>157</v>
      </c>
    </row>
    <row r="965" spans="1:60" outlineLevel="1" x14ac:dyDescent="0.2">
      <c r="A965" s="172">
        <v>154</v>
      </c>
      <c r="B965" s="173" t="s">
        <v>1073</v>
      </c>
      <c r="C965" s="181" t="s">
        <v>1703</v>
      </c>
      <c r="D965" s="174" t="s">
        <v>204</v>
      </c>
      <c r="E965" s="175">
        <v>902.63400000000001</v>
      </c>
      <c r="F965" s="176">
        <v>300</v>
      </c>
      <c r="G965" s="177">
        <f>ROUND(E965*F965,2)</f>
        <v>270790.2</v>
      </c>
      <c r="H965" s="161"/>
      <c r="I965" s="160">
        <f>ROUND(E965*H965,2)</f>
        <v>0</v>
      </c>
      <c r="J965" s="161"/>
      <c r="K965" s="160">
        <f>ROUND(E965*J965,2)</f>
        <v>0</v>
      </c>
      <c r="L965" s="160">
        <v>21</v>
      </c>
      <c r="M965" s="160">
        <f>G965*(1+L965/100)</f>
        <v>327656.14199999999</v>
      </c>
      <c r="N965" s="160">
        <v>0</v>
      </c>
      <c r="O965" s="160">
        <f>ROUND(E965*N965,2)</f>
        <v>0</v>
      </c>
      <c r="P965" s="160">
        <v>0</v>
      </c>
      <c r="Q965" s="160">
        <f>ROUND(E965*P965,2)</f>
        <v>0</v>
      </c>
      <c r="R965" s="160"/>
      <c r="S965" s="160" t="s">
        <v>161</v>
      </c>
      <c r="T965" s="160" t="s">
        <v>162</v>
      </c>
      <c r="U965" s="160">
        <v>0</v>
      </c>
      <c r="V965" s="160">
        <f>ROUND(E965*U965,2)</f>
        <v>0</v>
      </c>
      <c r="W965" s="16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799</v>
      </c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ht="22.5" outlineLevel="1" x14ac:dyDescent="0.2">
      <c r="A966" s="157"/>
      <c r="B966" s="158"/>
      <c r="C966" s="194" t="s">
        <v>1074</v>
      </c>
      <c r="D966" s="185"/>
      <c r="E966" s="186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 t="s">
        <v>209</v>
      </c>
      <c r="AH966" s="150">
        <v>0</v>
      </c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ht="22.5" outlineLevel="1" x14ac:dyDescent="0.2">
      <c r="A967" s="157"/>
      <c r="B967" s="158"/>
      <c r="C967" s="194" t="s">
        <v>826</v>
      </c>
      <c r="D967" s="185"/>
      <c r="E967" s="186">
        <v>63.36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 t="s">
        <v>209</v>
      </c>
      <c r="AH967" s="150">
        <v>0</v>
      </c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ht="22.5" outlineLevel="1" x14ac:dyDescent="0.2">
      <c r="A968" s="157"/>
      <c r="B968" s="158"/>
      <c r="C968" s="194" t="s">
        <v>829</v>
      </c>
      <c r="D968" s="185"/>
      <c r="E968" s="186">
        <v>37.26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 t="s">
        <v>209</v>
      </c>
      <c r="AH968" s="150">
        <v>0</v>
      </c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7"/>
      <c r="B969" s="158"/>
      <c r="C969" s="194" t="s">
        <v>831</v>
      </c>
      <c r="D969" s="185"/>
      <c r="E969" s="186">
        <v>60.48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209</v>
      </c>
      <c r="AH969" s="150">
        <v>0</v>
      </c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ht="22.5" outlineLevel="1" x14ac:dyDescent="0.2">
      <c r="A970" s="157"/>
      <c r="B970" s="158"/>
      <c r="C970" s="194" t="s">
        <v>833</v>
      </c>
      <c r="D970" s="185"/>
      <c r="E970" s="186">
        <v>251.28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209</v>
      </c>
      <c r="AH970" s="150">
        <v>0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ht="22.5" outlineLevel="1" x14ac:dyDescent="0.2">
      <c r="A971" s="157"/>
      <c r="B971" s="158"/>
      <c r="C971" s="194" t="s">
        <v>961</v>
      </c>
      <c r="D971" s="185"/>
      <c r="E971" s="186">
        <v>26.16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209</v>
      </c>
      <c r="AH971" s="150">
        <v>0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57"/>
      <c r="B972" s="158"/>
      <c r="C972" s="194" t="s">
        <v>845</v>
      </c>
      <c r="D972" s="185"/>
      <c r="E972" s="186">
        <v>26.16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209</v>
      </c>
      <c r="AH972" s="150">
        <v>0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7"/>
      <c r="B973" s="158"/>
      <c r="C973" s="194" t="s">
        <v>846</v>
      </c>
      <c r="D973" s="185"/>
      <c r="E973" s="186">
        <v>26.16</v>
      </c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209</v>
      </c>
      <c r="AH973" s="150">
        <v>0</v>
      </c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57"/>
      <c r="B974" s="158"/>
      <c r="C974" s="194" t="s">
        <v>1075</v>
      </c>
      <c r="D974" s="185"/>
      <c r="E974" s="186">
        <v>14.28</v>
      </c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 t="s">
        <v>209</v>
      </c>
      <c r="AH974" s="150">
        <v>0</v>
      </c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57"/>
      <c r="B975" s="158"/>
      <c r="C975" s="194" t="s">
        <v>1076</v>
      </c>
      <c r="D975" s="185"/>
      <c r="E975" s="186">
        <v>77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 t="s">
        <v>209</v>
      </c>
      <c r="AH975" s="150">
        <v>0</v>
      </c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57"/>
      <c r="B976" s="158"/>
      <c r="C976" s="194" t="s">
        <v>1077</v>
      </c>
      <c r="D976" s="185"/>
      <c r="E976" s="186">
        <v>28.56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 t="s">
        <v>209</v>
      </c>
      <c r="AH976" s="150">
        <v>0</v>
      </c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57"/>
      <c r="B977" s="158"/>
      <c r="C977" s="194" t="s">
        <v>1078</v>
      </c>
      <c r="D977" s="185"/>
      <c r="E977" s="186">
        <v>282.88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209</v>
      </c>
      <c r="AH977" s="150">
        <v>0</v>
      </c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1" x14ac:dyDescent="0.2">
      <c r="A978" s="157"/>
      <c r="B978" s="158"/>
      <c r="C978" s="194" t="s">
        <v>965</v>
      </c>
      <c r="D978" s="185"/>
      <c r="E978" s="186">
        <v>9.0500000000000007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209</v>
      </c>
      <c r="AH978" s="150">
        <v>0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ht="22.5" outlineLevel="1" x14ac:dyDescent="0.2">
      <c r="A979" s="157">
        <v>155</v>
      </c>
      <c r="B979" s="158" t="s">
        <v>1079</v>
      </c>
      <c r="C979" s="197" t="s">
        <v>1080</v>
      </c>
      <c r="D979" s="159" t="s">
        <v>0</v>
      </c>
      <c r="E979" s="193">
        <v>1</v>
      </c>
      <c r="F979" s="161">
        <v>10000</v>
      </c>
      <c r="G979" s="160">
        <f>ROUND(E979*F979,2)</f>
        <v>10000</v>
      </c>
      <c r="H979" s="161"/>
      <c r="I979" s="160">
        <f>ROUND(E979*H979,2)</f>
        <v>0</v>
      </c>
      <c r="J979" s="161"/>
      <c r="K979" s="160">
        <f>ROUND(E979*J979,2)</f>
        <v>0</v>
      </c>
      <c r="L979" s="160">
        <v>21</v>
      </c>
      <c r="M979" s="160">
        <f>G979*(1+L979/100)</f>
        <v>12100</v>
      </c>
      <c r="N979" s="160">
        <v>0</v>
      </c>
      <c r="O979" s="160">
        <f>ROUND(E979*N979,2)</f>
        <v>0</v>
      </c>
      <c r="P979" s="160">
        <v>0</v>
      </c>
      <c r="Q979" s="160">
        <f>ROUND(E979*P979,2)</f>
        <v>0</v>
      </c>
      <c r="R979" s="160"/>
      <c r="S979" s="160" t="s">
        <v>205</v>
      </c>
      <c r="T979" s="160" t="s">
        <v>162</v>
      </c>
      <c r="U979" s="160">
        <v>0</v>
      </c>
      <c r="V979" s="160">
        <f>ROUND(E979*U979,2)</f>
        <v>0</v>
      </c>
      <c r="W979" s="16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821</v>
      </c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x14ac:dyDescent="0.2">
      <c r="A980" s="166" t="s">
        <v>156</v>
      </c>
      <c r="B980" s="167" t="s">
        <v>105</v>
      </c>
      <c r="C980" s="180" t="s">
        <v>106</v>
      </c>
      <c r="D980" s="168"/>
      <c r="E980" s="169"/>
      <c r="F980" s="170"/>
      <c r="G980" s="171">
        <f>SUMIF(AG981:AG1113,"&lt;&gt;NOR",G981:G1113)</f>
        <v>2956555.4999999995</v>
      </c>
      <c r="H980" s="165"/>
      <c r="I980" s="165">
        <f>SUM(I981:I1113)</f>
        <v>0</v>
      </c>
      <c r="J980" s="165"/>
      <c r="K980" s="165">
        <f>SUM(K981:K1113)</f>
        <v>0</v>
      </c>
      <c r="L980" s="165"/>
      <c r="M980" s="165">
        <f>SUM(M981:M1113)</f>
        <v>3577432.1549999993</v>
      </c>
      <c r="N980" s="165"/>
      <c r="O980" s="165">
        <f>SUM(O981:O1113)</f>
        <v>0</v>
      </c>
      <c r="P980" s="165"/>
      <c r="Q980" s="165">
        <f>SUM(Q981:Q1113)</f>
        <v>0</v>
      </c>
      <c r="R980" s="165"/>
      <c r="S980" s="165"/>
      <c r="T980" s="165"/>
      <c r="U980" s="165"/>
      <c r="V980" s="165">
        <f>SUM(V981:V1113)</f>
        <v>0</v>
      </c>
      <c r="W980" s="165"/>
      <c r="AG980" t="s">
        <v>157</v>
      </c>
    </row>
    <row r="981" spans="1:60" ht="22.5" outlineLevel="1" x14ac:dyDescent="0.2">
      <c r="A981" s="172">
        <v>156</v>
      </c>
      <c r="B981" s="173" t="s">
        <v>1081</v>
      </c>
      <c r="C981" s="181" t="s">
        <v>1082</v>
      </c>
      <c r="D981" s="174" t="s">
        <v>204</v>
      </c>
      <c r="E981" s="175">
        <v>522.49</v>
      </c>
      <c r="F981" s="176">
        <v>50</v>
      </c>
      <c r="G981" s="177">
        <f>ROUND(E981*F981,2)</f>
        <v>26124.5</v>
      </c>
      <c r="H981" s="161"/>
      <c r="I981" s="160">
        <f>ROUND(E981*H981,2)</f>
        <v>0</v>
      </c>
      <c r="J981" s="161"/>
      <c r="K981" s="160">
        <f>ROUND(E981*J981,2)</f>
        <v>0</v>
      </c>
      <c r="L981" s="160">
        <v>21</v>
      </c>
      <c r="M981" s="160">
        <f>G981*(1+L981/100)</f>
        <v>31610.645</v>
      </c>
      <c r="N981" s="160">
        <v>0</v>
      </c>
      <c r="O981" s="160">
        <f>ROUND(E981*N981,2)</f>
        <v>0</v>
      </c>
      <c r="P981" s="160">
        <v>0</v>
      </c>
      <c r="Q981" s="160">
        <f>ROUND(E981*P981,2)</f>
        <v>0</v>
      </c>
      <c r="R981" s="160"/>
      <c r="S981" s="160" t="s">
        <v>161</v>
      </c>
      <c r="T981" s="160" t="s">
        <v>162</v>
      </c>
      <c r="U981" s="160">
        <v>0</v>
      </c>
      <c r="V981" s="160">
        <f>ROUND(E981*U981,2)</f>
        <v>0</v>
      </c>
      <c r="W981" s="16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799</v>
      </c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ht="22.5" outlineLevel="1" x14ac:dyDescent="0.2">
      <c r="A982" s="157"/>
      <c r="B982" s="158"/>
      <c r="C982" s="194" t="s">
        <v>1083</v>
      </c>
      <c r="D982" s="185"/>
      <c r="E982" s="186">
        <v>267.83999999999997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 t="s">
        <v>209</v>
      </c>
      <c r="AH982" s="150">
        <v>0</v>
      </c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 x14ac:dyDescent="0.2">
      <c r="A983" s="157"/>
      <c r="B983" s="158"/>
      <c r="C983" s="194" t="s">
        <v>1075</v>
      </c>
      <c r="D983" s="185"/>
      <c r="E983" s="186">
        <v>14.28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209</v>
      </c>
      <c r="AH983" s="150">
        <v>0</v>
      </c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7"/>
      <c r="B984" s="158"/>
      <c r="C984" s="194" t="s">
        <v>1084</v>
      </c>
      <c r="D984" s="185"/>
      <c r="E984" s="186">
        <v>154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209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158"/>
      <c r="C985" s="194" t="s">
        <v>1085</v>
      </c>
      <c r="D985" s="185"/>
      <c r="E985" s="186">
        <v>57.12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209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57"/>
      <c r="B986" s="158"/>
      <c r="C986" s="194" t="s">
        <v>1086</v>
      </c>
      <c r="D986" s="185"/>
      <c r="E986" s="186">
        <v>29.25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209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ht="22.5" outlineLevel="1" x14ac:dyDescent="0.2">
      <c r="A987" s="172">
        <v>157</v>
      </c>
      <c r="B987" s="173" t="s">
        <v>1087</v>
      </c>
      <c r="C987" s="181" t="s">
        <v>1088</v>
      </c>
      <c r="D987" s="174" t="s">
        <v>250</v>
      </c>
      <c r="E987" s="175">
        <v>1164.8</v>
      </c>
      <c r="F987" s="176">
        <v>20</v>
      </c>
      <c r="G987" s="177">
        <f>ROUND(E987*F987,2)</f>
        <v>23296</v>
      </c>
      <c r="H987" s="161"/>
      <c r="I987" s="160">
        <f>ROUND(E987*H987,2)</f>
        <v>0</v>
      </c>
      <c r="J987" s="161"/>
      <c r="K987" s="160">
        <f>ROUND(E987*J987,2)</f>
        <v>0</v>
      </c>
      <c r="L987" s="160">
        <v>21</v>
      </c>
      <c r="M987" s="160">
        <f>G987*(1+L987/100)</f>
        <v>28188.16</v>
      </c>
      <c r="N987" s="160">
        <v>0</v>
      </c>
      <c r="O987" s="160">
        <f>ROUND(E987*N987,2)</f>
        <v>0</v>
      </c>
      <c r="P987" s="160">
        <v>0</v>
      </c>
      <c r="Q987" s="160">
        <f>ROUND(E987*P987,2)</f>
        <v>0</v>
      </c>
      <c r="R987" s="160"/>
      <c r="S987" s="160" t="s">
        <v>161</v>
      </c>
      <c r="T987" s="160" t="s">
        <v>162</v>
      </c>
      <c r="U987" s="160">
        <v>0</v>
      </c>
      <c r="V987" s="160">
        <f>ROUND(E987*U987,2)</f>
        <v>0</v>
      </c>
      <c r="W987" s="160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799</v>
      </c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7"/>
      <c r="B988" s="158"/>
      <c r="C988" s="194" t="s">
        <v>1089</v>
      </c>
      <c r="D988" s="185"/>
      <c r="E988" s="186">
        <v>1164.8</v>
      </c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209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ht="22.5" outlineLevel="1" x14ac:dyDescent="0.2">
      <c r="A989" s="172">
        <v>158</v>
      </c>
      <c r="B989" s="173" t="s">
        <v>1090</v>
      </c>
      <c r="C989" s="181" t="s">
        <v>1091</v>
      </c>
      <c r="D989" s="174" t="s">
        <v>250</v>
      </c>
      <c r="E989" s="175">
        <v>1067.1099999999999</v>
      </c>
      <c r="F989" s="176">
        <v>20</v>
      </c>
      <c r="G989" s="177">
        <f>ROUND(E989*F989,2)</f>
        <v>21342.2</v>
      </c>
      <c r="H989" s="161"/>
      <c r="I989" s="160">
        <f>ROUND(E989*H989,2)</f>
        <v>0</v>
      </c>
      <c r="J989" s="161"/>
      <c r="K989" s="160">
        <f>ROUND(E989*J989,2)</f>
        <v>0</v>
      </c>
      <c r="L989" s="160">
        <v>21</v>
      </c>
      <c r="M989" s="160">
        <f>G989*(1+L989/100)</f>
        <v>25824.062000000002</v>
      </c>
      <c r="N989" s="160">
        <v>0</v>
      </c>
      <c r="O989" s="160">
        <f>ROUND(E989*N989,2)</f>
        <v>0</v>
      </c>
      <c r="P989" s="160">
        <v>0</v>
      </c>
      <c r="Q989" s="160">
        <f>ROUND(E989*P989,2)</f>
        <v>0</v>
      </c>
      <c r="R989" s="160"/>
      <c r="S989" s="160" t="s">
        <v>161</v>
      </c>
      <c r="T989" s="160" t="s">
        <v>162</v>
      </c>
      <c r="U989" s="160">
        <v>0</v>
      </c>
      <c r="V989" s="160">
        <f>ROUND(E989*U989,2)</f>
        <v>0</v>
      </c>
      <c r="W989" s="160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799</v>
      </c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 x14ac:dyDescent="0.2">
      <c r="A990" s="157"/>
      <c r="B990" s="158"/>
      <c r="C990" s="194" t="s">
        <v>1092</v>
      </c>
      <c r="D990" s="185"/>
      <c r="E990" s="186">
        <v>95.61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 t="s">
        <v>209</v>
      </c>
      <c r="AH990" s="150">
        <v>0</v>
      </c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 x14ac:dyDescent="0.2">
      <c r="A991" s="157"/>
      <c r="B991" s="158"/>
      <c r="C991" s="194" t="s">
        <v>1093</v>
      </c>
      <c r="D991" s="185"/>
      <c r="E991" s="186">
        <v>419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209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57"/>
      <c r="B992" s="158"/>
      <c r="C992" s="194" t="s">
        <v>1094</v>
      </c>
      <c r="D992" s="185"/>
      <c r="E992" s="186">
        <v>118.5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 t="s">
        <v>209</v>
      </c>
      <c r="AH992" s="150">
        <v>0</v>
      </c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7"/>
      <c r="B993" s="158"/>
      <c r="C993" s="194" t="s">
        <v>1095</v>
      </c>
      <c r="D993" s="185"/>
      <c r="E993" s="186">
        <v>434</v>
      </c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209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ht="22.5" outlineLevel="1" x14ac:dyDescent="0.2">
      <c r="A994" s="172">
        <v>159</v>
      </c>
      <c r="B994" s="173" t="s">
        <v>1096</v>
      </c>
      <c r="C994" s="181" t="s">
        <v>1097</v>
      </c>
      <c r="D994" s="174" t="s">
        <v>250</v>
      </c>
      <c r="E994" s="175">
        <v>1115.3</v>
      </c>
      <c r="F994" s="176">
        <v>20</v>
      </c>
      <c r="G994" s="177">
        <f>ROUND(E994*F994,2)</f>
        <v>22306</v>
      </c>
      <c r="H994" s="161"/>
      <c r="I994" s="160">
        <f>ROUND(E994*H994,2)</f>
        <v>0</v>
      </c>
      <c r="J994" s="161"/>
      <c r="K994" s="160">
        <f>ROUND(E994*J994,2)</f>
        <v>0</v>
      </c>
      <c r="L994" s="160">
        <v>21</v>
      </c>
      <c r="M994" s="160">
        <f>G994*(1+L994/100)</f>
        <v>26990.26</v>
      </c>
      <c r="N994" s="160">
        <v>0</v>
      </c>
      <c r="O994" s="160">
        <f>ROUND(E994*N994,2)</f>
        <v>0</v>
      </c>
      <c r="P994" s="160">
        <v>0</v>
      </c>
      <c r="Q994" s="160">
        <f>ROUND(E994*P994,2)</f>
        <v>0</v>
      </c>
      <c r="R994" s="160"/>
      <c r="S994" s="160" t="s">
        <v>161</v>
      </c>
      <c r="T994" s="160" t="s">
        <v>162</v>
      </c>
      <c r="U994" s="160">
        <v>0</v>
      </c>
      <c r="V994" s="160">
        <f>ROUND(E994*U994,2)</f>
        <v>0</v>
      </c>
      <c r="W994" s="16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799</v>
      </c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ht="22.5" outlineLevel="1" x14ac:dyDescent="0.2">
      <c r="A995" s="157"/>
      <c r="B995" s="158"/>
      <c r="C995" s="194" t="s">
        <v>1098</v>
      </c>
      <c r="D995" s="185"/>
      <c r="E995" s="186">
        <v>105.6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 t="s">
        <v>209</v>
      </c>
      <c r="AH995" s="150">
        <v>0</v>
      </c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ht="22.5" outlineLevel="1" x14ac:dyDescent="0.2">
      <c r="A996" s="157"/>
      <c r="B996" s="158"/>
      <c r="C996" s="194" t="s">
        <v>1099</v>
      </c>
      <c r="D996" s="185"/>
      <c r="E996" s="186">
        <v>62.1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209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158"/>
      <c r="C997" s="194" t="s">
        <v>1100</v>
      </c>
      <c r="D997" s="185"/>
      <c r="E997" s="186">
        <v>100.8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209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ht="22.5" outlineLevel="1" x14ac:dyDescent="0.2">
      <c r="A998" s="157"/>
      <c r="B998" s="158"/>
      <c r="C998" s="194" t="s">
        <v>1101</v>
      </c>
      <c r="D998" s="185"/>
      <c r="E998" s="186">
        <v>418.8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209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7"/>
      <c r="B999" s="158"/>
      <c r="C999" s="194" t="s">
        <v>1102</v>
      </c>
      <c r="D999" s="185"/>
      <c r="E999" s="186">
        <v>43.6</v>
      </c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209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7"/>
      <c r="B1000" s="158"/>
      <c r="C1000" s="194" t="s">
        <v>1103</v>
      </c>
      <c r="D1000" s="185"/>
      <c r="E1000" s="186">
        <v>43.6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209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7"/>
      <c r="B1001" s="158"/>
      <c r="C1001" s="194" t="s">
        <v>1104</v>
      </c>
      <c r="D1001" s="185"/>
      <c r="E1001" s="186">
        <v>43.6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209</v>
      </c>
      <c r="AH1001" s="150">
        <v>0</v>
      </c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58"/>
      <c r="C1002" s="194" t="s">
        <v>1105</v>
      </c>
      <c r="D1002" s="185"/>
      <c r="E1002" s="186">
        <v>28.8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0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209</v>
      </c>
      <c r="AH1002" s="150">
        <v>0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57"/>
      <c r="B1003" s="158"/>
      <c r="C1003" s="194" t="s">
        <v>596</v>
      </c>
      <c r="D1003" s="185"/>
      <c r="E1003" s="186">
        <v>180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0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209</v>
      </c>
      <c r="AH1003" s="150">
        <v>0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57"/>
      <c r="B1004" s="158"/>
      <c r="C1004" s="194" t="s">
        <v>597</v>
      </c>
      <c r="D1004" s="185"/>
      <c r="E1004" s="186">
        <v>88.4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209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ht="22.5" outlineLevel="1" x14ac:dyDescent="0.2">
      <c r="A1005" s="172">
        <v>160</v>
      </c>
      <c r="B1005" s="173" t="s">
        <v>1106</v>
      </c>
      <c r="C1005" s="181" t="s">
        <v>1107</v>
      </c>
      <c r="D1005" s="174" t="s">
        <v>250</v>
      </c>
      <c r="E1005" s="175">
        <v>191.35</v>
      </c>
      <c r="F1005" s="176">
        <v>360</v>
      </c>
      <c r="G1005" s="177">
        <f>ROUND(E1005*F1005,2)</f>
        <v>68886</v>
      </c>
      <c r="H1005" s="161"/>
      <c r="I1005" s="160">
        <f>ROUND(E1005*H1005,2)</f>
        <v>0</v>
      </c>
      <c r="J1005" s="161"/>
      <c r="K1005" s="160">
        <f>ROUND(E1005*J1005,2)</f>
        <v>0</v>
      </c>
      <c r="L1005" s="160">
        <v>21</v>
      </c>
      <c r="M1005" s="160">
        <f>G1005*(1+L1005/100)</f>
        <v>83352.06</v>
      </c>
      <c r="N1005" s="160">
        <v>0</v>
      </c>
      <c r="O1005" s="160">
        <f>ROUND(E1005*N1005,2)</f>
        <v>0</v>
      </c>
      <c r="P1005" s="160">
        <v>0</v>
      </c>
      <c r="Q1005" s="160">
        <f>ROUND(E1005*P1005,2)</f>
        <v>0</v>
      </c>
      <c r="R1005" s="160"/>
      <c r="S1005" s="160" t="s">
        <v>161</v>
      </c>
      <c r="T1005" s="160" t="s">
        <v>162</v>
      </c>
      <c r="U1005" s="160">
        <v>0</v>
      </c>
      <c r="V1005" s="160">
        <f>ROUND(E1005*U1005,2)</f>
        <v>0</v>
      </c>
      <c r="W1005" s="160"/>
      <c r="X1005" s="15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799</v>
      </c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ht="22.5" outlineLevel="1" x14ac:dyDescent="0.2">
      <c r="A1006" s="157"/>
      <c r="B1006" s="158"/>
      <c r="C1006" s="194" t="s">
        <v>1108</v>
      </c>
      <c r="D1006" s="185"/>
      <c r="E1006" s="186"/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209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ht="33.75" outlineLevel="1" x14ac:dyDescent="0.2">
      <c r="A1007" s="157"/>
      <c r="B1007" s="158"/>
      <c r="C1007" s="194" t="s">
        <v>1109</v>
      </c>
      <c r="D1007" s="185"/>
      <c r="E1007" s="186">
        <v>191.35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0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209</v>
      </c>
      <c r="AH1007" s="150">
        <v>0</v>
      </c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ht="22.5" outlineLevel="1" x14ac:dyDescent="0.2">
      <c r="A1008" s="172">
        <v>161</v>
      </c>
      <c r="B1008" s="173" t="s">
        <v>1110</v>
      </c>
      <c r="C1008" s="181" t="s">
        <v>1111</v>
      </c>
      <c r="D1008" s="174" t="s">
        <v>250</v>
      </c>
      <c r="E1008" s="175">
        <v>200.91</v>
      </c>
      <c r="F1008" s="176">
        <v>320</v>
      </c>
      <c r="G1008" s="177">
        <f>ROUND(E1008*F1008,2)</f>
        <v>64291.199999999997</v>
      </c>
      <c r="H1008" s="161"/>
      <c r="I1008" s="160">
        <f>ROUND(E1008*H1008,2)</f>
        <v>0</v>
      </c>
      <c r="J1008" s="161"/>
      <c r="K1008" s="160">
        <f>ROUND(E1008*J1008,2)</f>
        <v>0</v>
      </c>
      <c r="L1008" s="160">
        <v>21</v>
      </c>
      <c r="M1008" s="160">
        <f>G1008*(1+L1008/100)</f>
        <v>77792.351999999999</v>
      </c>
      <c r="N1008" s="160">
        <v>0</v>
      </c>
      <c r="O1008" s="160">
        <f>ROUND(E1008*N1008,2)</f>
        <v>0</v>
      </c>
      <c r="P1008" s="160">
        <v>0</v>
      </c>
      <c r="Q1008" s="160">
        <f>ROUND(E1008*P1008,2)</f>
        <v>0</v>
      </c>
      <c r="R1008" s="160"/>
      <c r="S1008" s="160" t="s">
        <v>161</v>
      </c>
      <c r="T1008" s="160" t="s">
        <v>162</v>
      </c>
      <c r="U1008" s="160">
        <v>0</v>
      </c>
      <c r="V1008" s="160">
        <f>ROUND(E1008*U1008,2)</f>
        <v>0</v>
      </c>
      <c r="W1008" s="160"/>
      <c r="X1008" s="15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799</v>
      </c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ht="22.5" outlineLevel="1" x14ac:dyDescent="0.2">
      <c r="A1009" s="157"/>
      <c r="B1009" s="158"/>
      <c r="C1009" s="194" t="s">
        <v>1108</v>
      </c>
      <c r="D1009" s="185"/>
      <c r="E1009" s="186"/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0"/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209</v>
      </c>
      <c r="AH1009" s="150">
        <v>0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ht="22.5" outlineLevel="1" x14ac:dyDescent="0.2">
      <c r="A1010" s="157"/>
      <c r="B1010" s="158"/>
      <c r="C1010" s="194" t="s">
        <v>1112</v>
      </c>
      <c r="D1010" s="185"/>
      <c r="E1010" s="186">
        <v>200.91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0"/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209</v>
      </c>
      <c r="AH1010" s="150">
        <v>0</v>
      </c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ht="22.5" outlineLevel="1" x14ac:dyDescent="0.2">
      <c r="A1011" s="172">
        <v>162</v>
      </c>
      <c r="B1011" s="173" t="s">
        <v>1113</v>
      </c>
      <c r="C1011" s="181" t="s">
        <v>1114</v>
      </c>
      <c r="D1011" s="174" t="s">
        <v>250</v>
      </c>
      <c r="E1011" s="175">
        <v>54.12</v>
      </c>
      <c r="F1011" s="176">
        <v>320</v>
      </c>
      <c r="G1011" s="177">
        <f>ROUND(E1011*F1011,2)</f>
        <v>17318.400000000001</v>
      </c>
      <c r="H1011" s="161"/>
      <c r="I1011" s="160">
        <f>ROUND(E1011*H1011,2)</f>
        <v>0</v>
      </c>
      <c r="J1011" s="161"/>
      <c r="K1011" s="160">
        <f>ROUND(E1011*J1011,2)</f>
        <v>0</v>
      </c>
      <c r="L1011" s="160">
        <v>21</v>
      </c>
      <c r="M1011" s="160">
        <f>G1011*(1+L1011/100)</f>
        <v>20955.264000000003</v>
      </c>
      <c r="N1011" s="160">
        <v>0</v>
      </c>
      <c r="O1011" s="160">
        <f>ROUND(E1011*N1011,2)</f>
        <v>0</v>
      </c>
      <c r="P1011" s="160">
        <v>0</v>
      </c>
      <c r="Q1011" s="160">
        <f>ROUND(E1011*P1011,2)</f>
        <v>0</v>
      </c>
      <c r="R1011" s="160"/>
      <c r="S1011" s="160" t="s">
        <v>161</v>
      </c>
      <c r="T1011" s="160" t="s">
        <v>162</v>
      </c>
      <c r="U1011" s="160">
        <v>0</v>
      </c>
      <c r="V1011" s="160">
        <f>ROUND(E1011*U1011,2)</f>
        <v>0</v>
      </c>
      <c r="W1011" s="160"/>
      <c r="X1011" s="15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799</v>
      </c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ht="22.5" outlineLevel="1" x14ac:dyDescent="0.2">
      <c r="A1012" s="157"/>
      <c r="B1012" s="158"/>
      <c r="C1012" s="194" t="s">
        <v>1108</v>
      </c>
      <c r="D1012" s="185"/>
      <c r="E1012" s="186"/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209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7"/>
      <c r="B1013" s="158"/>
      <c r="C1013" s="194" t="s">
        <v>1115</v>
      </c>
      <c r="D1013" s="185"/>
      <c r="E1013" s="186">
        <v>54.12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209</v>
      </c>
      <c r="AH1013" s="150">
        <v>0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ht="22.5" outlineLevel="1" x14ac:dyDescent="0.2">
      <c r="A1014" s="172">
        <v>163</v>
      </c>
      <c r="B1014" s="173" t="s">
        <v>1116</v>
      </c>
      <c r="C1014" s="181" t="s">
        <v>1107</v>
      </c>
      <c r="D1014" s="174" t="s">
        <v>250</v>
      </c>
      <c r="E1014" s="175">
        <v>639.6</v>
      </c>
      <c r="F1014" s="176">
        <v>360</v>
      </c>
      <c r="G1014" s="177">
        <f>ROUND(E1014*F1014,2)</f>
        <v>230256</v>
      </c>
      <c r="H1014" s="161"/>
      <c r="I1014" s="160">
        <f>ROUND(E1014*H1014,2)</f>
        <v>0</v>
      </c>
      <c r="J1014" s="161"/>
      <c r="K1014" s="160">
        <f>ROUND(E1014*J1014,2)</f>
        <v>0</v>
      </c>
      <c r="L1014" s="160">
        <v>21</v>
      </c>
      <c r="M1014" s="160">
        <f>G1014*(1+L1014/100)</f>
        <v>278609.76</v>
      </c>
      <c r="N1014" s="160">
        <v>0</v>
      </c>
      <c r="O1014" s="160">
        <f>ROUND(E1014*N1014,2)</f>
        <v>0</v>
      </c>
      <c r="P1014" s="160">
        <v>0</v>
      </c>
      <c r="Q1014" s="160">
        <f>ROUND(E1014*P1014,2)</f>
        <v>0</v>
      </c>
      <c r="R1014" s="160"/>
      <c r="S1014" s="160" t="s">
        <v>161</v>
      </c>
      <c r="T1014" s="160" t="s">
        <v>162</v>
      </c>
      <c r="U1014" s="160">
        <v>0</v>
      </c>
      <c r="V1014" s="160">
        <f>ROUND(E1014*U1014,2)</f>
        <v>0</v>
      </c>
      <c r="W1014" s="160"/>
      <c r="X1014" s="150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799</v>
      </c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ht="22.5" outlineLevel="1" x14ac:dyDescent="0.2">
      <c r="A1015" s="157"/>
      <c r="B1015" s="158"/>
      <c r="C1015" s="194" t="s">
        <v>1108</v>
      </c>
      <c r="D1015" s="185"/>
      <c r="E1015" s="186"/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209</v>
      </c>
      <c r="AH1015" s="150">
        <v>0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57"/>
      <c r="B1016" s="158"/>
      <c r="C1016" s="194" t="s">
        <v>1117</v>
      </c>
      <c r="D1016" s="185"/>
      <c r="E1016" s="186">
        <v>639.6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209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ht="22.5" outlineLevel="1" x14ac:dyDescent="0.2">
      <c r="A1017" s="172">
        <v>164</v>
      </c>
      <c r="B1017" s="173" t="s">
        <v>1118</v>
      </c>
      <c r="C1017" s="181" t="s">
        <v>1119</v>
      </c>
      <c r="D1017" s="174" t="s">
        <v>274</v>
      </c>
      <c r="E1017" s="175">
        <v>260</v>
      </c>
      <c r="F1017" s="176">
        <v>630</v>
      </c>
      <c r="G1017" s="177">
        <f>ROUND(E1017*F1017,2)</f>
        <v>163800</v>
      </c>
      <c r="H1017" s="161"/>
      <c r="I1017" s="160">
        <f>ROUND(E1017*H1017,2)</f>
        <v>0</v>
      </c>
      <c r="J1017" s="161"/>
      <c r="K1017" s="160">
        <f>ROUND(E1017*J1017,2)</f>
        <v>0</v>
      </c>
      <c r="L1017" s="160">
        <v>21</v>
      </c>
      <c r="M1017" s="160">
        <f>G1017*(1+L1017/100)</f>
        <v>198198</v>
      </c>
      <c r="N1017" s="160">
        <v>0</v>
      </c>
      <c r="O1017" s="160">
        <f>ROUND(E1017*N1017,2)</f>
        <v>0</v>
      </c>
      <c r="P1017" s="160">
        <v>0</v>
      </c>
      <c r="Q1017" s="160">
        <f>ROUND(E1017*P1017,2)</f>
        <v>0</v>
      </c>
      <c r="R1017" s="160"/>
      <c r="S1017" s="160" t="s">
        <v>161</v>
      </c>
      <c r="T1017" s="160" t="s">
        <v>162</v>
      </c>
      <c r="U1017" s="160">
        <v>0</v>
      </c>
      <c r="V1017" s="160">
        <f>ROUND(E1017*U1017,2)</f>
        <v>0</v>
      </c>
      <c r="W1017" s="160"/>
      <c r="X1017" s="15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799</v>
      </c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ht="22.5" outlineLevel="1" x14ac:dyDescent="0.2">
      <c r="A1018" s="157"/>
      <c r="B1018" s="158"/>
      <c r="C1018" s="194" t="s">
        <v>1108</v>
      </c>
      <c r="D1018" s="185"/>
      <c r="E1018" s="186"/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0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209</v>
      </c>
      <c r="AH1018" s="150">
        <v>0</v>
      </c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 x14ac:dyDescent="0.2">
      <c r="A1019" s="157"/>
      <c r="B1019" s="158"/>
      <c r="C1019" s="194" t="s">
        <v>1120</v>
      </c>
      <c r="D1019" s="185"/>
      <c r="E1019" s="186">
        <v>260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209</v>
      </c>
      <c r="AH1019" s="150">
        <v>0</v>
      </c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ht="22.5" outlineLevel="1" x14ac:dyDescent="0.2">
      <c r="A1020" s="172">
        <v>165</v>
      </c>
      <c r="B1020" s="173" t="s">
        <v>1121</v>
      </c>
      <c r="C1020" s="181" t="s">
        <v>1122</v>
      </c>
      <c r="D1020" s="174" t="s">
        <v>274</v>
      </c>
      <c r="E1020" s="175">
        <v>260</v>
      </c>
      <c r="F1020" s="176">
        <v>630</v>
      </c>
      <c r="G1020" s="177">
        <f>ROUND(E1020*F1020,2)</f>
        <v>163800</v>
      </c>
      <c r="H1020" s="161"/>
      <c r="I1020" s="160">
        <f>ROUND(E1020*H1020,2)</f>
        <v>0</v>
      </c>
      <c r="J1020" s="161"/>
      <c r="K1020" s="160">
        <f>ROUND(E1020*J1020,2)</f>
        <v>0</v>
      </c>
      <c r="L1020" s="160">
        <v>21</v>
      </c>
      <c r="M1020" s="160">
        <f>G1020*(1+L1020/100)</f>
        <v>198198</v>
      </c>
      <c r="N1020" s="160">
        <v>0</v>
      </c>
      <c r="O1020" s="160">
        <f>ROUND(E1020*N1020,2)</f>
        <v>0</v>
      </c>
      <c r="P1020" s="160">
        <v>0</v>
      </c>
      <c r="Q1020" s="160">
        <f>ROUND(E1020*P1020,2)</f>
        <v>0</v>
      </c>
      <c r="R1020" s="160"/>
      <c r="S1020" s="160" t="s">
        <v>161</v>
      </c>
      <c r="T1020" s="160" t="s">
        <v>162</v>
      </c>
      <c r="U1020" s="160">
        <v>0</v>
      </c>
      <c r="V1020" s="160">
        <f>ROUND(E1020*U1020,2)</f>
        <v>0</v>
      </c>
      <c r="W1020" s="160"/>
      <c r="X1020" s="15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799</v>
      </c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ht="22.5" outlineLevel="1" x14ac:dyDescent="0.2">
      <c r="A1021" s="157"/>
      <c r="B1021" s="158"/>
      <c r="C1021" s="194" t="s">
        <v>1108</v>
      </c>
      <c r="D1021" s="185"/>
      <c r="E1021" s="186"/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209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 x14ac:dyDescent="0.2">
      <c r="A1022" s="157"/>
      <c r="B1022" s="158"/>
      <c r="C1022" s="194" t="s">
        <v>1120</v>
      </c>
      <c r="D1022" s="185"/>
      <c r="E1022" s="186">
        <v>260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0"/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209</v>
      </c>
      <c r="AH1022" s="150">
        <v>0</v>
      </c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ht="22.5" outlineLevel="1" x14ac:dyDescent="0.2">
      <c r="A1023" s="172">
        <v>166</v>
      </c>
      <c r="B1023" s="173" t="s">
        <v>1123</v>
      </c>
      <c r="C1023" s="181" t="s">
        <v>1124</v>
      </c>
      <c r="D1023" s="174" t="s">
        <v>274</v>
      </c>
      <c r="E1023" s="175">
        <v>1</v>
      </c>
      <c r="F1023" s="176">
        <v>68000</v>
      </c>
      <c r="G1023" s="177">
        <f>ROUND(E1023*F1023,2)</f>
        <v>68000</v>
      </c>
      <c r="H1023" s="161"/>
      <c r="I1023" s="160">
        <f>ROUND(E1023*H1023,2)</f>
        <v>0</v>
      </c>
      <c r="J1023" s="161"/>
      <c r="K1023" s="160">
        <f>ROUND(E1023*J1023,2)</f>
        <v>0</v>
      </c>
      <c r="L1023" s="160">
        <v>21</v>
      </c>
      <c r="M1023" s="160">
        <f>G1023*(1+L1023/100)</f>
        <v>82280</v>
      </c>
      <c r="N1023" s="160">
        <v>0</v>
      </c>
      <c r="O1023" s="160">
        <f>ROUND(E1023*N1023,2)</f>
        <v>0</v>
      </c>
      <c r="P1023" s="160">
        <v>0</v>
      </c>
      <c r="Q1023" s="160">
        <f>ROUND(E1023*P1023,2)</f>
        <v>0</v>
      </c>
      <c r="R1023" s="160"/>
      <c r="S1023" s="160" t="s">
        <v>161</v>
      </c>
      <c r="T1023" s="160" t="s">
        <v>162</v>
      </c>
      <c r="U1023" s="160">
        <v>0</v>
      </c>
      <c r="V1023" s="160">
        <f>ROUND(E1023*U1023,2)</f>
        <v>0</v>
      </c>
      <c r="W1023" s="160"/>
      <c r="X1023" s="150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799</v>
      </c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ht="22.5" outlineLevel="1" x14ac:dyDescent="0.2">
      <c r="A1024" s="157"/>
      <c r="B1024" s="158"/>
      <c r="C1024" s="194" t="s">
        <v>1108</v>
      </c>
      <c r="D1024" s="185"/>
      <c r="E1024" s="186"/>
      <c r="F1024" s="160"/>
      <c r="G1024" s="160"/>
      <c r="H1024" s="160"/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/>
      <c r="S1024" s="160"/>
      <c r="T1024" s="160"/>
      <c r="U1024" s="160"/>
      <c r="V1024" s="160"/>
      <c r="W1024" s="160"/>
      <c r="X1024" s="15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209</v>
      </c>
      <c r="AH1024" s="150">
        <v>0</v>
      </c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 x14ac:dyDescent="0.2">
      <c r="A1025" s="157"/>
      <c r="B1025" s="158"/>
      <c r="C1025" s="194" t="s">
        <v>1125</v>
      </c>
      <c r="D1025" s="185"/>
      <c r="E1025" s="186">
        <v>1</v>
      </c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209</v>
      </c>
      <c r="AH1025" s="150">
        <v>0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ht="22.5" outlineLevel="1" x14ac:dyDescent="0.2">
      <c r="A1026" s="172">
        <v>167</v>
      </c>
      <c r="B1026" s="173" t="s">
        <v>1126</v>
      </c>
      <c r="C1026" s="181" t="s">
        <v>1127</v>
      </c>
      <c r="D1026" s="174" t="s">
        <v>274</v>
      </c>
      <c r="E1026" s="175">
        <v>1</v>
      </c>
      <c r="F1026" s="176">
        <v>200000</v>
      </c>
      <c r="G1026" s="177">
        <f>ROUND(E1026*F1026,2)</f>
        <v>200000</v>
      </c>
      <c r="H1026" s="161"/>
      <c r="I1026" s="160">
        <f>ROUND(E1026*H1026,2)</f>
        <v>0</v>
      </c>
      <c r="J1026" s="161"/>
      <c r="K1026" s="160">
        <f>ROUND(E1026*J1026,2)</f>
        <v>0</v>
      </c>
      <c r="L1026" s="160">
        <v>21</v>
      </c>
      <c r="M1026" s="160">
        <f>G1026*(1+L1026/100)</f>
        <v>242000</v>
      </c>
      <c r="N1026" s="160">
        <v>0</v>
      </c>
      <c r="O1026" s="160">
        <f>ROUND(E1026*N1026,2)</f>
        <v>0</v>
      </c>
      <c r="P1026" s="160">
        <v>0</v>
      </c>
      <c r="Q1026" s="160">
        <f>ROUND(E1026*P1026,2)</f>
        <v>0</v>
      </c>
      <c r="R1026" s="160"/>
      <c r="S1026" s="160" t="s">
        <v>161</v>
      </c>
      <c r="T1026" s="160" t="s">
        <v>162</v>
      </c>
      <c r="U1026" s="160">
        <v>0</v>
      </c>
      <c r="V1026" s="160">
        <f>ROUND(E1026*U1026,2)</f>
        <v>0</v>
      </c>
      <c r="W1026" s="160"/>
      <c r="X1026" s="15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799</v>
      </c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ht="22.5" outlineLevel="1" x14ac:dyDescent="0.2">
      <c r="A1027" s="157"/>
      <c r="B1027" s="158"/>
      <c r="C1027" s="194" t="s">
        <v>1108</v>
      </c>
      <c r="D1027" s="185"/>
      <c r="E1027" s="186"/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209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57"/>
      <c r="B1028" s="158"/>
      <c r="C1028" s="194" t="s">
        <v>1125</v>
      </c>
      <c r="D1028" s="185"/>
      <c r="E1028" s="186">
        <v>1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209</v>
      </c>
      <c r="AH1028" s="150">
        <v>0</v>
      </c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ht="22.5" outlineLevel="1" x14ac:dyDescent="0.2">
      <c r="A1029" s="172">
        <v>168</v>
      </c>
      <c r="B1029" s="173" t="s">
        <v>1128</v>
      </c>
      <c r="C1029" s="181" t="s">
        <v>1129</v>
      </c>
      <c r="D1029" s="174" t="s">
        <v>274</v>
      </c>
      <c r="E1029" s="175">
        <v>1</v>
      </c>
      <c r="F1029" s="176">
        <v>140000</v>
      </c>
      <c r="G1029" s="177">
        <f>ROUND(E1029*F1029,2)</f>
        <v>140000</v>
      </c>
      <c r="H1029" s="161"/>
      <c r="I1029" s="160">
        <f>ROUND(E1029*H1029,2)</f>
        <v>0</v>
      </c>
      <c r="J1029" s="161"/>
      <c r="K1029" s="160">
        <f>ROUND(E1029*J1029,2)</f>
        <v>0</v>
      </c>
      <c r="L1029" s="160">
        <v>21</v>
      </c>
      <c r="M1029" s="160">
        <f>G1029*(1+L1029/100)</f>
        <v>169400</v>
      </c>
      <c r="N1029" s="160">
        <v>0</v>
      </c>
      <c r="O1029" s="160">
        <f>ROUND(E1029*N1029,2)</f>
        <v>0</v>
      </c>
      <c r="P1029" s="160">
        <v>0</v>
      </c>
      <c r="Q1029" s="160">
        <f>ROUND(E1029*P1029,2)</f>
        <v>0</v>
      </c>
      <c r="R1029" s="160"/>
      <c r="S1029" s="160" t="s">
        <v>161</v>
      </c>
      <c r="T1029" s="160" t="s">
        <v>162</v>
      </c>
      <c r="U1029" s="160">
        <v>0</v>
      </c>
      <c r="V1029" s="160">
        <f>ROUND(E1029*U1029,2)</f>
        <v>0</v>
      </c>
      <c r="W1029" s="160"/>
      <c r="X1029" s="15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799</v>
      </c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ht="22.5" outlineLevel="1" x14ac:dyDescent="0.2">
      <c r="A1030" s="157"/>
      <c r="B1030" s="158"/>
      <c r="C1030" s="194" t="s">
        <v>1108</v>
      </c>
      <c r="D1030" s="185"/>
      <c r="E1030" s="186"/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209</v>
      </c>
      <c r="AH1030" s="150">
        <v>0</v>
      </c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7"/>
      <c r="B1031" s="158"/>
      <c r="C1031" s="194" t="s">
        <v>1125</v>
      </c>
      <c r="D1031" s="185"/>
      <c r="E1031" s="186">
        <v>1</v>
      </c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209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ht="22.5" outlineLevel="1" x14ac:dyDescent="0.2">
      <c r="A1032" s="172">
        <v>169</v>
      </c>
      <c r="B1032" s="173" t="s">
        <v>1130</v>
      </c>
      <c r="C1032" s="181" t="s">
        <v>1131</v>
      </c>
      <c r="D1032" s="174" t="s">
        <v>250</v>
      </c>
      <c r="E1032" s="175">
        <v>121.25</v>
      </c>
      <c r="F1032" s="176">
        <v>235</v>
      </c>
      <c r="G1032" s="177">
        <f>ROUND(E1032*F1032,2)</f>
        <v>28493.75</v>
      </c>
      <c r="H1032" s="161"/>
      <c r="I1032" s="160">
        <f>ROUND(E1032*H1032,2)</f>
        <v>0</v>
      </c>
      <c r="J1032" s="161"/>
      <c r="K1032" s="160">
        <f>ROUND(E1032*J1032,2)</f>
        <v>0</v>
      </c>
      <c r="L1032" s="160">
        <v>21</v>
      </c>
      <c r="M1032" s="160">
        <f>G1032*(1+L1032/100)</f>
        <v>34477.4375</v>
      </c>
      <c r="N1032" s="160">
        <v>0</v>
      </c>
      <c r="O1032" s="160">
        <f>ROUND(E1032*N1032,2)</f>
        <v>0</v>
      </c>
      <c r="P1032" s="160">
        <v>0</v>
      </c>
      <c r="Q1032" s="160">
        <f>ROUND(E1032*P1032,2)</f>
        <v>0</v>
      </c>
      <c r="R1032" s="160"/>
      <c r="S1032" s="160" t="s">
        <v>161</v>
      </c>
      <c r="T1032" s="160" t="s">
        <v>162</v>
      </c>
      <c r="U1032" s="160">
        <v>0</v>
      </c>
      <c r="V1032" s="160">
        <f>ROUND(E1032*U1032,2)</f>
        <v>0</v>
      </c>
      <c r="W1032" s="160"/>
      <c r="X1032" s="15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799</v>
      </c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ht="22.5" outlineLevel="1" x14ac:dyDescent="0.2">
      <c r="A1033" s="157"/>
      <c r="B1033" s="158"/>
      <c r="C1033" s="194" t="s">
        <v>1108</v>
      </c>
      <c r="D1033" s="185"/>
      <c r="E1033" s="186"/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209</v>
      </c>
      <c r="AH1033" s="150">
        <v>0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7"/>
      <c r="B1034" s="158"/>
      <c r="C1034" s="194" t="s">
        <v>1132</v>
      </c>
      <c r="D1034" s="185"/>
      <c r="E1034" s="186">
        <v>121.25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209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ht="22.5" outlineLevel="1" x14ac:dyDescent="0.2">
      <c r="A1035" s="172">
        <v>170</v>
      </c>
      <c r="B1035" s="173" t="s">
        <v>1133</v>
      </c>
      <c r="C1035" s="181" t="s">
        <v>1134</v>
      </c>
      <c r="D1035" s="174" t="s">
        <v>250</v>
      </c>
      <c r="E1035" s="175">
        <v>121.25</v>
      </c>
      <c r="F1035" s="176">
        <v>155</v>
      </c>
      <c r="G1035" s="177">
        <f>ROUND(E1035*F1035,2)</f>
        <v>18793.75</v>
      </c>
      <c r="H1035" s="161"/>
      <c r="I1035" s="160">
        <f>ROUND(E1035*H1035,2)</f>
        <v>0</v>
      </c>
      <c r="J1035" s="161"/>
      <c r="K1035" s="160">
        <f>ROUND(E1035*J1035,2)</f>
        <v>0</v>
      </c>
      <c r="L1035" s="160">
        <v>21</v>
      </c>
      <c r="M1035" s="160">
        <f>G1035*(1+L1035/100)</f>
        <v>22740.4375</v>
      </c>
      <c r="N1035" s="160">
        <v>0</v>
      </c>
      <c r="O1035" s="160">
        <f>ROUND(E1035*N1035,2)</f>
        <v>0</v>
      </c>
      <c r="P1035" s="160">
        <v>0</v>
      </c>
      <c r="Q1035" s="160">
        <f>ROUND(E1035*P1035,2)</f>
        <v>0</v>
      </c>
      <c r="R1035" s="160"/>
      <c r="S1035" s="160" t="s">
        <v>161</v>
      </c>
      <c r="T1035" s="160" t="s">
        <v>162</v>
      </c>
      <c r="U1035" s="160">
        <v>0</v>
      </c>
      <c r="V1035" s="160">
        <f>ROUND(E1035*U1035,2)</f>
        <v>0</v>
      </c>
      <c r="W1035" s="160"/>
      <c r="X1035" s="150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799</v>
      </c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ht="22.5" outlineLevel="1" x14ac:dyDescent="0.2">
      <c r="A1036" s="157"/>
      <c r="B1036" s="158"/>
      <c r="C1036" s="194" t="s">
        <v>1108</v>
      </c>
      <c r="D1036" s="185"/>
      <c r="E1036" s="186"/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0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209</v>
      </c>
      <c r="AH1036" s="150">
        <v>0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7"/>
      <c r="B1037" s="158"/>
      <c r="C1037" s="194" t="s">
        <v>1132</v>
      </c>
      <c r="D1037" s="185"/>
      <c r="E1037" s="186">
        <v>121.25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209</v>
      </c>
      <c r="AH1037" s="150">
        <v>0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ht="22.5" outlineLevel="1" x14ac:dyDescent="0.2">
      <c r="A1038" s="172">
        <v>171</v>
      </c>
      <c r="B1038" s="173" t="s">
        <v>1135</v>
      </c>
      <c r="C1038" s="181" t="s">
        <v>1136</v>
      </c>
      <c r="D1038" s="174" t="s">
        <v>274</v>
      </c>
      <c r="E1038" s="175">
        <v>1</v>
      </c>
      <c r="F1038" s="176">
        <v>4300</v>
      </c>
      <c r="G1038" s="177">
        <f>ROUND(E1038*F1038,2)</f>
        <v>4300</v>
      </c>
      <c r="H1038" s="161"/>
      <c r="I1038" s="160">
        <f>ROUND(E1038*H1038,2)</f>
        <v>0</v>
      </c>
      <c r="J1038" s="161"/>
      <c r="K1038" s="160">
        <f>ROUND(E1038*J1038,2)</f>
        <v>0</v>
      </c>
      <c r="L1038" s="160">
        <v>21</v>
      </c>
      <c r="M1038" s="160">
        <f>G1038*(1+L1038/100)</f>
        <v>5203</v>
      </c>
      <c r="N1038" s="160">
        <v>0</v>
      </c>
      <c r="O1038" s="160">
        <f>ROUND(E1038*N1038,2)</f>
        <v>0</v>
      </c>
      <c r="P1038" s="160">
        <v>0</v>
      </c>
      <c r="Q1038" s="160">
        <f>ROUND(E1038*P1038,2)</f>
        <v>0</v>
      </c>
      <c r="R1038" s="160"/>
      <c r="S1038" s="160" t="s">
        <v>161</v>
      </c>
      <c r="T1038" s="160" t="s">
        <v>162</v>
      </c>
      <c r="U1038" s="160">
        <v>0</v>
      </c>
      <c r="V1038" s="160">
        <f>ROUND(E1038*U1038,2)</f>
        <v>0</v>
      </c>
      <c r="W1038" s="160"/>
      <c r="X1038" s="150"/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799</v>
      </c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ht="22.5" outlineLevel="1" x14ac:dyDescent="0.2">
      <c r="A1039" s="157"/>
      <c r="B1039" s="158"/>
      <c r="C1039" s="194" t="s">
        <v>1108</v>
      </c>
      <c r="D1039" s="185"/>
      <c r="E1039" s="186"/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0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209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57"/>
      <c r="B1040" s="158"/>
      <c r="C1040" s="194" t="s">
        <v>1137</v>
      </c>
      <c r="D1040" s="185"/>
      <c r="E1040" s="186">
        <v>1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209</v>
      </c>
      <c r="AH1040" s="150">
        <v>0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ht="22.5" outlineLevel="1" x14ac:dyDescent="0.2">
      <c r="A1041" s="172">
        <v>172</v>
      </c>
      <c r="B1041" s="173" t="s">
        <v>1138</v>
      </c>
      <c r="C1041" s="181" t="s">
        <v>1139</v>
      </c>
      <c r="D1041" s="174" t="s">
        <v>250</v>
      </c>
      <c r="E1041" s="175">
        <v>236.3</v>
      </c>
      <c r="F1041" s="176">
        <v>1190</v>
      </c>
      <c r="G1041" s="177">
        <f>ROUND(E1041*F1041,2)</f>
        <v>281197</v>
      </c>
      <c r="H1041" s="161"/>
      <c r="I1041" s="160">
        <f>ROUND(E1041*H1041,2)</f>
        <v>0</v>
      </c>
      <c r="J1041" s="161"/>
      <c r="K1041" s="160">
        <f>ROUND(E1041*J1041,2)</f>
        <v>0</v>
      </c>
      <c r="L1041" s="160">
        <v>21</v>
      </c>
      <c r="M1041" s="160">
        <f>G1041*(1+L1041/100)</f>
        <v>340248.37</v>
      </c>
      <c r="N1041" s="160">
        <v>0</v>
      </c>
      <c r="O1041" s="160">
        <f>ROUND(E1041*N1041,2)</f>
        <v>0</v>
      </c>
      <c r="P1041" s="160">
        <v>0</v>
      </c>
      <c r="Q1041" s="160">
        <f>ROUND(E1041*P1041,2)</f>
        <v>0</v>
      </c>
      <c r="R1041" s="160"/>
      <c r="S1041" s="160" t="s">
        <v>161</v>
      </c>
      <c r="T1041" s="160" t="s">
        <v>162</v>
      </c>
      <c r="U1041" s="160">
        <v>0</v>
      </c>
      <c r="V1041" s="160">
        <f>ROUND(E1041*U1041,2)</f>
        <v>0</v>
      </c>
      <c r="W1041" s="160"/>
      <c r="X1041" s="150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799</v>
      </c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ht="22.5" outlineLevel="1" x14ac:dyDescent="0.2">
      <c r="A1042" s="157"/>
      <c r="B1042" s="158"/>
      <c r="C1042" s="194" t="s">
        <v>1108</v>
      </c>
      <c r="D1042" s="185"/>
      <c r="E1042" s="186"/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0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209</v>
      </c>
      <c r="AH1042" s="150">
        <v>0</v>
      </c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57"/>
      <c r="B1043" s="158"/>
      <c r="C1043" s="194" t="s">
        <v>1140</v>
      </c>
      <c r="D1043" s="185"/>
      <c r="E1043" s="186">
        <v>236.3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0"/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209</v>
      </c>
      <c r="AH1043" s="150">
        <v>0</v>
      </c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ht="22.5" outlineLevel="1" x14ac:dyDescent="0.2">
      <c r="A1044" s="172">
        <v>173</v>
      </c>
      <c r="B1044" s="173" t="s">
        <v>1141</v>
      </c>
      <c r="C1044" s="181" t="s">
        <v>1142</v>
      </c>
      <c r="D1044" s="174" t="s">
        <v>204</v>
      </c>
      <c r="E1044" s="175">
        <v>33.5</v>
      </c>
      <c r="F1044" s="176">
        <v>1100</v>
      </c>
      <c r="G1044" s="177">
        <f>ROUND(E1044*F1044,2)</f>
        <v>36850</v>
      </c>
      <c r="H1044" s="161"/>
      <c r="I1044" s="160">
        <f>ROUND(E1044*H1044,2)</f>
        <v>0</v>
      </c>
      <c r="J1044" s="161"/>
      <c r="K1044" s="160">
        <f>ROUND(E1044*J1044,2)</f>
        <v>0</v>
      </c>
      <c r="L1044" s="160">
        <v>21</v>
      </c>
      <c r="M1044" s="160">
        <f>G1044*(1+L1044/100)</f>
        <v>44588.5</v>
      </c>
      <c r="N1044" s="160">
        <v>0</v>
      </c>
      <c r="O1044" s="160">
        <f>ROUND(E1044*N1044,2)</f>
        <v>0</v>
      </c>
      <c r="P1044" s="160">
        <v>0</v>
      </c>
      <c r="Q1044" s="160">
        <f>ROUND(E1044*P1044,2)</f>
        <v>0</v>
      </c>
      <c r="R1044" s="160"/>
      <c r="S1044" s="160" t="s">
        <v>161</v>
      </c>
      <c r="T1044" s="160" t="s">
        <v>162</v>
      </c>
      <c r="U1044" s="160">
        <v>0</v>
      </c>
      <c r="V1044" s="160">
        <f>ROUND(E1044*U1044,2)</f>
        <v>0</v>
      </c>
      <c r="W1044" s="160"/>
      <c r="X1044" s="15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799</v>
      </c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ht="22.5" outlineLevel="1" x14ac:dyDescent="0.2">
      <c r="A1045" s="157"/>
      <c r="B1045" s="158"/>
      <c r="C1045" s="194" t="s">
        <v>1108</v>
      </c>
      <c r="D1045" s="185"/>
      <c r="E1045" s="186"/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0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209</v>
      </c>
      <c r="AH1045" s="150">
        <v>0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outlineLevel="1" x14ac:dyDescent="0.2">
      <c r="A1046" s="157"/>
      <c r="B1046" s="158"/>
      <c r="C1046" s="194" t="s">
        <v>1143</v>
      </c>
      <c r="D1046" s="185"/>
      <c r="E1046" s="186">
        <v>33.5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0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209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ht="22.5" outlineLevel="1" x14ac:dyDescent="0.2">
      <c r="A1047" s="172">
        <v>174</v>
      </c>
      <c r="B1047" s="173" t="s">
        <v>1144</v>
      </c>
      <c r="C1047" s="181" t="s">
        <v>1145</v>
      </c>
      <c r="D1047" s="174" t="s">
        <v>274</v>
      </c>
      <c r="E1047" s="175">
        <v>1</v>
      </c>
      <c r="F1047" s="176">
        <v>6100</v>
      </c>
      <c r="G1047" s="177">
        <f>ROUND(E1047*F1047,2)</f>
        <v>6100</v>
      </c>
      <c r="H1047" s="161"/>
      <c r="I1047" s="160">
        <f>ROUND(E1047*H1047,2)</f>
        <v>0</v>
      </c>
      <c r="J1047" s="161"/>
      <c r="K1047" s="160">
        <f>ROUND(E1047*J1047,2)</f>
        <v>0</v>
      </c>
      <c r="L1047" s="160">
        <v>21</v>
      </c>
      <c r="M1047" s="160">
        <f>G1047*(1+L1047/100)</f>
        <v>7381</v>
      </c>
      <c r="N1047" s="160">
        <v>0</v>
      </c>
      <c r="O1047" s="160">
        <f>ROUND(E1047*N1047,2)</f>
        <v>0</v>
      </c>
      <c r="P1047" s="160">
        <v>0</v>
      </c>
      <c r="Q1047" s="160">
        <f>ROUND(E1047*P1047,2)</f>
        <v>0</v>
      </c>
      <c r="R1047" s="160"/>
      <c r="S1047" s="160" t="s">
        <v>161</v>
      </c>
      <c r="T1047" s="160" t="s">
        <v>162</v>
      </c>
      <c r="U1047" s="160">
        <v>0</v>
      </c>
      <c r="V1047" s="160">
        <f>ROUND(E1047*U1047,2)</f>
        <v>0</v>
      </c>
      <c r="W1047" s="160"/>
      <c r="X1047" s="150"/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799</v>
      </c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ht="22.5" outlineLevel="1" x14ac:dyDescent="0.2">
      <c r="A1048" s="157"/>
      <c r="B1048" s="158"/>
      <c r="C1048" s="194" t="s">
        <v>1108</v>
      </c>
      <c r="D1048" s="185"/>
      <c r="E1048" s="186"/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209</v>
      </c>
      <c r="AH1048" s="150">
        <v>0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57"/>
      <c r="B1049" s="158"/>
      <c r="C1049" s="194" t="s">
        <v>1146</v>
      </c>
      <c r="D1049" s="185"/>
      <c r="E1049" s="186">
        <v>1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0"/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209</v>
      </c>
      <c r="AH1049" s="150">
        <v>0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ht="22.5" outlineLevel="1" x14ac:dyDescent="0.2">
      <c r="A1050" s="172">
        <v>175</v>
      </c>
      <c r="B1050" s="173" t="s">
        <v>1147</v>
      </c>
      <c r="C1050" s="181" t="s">
        <v>1148</v>
      </c>
      <c r="D1050" s="174" t="s">
        <v>274</v>
      </c>
      <c r="E1050" s="175">
        <v>1</v>
      </c>
      <c r="F1050" s="176">
        <v>8000</v>
      </c>
      <c r="G1050" s="177">
        <f>ROUND(E1050*F1050,2)</f>
        <v>8000</v>
      </c>
      <c r="H1050" s="161"/>
      <c r="I1050" s="160">
        <f>ROUND(E1050*H1050,2)</f>
        <v>0</v>
      </c>
      <c r="J1050" s="161"/>
      <c r="K1050" s="160">
        <f>ROUND(E1050*J1050,2)</f>
        <v>0</v>
      </c>
      <c r="L1050" s="160">
        <v>21</v>
      </c>
      <c r="M1050" s="160">
        <f>G1050*(1+L1050/100)</f>
        <v>9680</v>
      </c>
      <c r="N1050" s="160">
        <v>0</v>
      </c>
      <c r="O1050" s="160">
        <f>ROUND(E1050*N1050,2)</f>
        <v>0</v>
      </c>
      <c r="P1050" s="160">
        <v>0</v>
      </c>
      <c r="Q1050" s="160">
        <f>ROUND(E1050*P1050,2)</f>
        <v>0</v>
      </c>
      <c r="R1050" s="160"/>
      <c r="S1050" s="160" t="s">
        <v>161</v>
      </c>
      <c r="T1050" s="160" t="s">
        <v>162</v>
      </c>
      <c r="U1050" s="160">
        <v>0</v>
      </c>
      <c r="V1050" s="160">
        <f>ROUND(E1050*U1050,2)</f>
        <v>0</v>
      </c>
      <c r="W1050" s="160"/>
      <c r="X1050" s="15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799</v>
      </c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ht="22.5" outlineLevel="1" x14ac:dyDescent="0.2">
      <c r="A1051" s="157"/>
      <c r="B1051" s="158"/>
      <c r="C1051" s="194" t="s">
        <v>1108</v>
      </c>
      <c r="D1051" s="185"/>
      <c r="E1051" s="186"/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0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209</v>
      </c>
      <c r="AH1051" s="150">
        <v>0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57"/>
      <c r="B1052" s="158"/>
      <c r="C1052" s="194" t="s">
        <v>1146</v>
      </c>
      <c r="D1052" s="185"/>
      <c r="E1052" s="186">
        <v>1</v>
      </c>
      <c r="F1052" s="160"/>
      <c r="G1052" s="160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209</v>
      </c>
      <c r="AH1052" s="150">
        <v>0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ht="22.5" outlineLevel="1" x14ac:dyDescent="0.2">
      <c r="A1053" s="172">
        <v>176</v>
      </c>
      <c r="B1053" s="173" t="s">
        <v>1149</v>
      </c>
      <c r="C1053" s="181" t="s">
        <v>1150</v>
      </c>
      <c r="D1053" s="174" t="s">
        <v>250</v>
      </c>
      <c r="E1053" s="175">
        <v>308.8</v>
      </c>
      <c r="F1053" s="176">
        <v>200</v>
      </c>
      <c r="G1053" s="177">
        <f>ROUND(E1053*F1053,2)</f>
        <v>61760</v>
      </c>
      <c r="H1053" s="161"/>
      <c r="I1053" s="160">
        <f>ROUND(E1053*H1053,2)</f>
        <v>0</v>
      </c>
      <c r="J1053" s="161"/>
      <c r="K1053" s="160">
        <f>ROUND(E1053*J1053,2)</f>
        <v>0</v>
      </c>
      <c r="L1053" s="160">
        <v>21</v>
      </c>
      <c r="M1053" s="160">
        <f>G1053*(1+L1053/100)</f>
        <v>74729.599999999991</v>
      </c>
      <c r="N1053" s="160">
        <v>0</v>
      </c>
      <c r="O1053" s="160">
        <f>ROUND(E1053*N1053,2)</f>
        <v>0</v>
      </c>
      <c r="P1053" s="160">
        <v>0</v>
      </c>
      <c r="Q1053" s="160">
        <f>ROUND(E1053*P1053,2)</f>
        <v>0</v>
      </c>
      <c r="R1053" s="160"/>
      <c r="S1053" s="160" t="s">
        <v>161</v>
      </c>
      <c r="T1053" s="160" t="s">
        <v>162</v>
      </c>
      <c r="U1053" s="160">
        <v>0</v>
      </c>
      <c r="V1053" s="160">
        <f>ROUND(E1053*U1053,2)</f>
        <v>0</v>
      </c>
      <c r="W1053" s="160"/>
      <c r="X1053" s="150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799</v>
      </c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ht="22.5" outlineLevel="1" x14ac:dyDescent="0.2">
      <c r="A1054" s="157"/>
      <c r="B1054" s="158"/>
      <c r="C1054" s="194" t="s">
        <v>1108</v>
      </c>
      <c r="D1054" s="185"/>
      <c r="E1054" s="186"/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0"/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209</v>
      </c>
      <c r="AH1054" s="150">
        <v>0</v>
      </c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 x14ac:dyDescent="0.2">
      <c r="A1055" s="157"/>
      <c r="B1055" s="158"/>
      <c r="C1055" s="194" t="s">
        <v>1151</v>
      </c>
      <c r="D1055" s="185"/>
      <c r="E1055" s="186">
        <v>308.8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0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209</v>
      </c>
      <c r="AH1055" s="150">
        <v>0</v>
      </c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ht="22.5" outlineLevel="1" x14ac:dyDescent="0.2">
      <c r="A1056" s="172">
        <v>177</v>
      </c>
      <c r="B1056" s="173" t="s">
        <v>1152</v>
      </c>
      <c r="C1056" s="181" t="s">
        <v>1153</v>
      </c>
      <c r="D1056" s="174" t="s">
        <v>250</v>
      </c>
      <c r="E1056" s="175">
        <v>6</v>
      </c>
      <c r="F1056" s="176">
        <v>420</v>
      </c>
      <c r="G1056" s="177">
        <f>ROUND(E1056*F1056,2)</f>
        <v>2520</v>
      </c>
      <c r="H1056" s="161"/>
      <c r="I1056" s="160">
        <f>ROUND(E1056*H1056,2)</f>
        <v>0</v>
      </c>
      <c r="J1056" s="161"/>
      <c r="K1056" s="160">
        <f>ROUND(E1056*J1056,2)</f>
        <v>0</v>
      </c>
      <c r="L1056" s="160">
        <v>21</v>
      </c>
      <c r="M1056" s="160">
        <f>G1056*(1+L1056/100)</f>
        <v>3049.2</v>
      </c>
      <c r="N1056" s="160">
        <v>0</v>
      </c>
      <c r="O1056" s="160">
        <f>ROUND(E1056*N1056,2)</f>
        <v>0</v>
      </c>
      <c r="P1056" s="160">
        <v>0</v>
      </c>
      <c r="Q1056" s="160">
        <f>ROUND(E1056*P1056,2)</f>
        <v>0</v>
      </c>
      <c r="R1056" s="160"/>
      <c r="S1056" s="160" t="s">
        <v>161</v>
      </c>
      <c r="T1056" s="160" t="s">
        <v>162</v>
      </c>
      <c r="U1056" s="160">
        <v>0</v>
      </c>
      <c r="V1056" s="160">
        <f>ROUND(E1056*U1056,2)</f>
        <v>0</v>
      </c>
      <c r="W1056" s="160"/>
      <c r="X1056" s="150"/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799</v>
      </c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ht="22.5" outlineLevel="1" x14ac:dyDescent="0.2">
      <c r="A1057" s="157"/>
      <c r="B1057" s="158"/>
      <c r="C1057" s="194" t="s">
        <v>1108</v>
      </c>
      <c r="D1057" s="185"/>
      <c r="E1057" s="186"/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209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7"/>
      <c r="B1058" s="158"/>
      <c r="C1058" s="194" t="s">
        <v>1154</v>
      </c>
      <c r="D1058" s="185"/>
      <c r="E1058" s="186">
        <v>6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0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209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ht="22.5" outlineLevel="1" x14ac:dyDescent="0.2">
      <c r="A1059" s="172">
        <v>178</v>
      </c>
      <c r="B1059" s="173" t="s">
        <v>1155</v>
      </c>
      <c r="C1059" s="181" t="s">
        <v>1156</v>
      </c>
      <c r="D1059" s="174" t="s">
        <v>250</v>
      </c>
      <c r="E1059" s="175">
        <v>72.5</v>
      </c>
      <c r="F1059" s="176">
        <v>520</v>
      </c>
      <c r="G1059" s="177">
        <f>ROUND(E1059*F1059,2)</f>
        <v>37700</v>
      </c>
      <c r="H1059" s="161"/>
      <c r="I1059" s="160">
        <f>ROUND(E1059*H1059,2)</f>
        <v>0</v>
      </c>
      <c r="J1059" s="161"/>
      <c r="K1059" s="160">
        <f>ROUND(E1059*J1059,2)</f>
        <v>0</v>
      </c>
      <c r="L1059" s="160">
        <v>21</v>
      </c>
      <c r="M1059" s="160">
        <f>G1059*(1+L1059/100)</f>
        <v>45617</v>
      </c>
      <c r="N1059" s="160">
        <v>0</v>
      </c>
      <c r="O1059" s="160">
        <f>ROUND(E1059*N1059,2)</f>
        <v>0</v>
      </c>
      <c r="P1059" s="160">
        <v>0</v>
      </c>
      <c r="Q1059" s="160">
        <f>ROUND(E1059*P1059,2)</f>
        <v>0</v>
      </c>
      <c r="R1059" s="160"/>
      <c r="S1059" s="160" t="s">
        <v>161</v>
      </c>
      <c r="T1059" s="160" t="s">
        <v>162</v>
      </c>
      <c r="U1059" s="160">
        <v>0</v>
      </c>
      <c r="V1059" s="160">
        <f>ROUND(E1059*U1059,2)</f>
        <v>0</v>
      </c>
      <c r="W1059" s="160"/>
      <c r="X1059" s="15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799</v>
      </c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ht="22.5" outlineLevel="1" x14ac:dyDescent="0.2">
      <c r="A1060" s="157"/>
      <c r="B1060" s="158"/>
      <c r="C1060" s="194" t="s">
        <v>1108</v>
      </c>
      <c r="D1060" s="185"/>
      <c r="E1060" s="186"/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0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209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157"/>
      <c r="B1061" s="158"/>
      <c r="C1061" s="194" t="s">
        <v>1157</v>
      </c>
      <c r="D1061" s="185"/>
      <c r="E1061" s="186">
        <v>72.5</v>
      </c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0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209</v>
      </c>
      <c r="AH1061" s="150">
        <v>0</v>
      </c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ht="22.5" outlineLevel="1" x14ac:dyDescent="0.2">
      <c r="A1062" s="172">
        <v>179</v>
      </c>
      <c r="B1062" s="173" t="s">
        <v>1158</v>
      </c>
      <c r="C1062" s="181" t="s">
        <v>1159</v>
      </c>
      <c r="D1062" s="174" t="s">
        <v>250</v>
      </c>
      <c r="E1062" s="175">
        <v>941</v>
      </c>
      <c r="F1062" s="176">
        <v>370</v>
      </c>
      <c r="G1062" s="177">
        <f>ROUND(E1062*F1062,2)</f>
        <v>348170</v>
      </c>
      <c r="H1062" s="161"/>
      <c r="I1062" s="160">
        <f>ROUND(E1062*H1062,2)</f>
        <v>0</v>
      </c>
      <c r="J1062" s="161"/>
      <c r="K1062" s="160">
        <f>ROUND(E1062*J1062,2)</f>
        <v>0</v>
      </c>
      <c r="L1062" s="160">
        <v>21</v>
      </c>
      <c r="M1062" s="160">
        <f>G1062*(1+L1062/100)</f>
        <v>421285.7</v>
      </c>
      <c r="N1062" s="160">
        <v>0</v>
      </c>
      <c r="O1062" s="160">
        <f>ROUND(E1062*N1062,2)</f>
        <v>0</v>
      </c>
      <c r="P1062" s="160">
        <v>0</v>
      </c>
      <c r="Q1062" s="160">
        <f>ROUND(E1062*P1062,2)</f>
        <v>0</v>
      </c>
      <c r="R1062" s="160"/>
      <c r="S1062" s="160" t="s">
        <v>161</v>
      </c>
      <c r="T1062" s="160" t="s">
        <v>162</v>
      </c>
      <c r="U1062" s="160">
        <v>0</v>
      </c>
      <c r="V1062" s="160">
        <f>ROUND(E1062*U1062,2)</f>
        <v>0</v>
      </c>
      <c r="W1062" s="160"/>
      <c r="X1062" s="15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799</v>
      </c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ht="22.5" outlineLevel="1" x14ac:dyDescent="0.2">
      <c r="A1063" s="157"/>
      <c r="B1063" s="158"/>
      <c r="C1063" s="194" t="s">
        <v>1108</v>
      </c>
      <c r="D1063" s="185"/>
      <c r="E1063" s="186"/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0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209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7"/>
      <c r="B1064" s="158"/>
      <c r="C1064" s="194" t="s">
        <v>1160</v>
      </c>
      <c r="D1064" s="185"/>
      <c r="E1064" s="186">
        <v>941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0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209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ht="22.5" outlineLevel="1" x14ac:dyDescent="0.2">
      <c r="A1065" s="172">
        <v>180</v>
      </c>
      <c r="B1065" s="173" t="s">
        <v>1161</v>
      </c>
      <c r="C1065" s="181" t="s">
        <v>1162</v>
      </c>
      <c r="D1065" s="174" t="s">
        <v>250</v>
      </c>
      <c r="E1065" s="175">
        <v>941</v>
      </c>
      <c r="F1065" s="176">
        <v>420</v>
      </c>
      <c r="G1065" s="177">
        <f>ROUND(E1065*F1065,2)</f>
        <v>395220</v>
      </c>
      <c r="H1065" s="161"/>
      <c r="I1065" s="160">
        <f>ROUND(E1065*H1065,2)</f>
        <v>0</v>
      </c>
      <c r="J1065" s="161"/>
      <c r="K1065" s="160">
        <f>ROUND(E1065*J1065,2)</f>
        <v>0</v>
      </c>
      <c r="L1065" s="160">
        <v>21</v>
      </c>
      <c r="M1065" s="160">
        <f>G1065*(1+L1065/100)</f>
        <v>478216.2</v>
      </c>
      <c r="N1065" s="160">
        <v>0</v>
      </c>
      <c r="O1065" s="160">
        <f>ROUND(E1065*N1065,2)</f>
        <v>0</v>
      </c>
      <c r="P1065" s="160">
        <v>0</v>
      </c>
      <c r="Q1065" s="160">
        <f>ROUND(E1065*P1065,2)</f>
        <v>0</v>
      </c>
      <c r="R1065" s="160"/>
      <c r="S1065" s="160" t="s">
        <v>161</v>
      </c>
      <c r="T1065" s="160" t="s">
        <v>162</v>
      </c>
      <c r="U1065" s="160">
        <v>0</v>
      </c>
      <c r="V1065" s="160">
        <f>ROUND(E1065*U1065,2)</f>
        <v>0</v>
      </c>
      <c r="W1065" s="160"/>
      <c r="X1065" s="150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799</v>
      </c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ht="22.5" outlineLevel="1" x14ac:dyDescent="0.2">
      <c r="A1066" s="157"/>
      <c r="B1066" s="158"/>
      <c r="C1066" s="194" t="s">
        <v>1108</v>
      </c>
      <c r="D1066" s="185"/>
      <c r="E1066" s="186"/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209</v>
      </c>
      <c r="AH1066" s="150">
        <v>0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1" x14ac:dyDescent="0.2">
      <c r="A1067" s="157"/>
      <c r="B1067" s="158"/>
      <c r="C1067" s="194" t="s">
        <v>1160</v>
      </c>
      <c r="D1067" s="185"/>
      <c r="E1067" s="186">
        <v>941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0"/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209</v>
      </c>
      <c r="AH1067" s="150">
        <v>0</v>
      </c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ht="22.5" outlineLevel="1" x14ac:dyDescent="0.2">
      <c r="A1068" s="172">
        <v>181</v>
      </c>
      <c r="B1068" s="173" t="s">
        <v>1163</v>
      </c>
      <c r="C1068" s="181" t="s">
        <v>1164</v>
      </c>
      <c r="D1068" s="174" t="s">
        <v>250</v>
      </c>
      <c r="E1068" s="175">
        <v>9.8000000000000007</v>
      </c>
      <c r="F1068" s="176">
        <v>300</v>
      </c>
      <c r="G1068" s="177">
        <f>ROUND(E1068*F1068,2)</f>
        <v>2940</v>
      </c>
      <c r="H1068" s="161"/>
      <c r="I1068" s="160">
        <f>ROUND(E1068*H1068,2)</f>
        <v>0</v>
      </c>
      <c r="J1068" s="161"/>
      <c r="K1068" s="160">
        <f>ROUND(E1068*J1068,2)</f>
        <v>0</v>
      </c>
      <c r="L1068" s="160">
        <v>21</v>
      </c>
      <c r="M1068" s="160">
        <f>G1068*(1+L1068/100)</f>
        <v>3557.4</v>
      </c>
      <c r="N1068" s="160">
        <v>0</v>
      </c>
      <c r="O1068" s="160">
        <f>ROUND(E1068*N1068,2)</f>
        <v>0</v>
      </c>
      <c r="P1068" s="160">
        <v>0</v>
      </c>
      <c r="Q1068" s="160">
        <f>ROUND(E1068*P1068,2)</f>
        <v>0</v>
      </c>
      <c r="R1068" s="160"/>
      <c r="S1068" s="160" t="s">
        <v>161</v>
      </c>
      <c r="T1068" s="160" t="s">
        <v>162</v>
      </c>
      <c r="U1068" s="160">
        <v>0</v>
      </c>
      <c r="V1068" s="160">
        <f>ROUND(E1068*U1068,2)</f>
        <v>0</v>
      </c>
      <c r="W1068" s="160"/>
      <c r="X1068" s="150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799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ht="22.5" outlineLevel="1" x14ac:dyDescent="0.2">
      <c r="A1069" s="157"/>
      <c r="B1069" s="158"/>
      <c r="C1069" s="194" t="s">
        <v>1108</v>
      </c>
      <c r="D1069" s="185"/>
      <c r="E1069" s="186"/>
      <c r="F1069" s="160"/>
      <c r="G1069" s="160"/>
      <c r="H1069" s="160"/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5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209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7"/>
      <c r="B1070" s="158"/>
      <c r="C1070" s="194" t="s">
        <v>1165</v>
      </c>
      <c r="D1070" s="185"/>
      <c r="E1070" s="186">
        <v>9.8000000000000007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209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ht="22.5" outlineLevel="1" x14ac:dyDescent="0.2">
      <c r="A1071" s="172">
        <v>182</v>
      </c>
      <c r="B1071" s="173" t="s">
        <v>1166</v>
      </c>
      <c r="C1071" s="181" t="s">
        <v>1167</v>
      </c>
      <c r="D1071" s="174" t="s">
        <v>250</v>
      </c>
      <c r="E1071" s="175">
        <v>304.8</v>
      </c>
      <c r="F1071" s="176">
        <v>430</v>
      </c>
      <c r="G1071" s="177">
        <f>ROUND(E1071*F1071,2)</f>
        <v>131064</v>
      </c>
      <c r="H1071" s="161"/>
      <c r="I1071" s="160">
        <f>ROUND(E1071*H1071,2)</f>
        <v>0</v>
      </c>
      <c r="J1071" s="161"/>
      <c r="K1071" s="160">
        <f>ROUND(E1071*J1071,2)</f>
        <v>0</v>
      </c>
      <c r="L1071" s="160">
        <v>21</v>
      </c>
      <c r="M1071" s="160">
        <f>G1071*(1+L1071/100)</f>
        <v>158587.44</v>
      </c>
      <c r="N1071" s="160">
        <v>0</v>
      </c>
      <c r="O1071" s="160">
        <f>ROUND(E1071*N1071,2)</f>
        <v>0</v>
      </c>
      <c r="P1071" s="160">
        <v>0</v>
      </c>
      <c r="Q1071" s="160">
        <f>ROUND(E1071*P1071,2)</f>
        <v>0</v>
      </c>
      <c r="R1071" s="160"/>
      <c r="S1071" s="160" t="s">
        <v>161</v>
      </c>
      <c r="T1071" s="160" t="s">
        <v>162</v>
      </c>
      <c r="U1071" s="160">
        <v>0</v>
      </c>
      <c r="V1071" s="160">
        <f>ROUND(E1071*U1071,2)</f>
        <v>0</v>
      </c>
      <c r="W1071" s="160"/>
      <c r="X1071" s="150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799</v>
      </c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ht="22.5" outlineLevel="1" x14ac:dyDescent="0.2">
      <c r="A1072" s="157"/>
      <c r="B1072" s="158"/>
      <c r="C1072" s="194" t="s">
        <v>1108</v>
      </c>
      <c r="D1072" s="185"/>
      <c r="E1072" s="186"/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/>
      <c r="S1072" s="160"/>
      <c r="T1072" s="160"/>
      <c r="U1072" s="160"/>
      <c r="V1072" s="160"/>
      <c r="W1072" s="160"/>
      <c r="X1072" s="150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209</v>
      </c>
      <c r="AH1072" s="150">
        <v>0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7"/>
      <c r="B1073" s="158"/>
      <c r="C1073" s="194" t="s">
        <v>1168</v>
      </c>
      <c r="D1073" s="185"/>
      <c r="E1073" s="186">
        <v>304.8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0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209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ht="22.5" outlineLevel="1" x14ac:dyDescent="0.2">
      <c r="A1074" s="172">
        <v>183</v>
      </c>
      <c r="B1074" s="173" t="s">
        <v>1169</v>
      </c>
      <c r="C1074" s="181" t="s">
        <v>1170</v>
      </c>
      <c r="D1074" s="174" t="s">
        <v>250</v>
      </c>
      <c r="E1074" s="175">
        <v>18.600000000000001</v>
      </c>
      <c r="F1074" s="176">
        <v>300</v>
      </c>
      <c r="G1074" s="177">
        <f>ROUND(E1074*F1074,2)</f>
        <v>5580</v>
      </c>
      <c r="H1074" s="161"/>
      <c r="I1074" s="160">
        <f>ROUND(E1074*H1074,2)</f>
        <v>0</v>
      </c>
      <c r="J1074" s="161"/>
      <c r="K1074" s="160">
        <f>ROUND(E1074*J1074,2)</f>
        <v>0</v>
      </c>
      <c r="L1074" s="160">
        <v>21</v>
      </c>
      <c r="M1074" s="160">
        <f>G1074*(1+L1074/100)</f>
        <v>6751.8</v>
      </c>
      <c r="N1074" s="160">
        <v>0</v>
      </c>
      <c r="O1074" s="160">
        <f>ROUND(E1074*N1074,2)</f>
        <v>0</v>
      </c>
      <c r="P1074" s="160">
        <v>0</v>
      </c>
      <c r="Q1074" s="160">
        <f>ROUND(E1074*P1074,2)</f>
        <v>0</v>
      </c>
      <c r="R1074" s="160"/>
      <c r="S1074" s="160" t="s">
        <v>161</v>
      </c>
      <c r="T1074" s="160" t="s">
        <v>162</v>
      </c>
      <c r="U1074" s="160">
        <v>0</v>
      </c>
      <c r="V1074" s="160">
        <f>ROUND(E1074*U1074,2)</f>
        <v>0</v>
      </c>
      <c r="W1074" s="160"/>
      <c r="X1074" s="150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799</v>
      </c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ht="22.5" outlineLevel="1" x14ac:dyDescent="0.2">
      <c r="A1075" s="157"/>
      <c r="B1075" s="158"/>
      <c r="C1075" s="194" t="s">
        <v>1108</v>
      </c>
      <c r="D1075" s="185"/>
      <c r="E1075" s="186"/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0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209</v>
      </c>
      <c r="AH1075" s="150">
        <v>0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1" x14ac:dyDescent="0.2">
      <c r="A1076" s="157"/>
      <c r="B1076" s="158"/>
      <c r="C1076" s="194" t="s">
        <v>1171</v>
      </c>
      <c r="D1076" s="185"/>
      <c r="E1076" s="186">
        <v>18.600000000000001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0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209</v>
      </c>
      <c r="AH1076" s="150">
        <v>0</v>
      </c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ht="22.5" outlineLevel="1" x14ac:dyDescent="0.2">
      <c r="A1077" s="172">
        <v>184</v>
      </c>
      <c r="B1077" s="173" t="s">
        <v>1172</v>
      </c>
      <c r="C1077" s="181" t="s">
        <v>1173</v>
      </c>
      <c r="D1077" s="174" t="s">
        <v>250</v>
      </c>
      <c r="E1077" s="175">
        <v>24.9</v>
      </c>
      <c r="F1077" s="176">
        <v>450</v>
      </c>
      <c r="G1077" s="177">
        <f>ROUND(E1077*F1077,2)</f>
        <v>11205</v>
      </c>
      <c r="H1077" s="161"/>
      <c r="I1077" s="160">
        <f>ROUND(E1077*H1077,2)</f>
        <v>0</v>
      </c>
      <c r="J1077" s="161"/>
      <c r="K1077" s="160">
        <f>ROUND(E1077*J1077,2)</f>
        <v>0</v>
      </c>
      <c r="L1077" s="160">
        <v>21</v>
      </c>
      <c r="M1077" s="160">
        <f>G1077*(1+L1077/100)</f>
        <v>13558.05</v>
      </c>
      <c r="N1077" s="160">
        <v>0</v>
      </c>
      <c r="O1077" s="160">
        <f>ROUND(E1077*N1077,2)</f>
        <v>0</v>
      </c>
      <c r="P1077" s="160">
        <v>0</v>
      </c>
      <c r="Q1077" s="160">
        <f>ROUND(E1077*P1077,2)</f>
        <v>0</v>
      </c>
      <c r="R1077" s="160"/>
      <c r="S1077" s="160" t="s">
        <v>161</v>
      </c>
      <c r="T1077" s="160" t="s">
        <v>162</v>
      </c>
      <c r="U1077" s="160">
        <v>0</v>
      </c>
      <c r="V1077" s="160">
        <f>ROUND(E1077*U1077,2)</f>
        <v>0</v>
      </c>
      <c r="W1077" s="160"/>
      <c r="X1077" s="150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799</v>
      </c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ht="22.5" outlineLevel="1" x14ac:dyDescent="0.2">
      <c r="A1078" s="157"/>
      <c r="B1078" s="158"/>
      <c r="C1078" s="194" t="s">
        <v>1108</v>
      </c>
      <c r="D1078" s="185"/>
      <c r="E1078" s="186"/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0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209</v>
      </c>
      <c r="AH1078" s="150">
        <v>0</v>
      </c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 x14ac:dyDescent="0.2">
      <c r="A1079" s="157"/>
      <c r="B1079" s="158"/>
      <c r="C1079" s="194" t="s">
        <v>1174</v>
      </c>
      <c r="D1079" s="185"/>
      <c r="E1079" s="186">
        <v>24.9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0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209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ht="22.5" outlineLevel="1" x14ac:dyDescent="0.2">
      <c r="A1080" s="172">
        <v>185</v>
      </c>
      <c r="B1080" s="173" t="s">
        <v>1175</v>
      </c>
      <c r="C1080" s="181" t="s">
        <v>1176</v>
      </c>
      <c r="D1080" s="174" t="s">
        <v>250</v>
      </c>
      <c r="E1080" s="175">
        <v>416</v>
      </c>
      <c r="F1080" s="176">
        <v>200</v>
      </c>
      <c r="G1080" s="177">
        <f>ROUND(E1080*F1080,2)</f>
        <v>83200</v>
      </c>
      <c r="H1080" s="161"/>
      <c r="I1080" s="160">
        <f>ROUND(E1080*H1080,2)</f>
        <v>0</v>
      </c>
      <c r="J1080" s="161"/>
      <c r="K1080" s="160">
        <f>ROUND(E1080*J1080,2)</f>
        <v>0</v>
      </c>
      <c r="L1080" s="160">
        <v>21</v>
      </c>
      <c r="M1080" s="160">
        <f>G1080*(1+L1080/100)</f>
        <v>100672</v>
      </c>
      <c r="N1080" s="160">
        <v>0</v>
      </c>
      <c r="O1080" s="160">
        <f>ROUND(E1080*N1080,2)</f>
        <v>0</v>
      </c>
      <c r="P1080" s="160">
        <v>0</v>
      </c>
      <c r="Q1080" s="160">
        <f>ROUND(E1080*P1080,2)</f>
        <v>0</v>
      </c>
      <c r="R1080" s="160"/>
      <c r="S1080" s="160" t="s">
        <v>161</v>
      </c>
      <c r="T1080" s="160" t="s">
        <v>162</v>
      </c>
      <c r="U1080" s="160">
        <v>0</v>
      </c>
      <c r="V1080" s="160">
        <f>ROUND(E1080*U1080,2)</f>
        <v>0</v>
      </c>
      <c r="W1080" s="160"/>
      <c r="X1080" s="150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799</v>
      </c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ht="22.5" outlineLevel="1" x14ac:dyDescent="0.2">
      <c r="A1081" s="157"/>
      <c r="B1081" s="158"/>
      <c r="C1081" s="194" t="s">
        <v>1108</v>
      </c>
      <c r="D1081" s="185"/>
      <c r="E1081" s="186"/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0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209</v>
      </c>
      <c r="AH1081" s="150">
        <v>0</v>
      </c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57"/>
      <c r="B1082" s="158"/>
      <c r="C1082" s="194" t="s">
        <v>1177</v>
      </c>
      <c r="D1082" s="185"/>
      <c r="E1082" s="186">
        <v>416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0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209</v>
      </c>
      <c r="AH1082" s="150">
        <v>0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ht="22.5" outlineLevel="1" x14ac:dyDescent="0.2">
      <c r="A1083" s="172">
        <v>186</v>
      </c>
      <c r="B1083" s="173" t="s">
        <v>1178</v>
      </c>
      <c r="C1083" s="181" t="s">
        <v>1179</v>
      </c>
      <c r="D1083" s="174" t="s">
        <v>250</v>
      </c>
      <c r="E1083" s="175">
        <v>416</v>
      </c>
      <c r="F1083" s="176">
        <v>340</v>
      </c>
      <c r="G1083" s="177">
        <f>ROUND(E1083*F1083,2)</f>
        <v>141440</v>
      </c>
      <c r="H1083" s="161"/>
      <c r="I1083" s="160">
        <f>ROUND(E1083*H1083,2)</f>
        <v>0</v>
      </c>
      <c r="J1083" s="161"/>
      <c r="K1083" s="160">
        <f>ROUND(E1083*J1083,2)</f>
        <v>0</v>
      </c>
      <c r="L1083" s="160">
        <v>21</v>
      </c>
      <c r="M1083" s="160">
        <f>G1083*(1+L1083/100)</f>
        <v>171142.39999999999</v>
      </c>
      <c r="N1083" s="160">
        <v>0</v>
      </c>
      <c r="O1083" s="160">
        <f>ROUND(E1083*N1083,2)</f>
        <v>0</v>
      </c>
      <c r="P1083" s="160">
        <v>0</v>
      </c>
      <c r="Q1083" s="160">
        <f>ROUND(E1083*P1083,2)</f>
        <v>0</v>
      </c>
      <c r="R1083" s="160"/>
      <c r="S1083" s="160" t="s">
        <v>161</v>
      </c>
      <c r="T1083" s="160" t="s">
        <v>162</v>
      </c>
      <c r="U1083" s="160">
        <v>0</v>
      </c>
      <c r="V1083" s="160">
        <f>ROUND(E1083*U1083,2)</f>
        <v>0</v>
      </c>
      <c r="W1083" s="160"/>
      <c r="X1083" s="150"/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799</v>
      </c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ht="22.5" outlineLevel="1" x14ac:dyDescent="0.2">
      <c r="A1084" s="157"/>
      <c r="B1084" s="158"/>
      <c r="C1084" s="194" t="s">
        <v>1108</v>
      </c>
      <c r="D1084" s="185"/>
      <c r="E1084" s="186"/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0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209</v>
      </c>
      <c r="AH1084" s="150">
        <v>0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57"/>
      <c r="B1085" s="158"/>
      <c r="C1085" s="194" t="s">
        <v>1180</v>
      </c>
      <c r="D1085" s="185"/>
      <c r="E1085" s="186">
        <v>416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0"/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209</v>
      </c>
      <c r="AH1085" s="150">
        <v>0</v>
      </c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ht="22.5" outlineLevel="1" x14ac:dyDescent="0.2">
      <c r="A1086" s="172">
        <v>187</v>
      </c>
      <c r="B1086" s="173" t="s">
        <v>1181</v>
      </c>
      <c r="C1086" s="181" t="s">
        <v>1182</v>
      </c>
      <c r="D1086" s="174" t="s">
        <v>250</v>
      </c>
      <c r="E1086" s="175">
        <v>11.4</v>
      </c>
      <c r="F1086" s="176">
        <v>450</v>
      </c>
      <c r="G1086" s="177">
        <f>ROUND(E1086*F1086,2)</f>
        <v>5130</v>
      </c>
      <c r="H1086" s="161"/>
      <c r="I1086" s="160">
        <f>ROUND(E1086*H1086,2)</f>
        <v>0</v>
      </c>
      <c r="J1086" s="161"/>
      <c r="K1086" s="160">
        <f>ROUND(E1086*J1086,2)</f>
        <v>0</v>
      </c>
      <c r="L1086" s="160">
        <v>21</v>
      </c>
      <c r="M1086" s="160">
        <f>G1086*(1+L1086/100)</f>
        <v>6207.3</v>
      </c>
      <c r="N1086" s="160">
        <v>0</v>
      </c>
      <c r="O1086" s="160">
        <f>ROUND(E1086*N1086,2)</f>
        <v>0</v>
      </c>
      <c r="P1086" s="160">
        <v>0</v>
      </c>
      <c r="Q1086" s="160">
        <f>ROUND(E1086*P1086,2)</f>
        <v>0</v>
      </c>
      <c r="R1086" s="160"/>
      <c r="S1086" s="160" t="s">
        <v>161</v>
      </c>
      <c r="T1086" s="160" t="s">
        <v>162</v>
      </c>
      <c r="U1086" s="160">
        <v>0</v>
      </c>
      <c r="V1086" s="160">
        <f>ROUND(E1086*U1086,2)</f>
        <v>0</v>
      </c>
      <c r="W1086" s="160"/>
      <c r="X1086" s="150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799</v>
      </c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ht="22.5" outlineLevel="1" x14ac:dyDescent="0.2">
      <c r="A1087" s="157"/>
      <c r="B1087" s="158"/>
      <c r="C1087" s="194" t="s">
        <v>1108</v>
      </c>
      <c r="D1087" s="185"/>
      <c r="E1087" s="186"/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0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209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 x14ac:dyDescent="0.2">
      <c r="A1088" s="157"/>
      <c r="B1088" s="158"/>
      <c r="C1088" s="194" t="s">
        <v>1183</v>
      </c>
      <c r="D1088" s="185"/>
      <c r="E1088" s="186">
        <v>11.4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0"/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209</v>
      </c>
      <c r="AH1088" s="150">
        <v>0</v>
      </c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ht="22.5" outlineLevel="1" x14ac:dyDescent="0.2">
      <c r="A1089" s="172">
        <v>188</v>
      </c>
      <c r="B1089" s="173" t="s">
        <v>1184</v>
      </c>
      <c r="C1089" s="181" t="s">
        <v>1185</v>
      </c>
      <c r="D1089" s="174" t="s">
        <v>274</v>
      </c>
      <c r="E1089" s="175">
        <v>20</v>
      </c>
      <c r="F1089" s="176">
        <v>540</v>
      </c>
      <c r="G1089" s="177">
        <f>ROUND(E1089*F1089,2)</f>
        <v>10800</v>
      </c>
      <c r="H1089" s="161"/>
      <c r="I1089" s="160">
        <f>ROUND(E1089*H1089,2)</f>
        <v>0</v>
      </c>
      <c r="J1089" s="161"/>
      <c r="K1089" s="160">
        <f>ROUND(E1089*J1089,2)</f>
        <v>0</v>
      </c>
      <c r="L1089" s="160">
        <v>21</v>
      </c>
      <c r="M1089" s="160">
        <f>G1089*(1+L1089/100)</f>
        <v>13068</v>
      </c>
      <c r="N1089" s="160">
        <v>0</v>
      </c>
      <c r="O1089" s="160">
        <f>ROUND(E1089*N1089,2)</f>
        <v>0</v>
      </c>
      <c r="P1089" s="160">
        <v>0</v>
      </c>
      <c r="Q1089" s="160">
        <f>ROUND(E1089*P1089,2)</f>
        <v>0</v>
      </c>
      <c r="R1089" s="160"/>
      <c r="S1089" s="160" t="s">
        <v>161</v>
      </c>
      <c r="T1089" s="160" t="s">
        <v>162</v>
      </c>
      <c r="U1089" s="160">
        <v>0</v>
      </c>
      <c r="V1089" s="160">
        <f>ROUND(E1089*U1089,2)</f>
        <v>0</v>
      </c>
      <c r="W1089" s="160"/>
      <c r="X1089" s="150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799</v>
      </c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ht="22.5" outlineLevel="1" x14ac:dyDescent="0.2">
      <c r="A1090" s="157"/>
      <c r="B1090" s="158"/>
      <c r="C1090" s="194" t="s">
        <v>1108</v>
      </c>
      <c r="D1090" s="185"/>
      <c r="E1090" s="186"/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0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209</v>
      </c>
      <c r="AH1090" s="150">
        <v>0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outlineLevel="1" x14ac:dyDescent="0.2">
      <c r="A1091" s="157"/>
      <c r="B1091" s="158"/>
      <c r="C1091" s="194" t="s">
        <v>1704</v>
      </c>
      <c r="D1091" s="185"/>
      <c r="E1091" s="186">
        <v>19.600000000000001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0"/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209</v>
      </c>
      <c r="AH1091" s="150">
        <v>0</v>
      </c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ht="22.5" outlineLevel="1" x14ac:dyDescent="0.2">
      <c r="A1092" s="172">
        <v>189</v>
      </c>
      <c r="B1092" s="173" t="s">
        <v>1186</v>
      </c>
      <c r="C1092" s="181" t="s">
        <v>1187</v>
      </c>
      <c r="D1092" s="174" t="s">
        <v>250</v>
      </c>
      <c r="E1092" s="175">
        <v>60.36</v>
      </c>
      <c r="F1092" s="176">
        <v>380</v>
      </c>
      <c r="G1092" s="177">
        <f>ROUND(E1092*F1092,2)</f>
        <v>22936.799999999999</v>
      </c>
      <c r="H1092" s="161"/>
      <c r="I1092" s="160">
        <f>ROUND(E1092*H1092,2)</f>
        <v>0</v>
      </c>
      <c r="J1092" s="161"/>
      <c r="K1092" s="160">
        <f>ROUND(E1092*J1092,2)</f>
        <v>0</v>
      </c>
      <c r="L1092" s="160">
        <v>21</v>
      </c>
      <c r="M1092" s="160">
        <f>G1092*(1+L1092/100)</f>
        <v>27753.527999999998</v>
      </c>
      <c r="N1092" s="160">
        <v>0</v>
      </c>
      <c r="O1092" s="160">
        <f>ROUND(E1092*N1092,2)</f>
        <v>0</v>
      </c>
      <c r="P1092" s="160">
        <v>0</v>
      </c>
      <c r="Q1092" s="160">
        <f>ROUND(E1092*P1092,2)</f>
        <v>0</v>
      </c>
      <c r="R1092" s="160"/>
      <c r="S1092" s="160" t="s">
        <v>161</v>
      </c>
      <c r="T1092" s="160" t="s">
        <v>162</v>
      </c>
      <c r="U1092" s="160">
        <v>0</v>
      </c>
      <c r="V1092" s="160">
        <f>ROUND(E1092*U1092,2)</f>
        <v>0</v>
      </c>
      <c r="W1092" s="160"/>
      <c r="X1092" s="150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799</v>
      </c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ht="22.5" outlineLevel="1" x14ac:dyDescent="0.2">
      <c r="A1093" s="157"/>
      <c r="B1093" s="158"/>
      <c r="C1093" s="194" t="s">
        <v>1108</v>
      </c>
      <c r="D1093" s="185"/>
      <c r="E1093" s="186"/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0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209</v>
      </c>
      <c r="AH1093" s="150">
        <v>0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1" x14ac:dyDescent="0.2">
      <c r="A1094" s="157"/>
      <c r="B1094" s="158"/>
      <c r="C1094" s="194" t="s">
        <v>1188</v>
      </c>
      <c r="D1094" s="185"/>
      <c r="E1094" s="186">
        <v>60.36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0"/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209</v>
      </c>
      <c r="AH1094" s="150">
        <v>0</v>
      </c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ht="22.5" outlineLevel="1" x14ac:dyDescent="0.2">
      <c r="A1095" s="172">
        <v>190</v>
      </c>
      <c r="B1095" s="173" t="s">
        <v>1189</v>
      </c>
      <c r="C1095" s="181" t="s">
        <v>1190</v>
      </c>
      <c r="D1095" s="174" t="s">
        <v>250</v>
      </c>
      <c r="E1095" s="175">
        <v>60.36</v>
      </c>
      <c r="F1095" s="176">
        <v>200</v>
      </c>
      <c r="G1095" s="177">
        <f>ROUND(E1095*F1095,2)</f>
        <v>12072</v>
      </c>
      <c r="H1095" s="161"/>
      <c r="I1095" s="160">
        <f>ROUND(E1095*H1095,2)</f>
        <v>0</v>
      </c>
      <c r="J1095" s="161"/>
      <c r="K1095" s="160">
        <f>ROUND(E1095*J1095,2)</f>
        <v>0</v>
      </c>
      <c r="L1095" s="160">
        <v>21</v>
      </c>
      <c r="M1095" s="160">
        <f>G1095*(1+L1095/100)</f>
        <v>14607.119999999999</v>
      </c>
      <c r="N1095" s="160">
        <v>0</v>
      </c>
      <c r="O1095" s="160">
        <f>ROUND(E1095*N1095,2)</f>
        <v>0</v>
      </c>
      <c r="P1095" s="160">
        <v>0</v>
      </c>
      <c r="Q1095" s="160">
        <f>ROUND(E1095*P1095,2)</f>
        <v>0</v>
      </c>
      <c r="R1095" s="160"/>
      <c r="S1095" s="160" t="s">
        <v>161</v>
      </c>
      <c r="T1095" s="160" t="s">
        <v>162</v>
      </c>
      <c r="U1095" s="160">
        <v>0</v>
      </c>
      <c r="V1095" s="160">
        <f>ROUND(E1095*U1095,2)</f>
        <v>0</v>
      </c>
      <c r="W1095" s="160"/>
      <c r="X1095" s="150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799</v>
      </c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ht="22.5" outlineLevel="1" x14ac:dyDescent="0.2">
      <c r="A1096" s="157"/>
      <c r="B1096" s="158"/>
      <c r="C1096" s="194" t="s">
        <v>1108</v>
      </c>
      <c r="D1096" s="185"/>
      <c r="E1096" s="186"/>
      <c r="F1096" s="160"/>
      <c r="G1096" s="160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50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209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outlineLevel="1" x14ac:dyDescent="0.2">
      <c r="A1097" s="157"/>
      <c r="B1097" s="158"/>
      <c r="C1097" s="194" t="s">
        <v>1191</v>
      </c>
      <c r="D1097" s="185"/>
      <c r="E1097" s="186">
        <v>60.36</v>
      </c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50"/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209</v>
      </c>
      <c r="AH1097" s="150">
        <v>0</v>
      </c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ht="22.5" outlineLevel="1" x14ac:dyDescent="0.2">
      <c r="A1098" s="172">
        <v>191</v>
      </c>
      <c r="B1098" s="173" t="s">
        <v>1192</v>
      </c>
      <c r="C1098" s="181" t="s">
        <v>1193</v>
      </c>
      <c r="D1098" s="174" t="s">
        <v>250</v>
      </c>
      <c r="E1098" s="175">
        <v>60.36</v>
      </c>
      <c r="F1098" s="176">
        <v>200</v>
      </c>
      <c r="G1098" s="177">
        <f>ROUND(E1098*F1098,2)</f>
        <v>12072</v>
      </c>
      <c r="H1098" s="161"/>
      <c r="I1098" s="160">
        <f>ROUND(E1098*H1098,2)</f>
        <v>0</v>
      </c>
      <c r="J1098" s="161"/>
      <c r="K1098" s="160">
        <f>ROUND(E1098*J1098,2)</f>
        <v>0</v>
      </c>
      <c r="L1098" s="160">
        <v>21</v>
      </c>
      <c r="M1098" s="160">
        <f>G1098*(1+L1098/100)</f>
        <v>14607.119999999999</v>
      </c>
      <c r="N1098" s="160">
        <v>0</v>
      </c>
      <c r="O1098" s="160">
        <f>ROUND(E1098*N1098,2)</f>
        <v>0</v>
      </c>
      <c r="P1098" s="160">
        <v>0</v>
      </c>
      <c r="Q1098" s="160">
        <f>ROUND(E1098*P1098,2)</f>
        <v>0</v>
      </c>
      <c r="R1098" s="160"/>
      <c r="S1098" s="160" t="s">
        <v>161</v>
      </c>
      <c r="T1098" s="160" t="s">
        <v>162</v>
      </c>
      <c r="U1098" s="160">
        <v>0</v>
      </c>
      <c r="V1098" s="160">
        <f>ROUND(E1098*U1098,2)</f>
        <v>0</v>
      </c>
      <c r="W1098" s="160"/>
      <c r="X1098" s="150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799</v>
      </c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ht="22.5" outlineLevel="1" x14ac:dyDescent="0.2">
      <c r="A1099" s="157"/>
      <c r="B1099" s="158"/>
      <c r="C1099" s="194" t="s">
        <v>1108</v>
      </c>
      <c r="D1099" s="185"/>
      <c r="E1099" s="186"/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0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209</v>
      </c>
      <c r="AH1099" s="150">
        <v>0</v>
      </c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7"/>
      <c r="B1100" s="158"/>
      <c r="C1100" s="194" t="s">
        <v>1191</v>
      </c>
      <c r="D1100" s="185"/>
      <c r="E1100" s="186">
        <v>60.36</v>
      </c>
      <c r="F1100" s="160"/>
      <c r="G1100" s="160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0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209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ht="22.5" outlineLevel="1" x14ac:dyDescent="0.2">
      <c r="A1101" s="172">
        <v>192</v>
      </c>
      <c r="B1101" s="173" t="s">
        <v>1194</v>
      </c>
      <c r="C1101" s="181" t="s">
        <v>1195</v>
      </c>
      <c r="D1101" s="174" t="s">
        <v>250</v>
      </c>
      <c r="E1101" s="175">
        <v>60.36</v>
      </c>
      <c r="F1101" s="176">
        <v>360</v>
      </c>
      <c r="G1101" s="177">
        <f>ROUND(E1101*F1101,2)</f>
        <v>21729.599999999999</v>
      </c>
      <c r="H1101" s="161"/>
      <c r="I1101" s="160">
        <f>ROUND(E1101*H1101,2)</f>
        <v>0</v>
      </c>
      <c r="J1101" s="161"/>
      <c r="K1101" s="160">
        <f>ROUND(E1101*J1101,2)</f>
        <v>0</v>
      </c>
      <c r="L1101" s="160">
        <v>21</v>
      </c>
      <c r="M1101" s="160">
        <f>G1101*(1+L1101/100)</f>
        <v>26292.815999999999</v>
      </c>
      <c r="N1101" s="160">
        <v>0</v>
      </c>
      <c r="O1101" s="160">
        <f>ROUND(E1101*N1101,2)</f>
        <v>0</v>
      </c>
      <c r="P1101" s="160">
        <v>0</v>
      </c>
      <c r="Q1101" s="160">
        <f>ROUND(E1101*P1101,2)</f>
        <v>0</v>
      </c>
      <c r="R1101" s="160"/>
      <c r="S1101" s="160" t="s">
        <v>161</v>
      </c>
      <c r="T1101" s="160" t="s">
        <v>162</v>
      </c>
      <c r="U1101" s="160">
        <v>0</v>
      </c>
      <c r="V1101" s="160">
        <f>ROUND(E1101*U1101,2)</f>
        <v>0</v>
      </c>
      <c r="W1101" s="160"/>
      <c r="X1101" s="150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799</v>
      </c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ht="22.5" outlineLevel="1" x14ac:dyDescent="0.2">
      <c r="A1102" s="157"/>
      <c r="B1102" s="158"/>
      <c r="C1102" s="194" t="s">
        <v>1108</v>
      </c>
      <c r="D1102" s="185"/>
      <c r="E1102" s="186"/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0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209</v>
      </c>
      <c r="AH1102" s="150">
        <v>0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57"/>
      <c r="B1103" s="158"/>
      <c r="C1103" s="194" t="s">
        <v>1191</v>
      </c>
      <c r="D1103" s="185"/>
      <c r="E1103" s="186">
        <v>60.36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0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209</v>
      </c>
      <c r="AH1103" s="150">
        <v>0</v>
      </c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ht="22.5" outlineLevel="1" x14ac:dyDescent="0.2">
      <c r="A1104" s="172">
        <v>193</v>
      </c>
      <c r="B1104" s="173" t="s">
        <v>1196</v>
      </c>
      <c r="C1104" s="181" t="s">
        <v>1197</v>
      </c>
      <c r="D1104" s="174" t="s">
        <v>250</v>
      </c>
      <c r="E1104" s="175">
        <v>34.200000000000003</v>
      </c>
      <c r="F1104" s="176">
        <v>200</v>
      </c>
      <c r="G1104" s="177">
        <f>ROUND(E1104*F1104,2)</f>
        <v>6840</v>
      </c>
      <c r="H1104" s="161"/>
      <c r="I1104" s="160">
        <f>ROUND(E1104*H1104,2)</f>
        <v>0</v>
      </c>
      <c r="J1104" s="161"/>
      <c r="K1104" s="160">
        <f>ROUND(E1104*J1104,2)</f>
        <v>0</v>
      </c>
      <c r="L1104" s="160">
        <v>21</v>
      </c>
      <c r="M1104" s="160">
        <f>G1104*(1+L1104/100)</f>
        <v>8276.4</v>
      </c>
      <c r="N1104" s="160">
        <v>0</v>
      </c>
      <c r="O1104" s="160">
        <f>ROUND(E1104*N1104,2)</f>
        <v>0</v>
      </c>
      <c r="P1104" s="160">
        <v>0</v>
      </c>
      <c r="Q1104" s="160">
        <f>ROUND(E1104*P1104,2)</f>
        <v>0</v>
      </c>
      <c r="R1104" s="160"/>
      <c r="S1104" s="160" t="s">
        <v>161</v>
      </c>
      <c r="T1104" s="160" t="s">
        <v>162</v>
      </c>
      <c r="U1104" s="160">
        <v>0</v>
      </c>
      <c r="V1104" s="160">
        <f>ROUND(E1104*U1104,2)</f>
        <v>0</v>
      </c>
      <c r="W1104" s="160"/>
      <c r="X1104" s="150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799</v>
      </c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ht="22.5" outlineLevel="1" x14ac:dyDescent="0.2">
      <c r="A1105" s="157"/>
      <c r="B1105" s="158"/>
      <c r="C1105" s="194" t="s">
        <v>1108</v>
      </c>
      <c r="D1105" s="185"/>
      <c r="E1105" s="186"/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0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209</v>
      </c>
      <c r="AH1105" s="150">
        <v>0</v>
      </c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7"/>
      <c r="B1106" s="158"/>
      <c r="C1106" s="194" t="s">
        <v>1198</v>
      </c>
      <c r="D1106" s="185"/>
      <c r="E1106" s="186">
        <v>34.200000000000003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0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209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ht="22.5" outlineLevel="1" x14ac:dyDescent="0.2">
      <c r="A1107" s="172">
        <v>194</v>
      </c>
      <c r="B1107" s="173" t="s">
        <v>1199</v>
      </c>
      <c r="C1107" s="181" t="s">
        <v>1200</v>
      </c>
      <c r="D1107" s="174" t="s">
        <v>250</v>
      </c>
      <c r="E1107" s="175">
        <v>34.200000000000003</v>
      </c>
      <c r="F1107" s="176">
        <v>200</v>
      </c>
      <c r="G1107" s="177">
        <f>ROUND(E1107*F1107,2)</f>
        <v>6840</v>
      </c>
      <c r="H1107" s="161"/>
      <c r="I1107" s="160">
        <f>ROUND(E1107*H1107,2)</f>
        <v>0</v>
      </c>
      <c r="J1107" s="161"/>
      <c r="K1107" s="160">
        <f>ROUND(E1107*J1107,2)</f>
        <v>0</v>
      </c>
      <c r="L1107" s="160">
        <v>21</v>
      </c>
      <c r="M1107" s="160">
        <f>G1107*(1+L1107/100)</f>
        <v>8276.4</v>
      </c>
      <c r="N1107" s="160">
        <v>0</v>
      </c>
      <c r="O1107" s="160">
        <f>ROUND(E1107*N1107,2)</f>
        <v>0</v>
      </c>
      <c r="P1107" s="160">
        <v>0</v>
      </c>
      <c r="Q1107" s="160">
        <f>ROUND(E1107*P1107,2)</f>
        <v>0</v>
      </c>
      <c r="R1107" s="160"/>
      <c r="S1107" s="160" t="s">
        <v>161</v>
      </c>
      <c r="T1107" s="160" t="s">
        <v>162</v>
      </c>
      <c r="U1107" s="160">
        <v>0</v>
      </c>
      <c r="V1107" s="160">
        <f>ROUND(E1107*U1107,2)</f>
        <v>0</v>
      </c>
      <c r="W1107" s="160"/>
      <c r="X1107" s="150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799</v>
      </c>
      <c r="AH1107" s="150"/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ht="22.5" outlineLevel="1" x14ac:dyDescent="0.2">
      <c r="A1108" s="157"/>
      <c r="B1108" s="158"/>
      <c r="C1108" s="194" t="s">
        <v>1108</v>
      </c>
      <c r="D1108" s="185"/>
      <c r="E1108" s="186"/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0"/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209</v>
      </c>
      <c r="AH1108" s="150">
        <v>0</v>
      </c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outlineLevel="1" x14ac:dyDescent="0.2">
      <c r="A1109" s="157"/>
      <c r="B1109" s="158"/>
      <c r="C1109" s="194" t="s">
        <v>1198</v>
      </c>
      <c r="D1109" s="185"/>
      <c r="E1109" s="186">
        <v>34.200000000000003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0"/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209</v>
      </c>
      <c r="AH1109" s="150">
        <v>0</v>
      </c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ht="22.5" outlineLevel="1" x14ac:dyDescent="0.2">
      <c r="A1110" s="172">
        <v>195</v>
      </c>
      <c r="B1110" s="173" t="s">
        <v>1201</v>
      </c>
      <c r="C1110" s="181" t="s">
        <v>1202</v>
      </c>
      <c r="D1110" s="174" t="s">
        <v>250</v>
      </c>
      <c r="E1110" s="175">
        <v>34.200000000000003</v>
      </c>
      <c r="F1110" s="176">
        <v>135</v>
      </c>
      <c r="G1110" s="177">
        <f>ROUND(E1110*F1110,2)</f>
        <v>4617</v>
      </c>
      <c r="H1110" s="161"/>
      <c r="I1110" s="160">
        <f>ROUND(E1110*H1110,2)</f>
        <v>0</v>
      </c>
      <c r="J1110" s="161"/>
      <c r="K1110" s="160">
        <f>ROUND(E1110*J1110,2)</f>
        <v>0</v>
      </c>
      <c r="L1110" s="160">
        <v>21</v>
      </c>
      <c r="M1110" s="160">
        <f>G1110*(1+L1110/100)</f>
        <v>5586.57</v>
      </c>
      <c r="N1110" s="160">
        <v>0</v>
      </c>
      <c r="O1110" s="160">
        <f>ROUND(E1110*N1110,2)</f>
        <v>0</v>
      </c>
      <c r="P1110" s="160">
        <v>0</v>
      </c>
      <c r="Q1110" s="160">
        <f>ROUND(E1110*P1110,2)</f>
        <v>0</v>
      </c>
      <c r="R1110" s="160"/>
      <c r="S1110" s="160" t="s">
        <v>161</v>
      </c>
      <c r="T1110" s="160" t="s">
        <v>162</v>
      </c>
      <c r="U1110" s="160">
        <v>0</v>
      </c>
      <c r="V1110" s="160">
        <f>ROUND(E1110*U1110,2)</f>
        <v>0</v>
      </c>
      <c r="W1110" s="160"/>
      <c r="X1110" s="150"/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799</v>
      </c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ht="22.5" outlineLevel="1" x14ac:dyDescent="0.2">
      <c r="A1111" s="157"/>
      <c r="B1111" s="158"/>
      <c r="C1111" s="194" t="s">
        <v>1108</v>
      </c>
      <c r="D1111" s="185"/>
      <c r="E1111" s="186"/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0"/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209</v>
      </c>
      <c r="AH1111" s="150">
        <v>0</v>
      </c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7"/>
      <c r="B1112" s="158"/>
      <c r="C1112" s="194" t="s">
        <v>1198</v>
      </c>
      <c r="D1112" s="185"/>
      <c r="E1112" s="186">
        <v>34.200000000000003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0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209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ht="22.5" outlineLevel="1" x14ac:dyDescent="0.2">
      <c r="A1113" s="187">
        <v>196</v>
      </c>
      <c r="B1113" s="188" t="s">
        <v>1203</v>
      </c>
      <c r="C1113" s="195" t="s">
        <v>1204</v>
      </c>
      <c r="D1113" s="189" t="s">
        <v>0</v>
      </c>
      <c r="E1113" s="190">
        <v>13188.1</v>
      </c>
      <c r="F1113" s="191">
        <v>3</v>
      </c>
      <c r="G1113" s="192">
        <f>ROUND(E1113*F1113,2)</f>
        <v>39564.300000000003</v>
      </c>
      <c r="H1113" s="161"/>
      <c r="I1113" s="160">
        <f>ROUND(E1113*H1113,2)</f>
        <v>0</v>
      </c>
      <c r="J1113" s="161"/>
      <c r="K1113" s="160">
        <f>ROUND(E1113*J1113,2)</f>
        <v>0</v>
      </c>
      <c r="L1113" s="160">
        <v>21</v>
      </c>
      <c r="M1113" s="160">
        <f>G1113*(1+L1113/100)</f>
        <v>47872.803</v>
      </c>
      <c r="N1113" s="160">
        <v>0</v>
      </c>
      <c r="O1113" s="160">
        <f>ROUND(E1113*N1113,2)</f>
        <v>0</v>
      </c>
      <c r="P1113" s="160">
        <v>0</v>
      </c>
      <c r="Q1113" s="160">
        <f>ROUND(E1113*P1113,2)</f>
        <v>0</v>
      </c>
      <c r="R1113" s="160"/>
      <c r="S1113" s="160" t="s">
        <v>205</v>
      </c>
      <c r="T1113" s="160" t="s">
        <v>162</v>
      </c>
      <c r="U1113" s="160">
        <v>0</v>
      </c>
      <c r="V1113" s="160">
        <f>ROUND(E1113*U1113,2)</f>
        <v>0</v>
      </c>
      <c r="W1113" s="160"/>
      <c r="X1113" s="150"/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799</v>
      </c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x14ac:dyDescent="0.2">
      <c r="A1114" s="166" t="s">
        <v>156</v>
      </c>
      <c r="B1114" s="167" t="s">
        <v>107</v>
      </c>
      <c r="C1114" s="180" t="s">
        <v>108</v>
      </c>
      <c r="D1114" s="168"/>
      <c r="E1114" s="169"/>
      <c r="F1114" s="170"/>
      <c r="G1114" s="171">
        <f>SUMIF(AG1115:AG1217,"&lt;&gt;NOR",G1115:G1217)</f>
        <v>9845828.1400000006</v>
      </c>
      <c r="H1114" s="165"/>
      <c r="I1114" s="165">
        <f>SUM(I1115:I1217)</f>
        <v>0</v>
      </c>
      <c r="J1114" s="165"/>
      <c r="K1114" s="165">
        <f>SUM(K1115:K1217)</f>
        <v>0</v>
      </c>
      <c r="L1114" s="165"/>
      <c r="M1114" s="165">
        <f>SUM(M1115:M1217)</f>
        <v>11913452.0494</v>
      </c>
      <c r="N1114" s="165"/>
      <c r="O1114" s="165">
        <f>SUM(O1115:O1217)</f>
        <v>0</v>
      </c>
      <c r="P1114" s="165"/>
      <c r="Q1114" s="165">
        <f>SUM(Q1115:Q1217)</f>
        <v>0</v>
      </c>
      <c r="R1114" s="165"/>
      <c r="S1114" s="165"/>
      <c r="T1114" s="165"/>
      <c r="U1114" s="165"/>
      <c r="V1114" s="165">
        <f>SUM(V1115:V1217)</f>
        <v>0</v>
      </c>
      <c r="W1114" s="165"/>
      <c r="AG1114" t="s">
        <v>157</v>
      </c>
    </row>
    <row r="1115" spans="1:60" ht="22.5" outlineLevel="1" x14ac:dyDescent="0.2">
      <c r="A1115" s="172">
        <v>197</v>
      </c>
      <c r="B1115" s="173" t="s">
        <v>1205</v>
      </c>
      <c r="C1115" s="181" t="s">
        <v>1206</v>
      </c>
      <c r="D1115" s="174" t="s">
        <v>250</v>
      </c>
      <c r="E1115" s="175">
        <v>8575.16</v>
      </c>
      <c r="F1115" s="176">
        <v>53.900000000000006</v>
      </c>
      <c r="G1115" s="177">
        <f>ROUND(E1115*F1115,2)</f>
        <v>462201.12</v>
      </c>
      <c r="H1115" s="161"/>
      <c r="I1115" s="160">
        <f>ROUND(E1115*H1115,2)</f>
        <v>0</v>
      </c>
      <c r="J1115" s="161"/>
      <c r="K1115" s="160">
        <f>ROUND(E1115*J1115,2)</f>
        <v>0</v>
      </c>
      <c r="L1115" s="160">
        <v>21</v>
      </c>
      <c r="M1115" s="160">
        <f>G1115*(1+L1115/100)</f>
        <v>559263.35519999999</v>
      </c>
      <c r="N1115" s="160">
        <v>0</v>
      </c>
      <c r="O1115" s="160">
        <f>ROUND(E1115*N1115,2)</f>
        <v>0</v>
      </c>
      <c r="P1115" s="160">
        <v>0</v>
      </c>
      <c r="Q1115" s="160">
        <f>ROUND(E1115*P1115,2)</f>
        <v>0</v>
      </c>
      <c r="R1115" s="160"/>
      <c r="S1115" s="160" t="s">
        <v>161</v>
      </c>
      <c r="T1115" s="160" t="s">
        <v>162</v>
      </c>
      <c r="U1115" s="160">
        <v>0</v>
      </c>
      <c r="V1115" s="160">
        <f>ROUND(E1115*U1115,2)</f>
        <v>0</v>
      </c>
      <c r="W1115" s="160"/>
      <c r="X1115" s="150"/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799</v>
      </c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outlineLevel="1" x14ac:dyDescent="0.2">
      <c r="A1116" s="157"/>
      <c r="B1116" s="158"/>
      <c r="C1116" s="194" t="s">
        <v>1207</v>
      </c>
      <c r="D1116" s="185"/>
      <c r="E1116" s="186"/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0"/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209</v>
      </c>
      <c r="AH1116" s="150">
        <v>0</v>
      </c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outlineLevel="1" x14ac:dyDescent="0.2">
      <c r="A1117" s="157"/>
      <c r="B1117" s="158"/>
      <c r="C1117" s="194" t="s">
        <v>1208</v>
      </c>
      <c r="D1117" s="185"/>
      <c r="E1117" s="186">
        <v>110.4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0"/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209</v>
      </c>
      <c r="AH1117" s="150">
        <v>0</v>
      </c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outlineLevel="1" x14ac:dyDescent="0.2">
      <c r="A1118" s="157"/>
      <c r="B1118" s="158"/>
      <c r="C1118" s="194" t="s">
        <v>1209</v>
      </c>
      <c r="D1118" s="185"/>
      <c r="E1118" s="186">
        <v>54.72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0"/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209</v>
      </c>
      <c r="AH1118" s="150">
        <v>0</v>
      </c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outlineLevel="1" x14ac:dyDescent="0.2">
      <c r="A1119" s="157"/>
      <c r="B1119" s="158"/>
      <c r="C1119" s="194" t="s">
        <v>1210</v>
      </c>
      <c r="D1119" s="185"/>
      <c r="E1119" s="186"/>
      <c r="F1119" s="160"/>
      <c r="G1119" s="160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0"/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209</v>
      </c>
      <c r="AH1119" s="150">
        <v>0</v>
      </c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outlineLevel="1" x14ac:dyDescent="0.2">
      <c r="A1120" s="157"/>
      <c r="B1120" s="158"/>
      <c r="C1120" s="194" t="s">
        <v>1211</v>
      </c>
      <c r="D1120" s="185"/>
      <c r="E1120" s="186">
        <v>336.6</v>
      </c>
      <c r="F1120" s="160"/>
      <c r="G1120" s="160"/>
      <c r="H1120" s="160"/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50"/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209</v>
      </c>
      <c r="AH1120" s="150">
        <v>0</v>
      </c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57"/>
      <c r="B1121" s="158"/>
      <c r="C1121" s="194" t="s">
        <v>1212</v>
      </c>
      <c r="D1121" s="185"/>
      <c r="E1121" s="186">
        <v>54.6</v>
      </c>
      <c r="F1121" s="160"/>
      <c r="G1121" s="160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0"/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209</v>
      </c>
      <c r="AH1121" s="150">
        <v>0</v>
      </c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 x14ac:dyDescent="0.2">
      <c r="A1122" s="157"/>
      <c r="B1122" s="158"/>
      <c r="C1122" s="194" t="s">
        <v>1213</v>
      </c>
      <c r="D1122" s="185"/>
      <c r="E1122" s="186">
        <v>4992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0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209</v>
      </c>
      <c r="AH1122" s="150">
        <v>0</v>
      </c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57"/>
      <c r="B1123" s="158"/>
      <c r="C1123" s="194" t="s">
        <v>1214</v>
      </c>
      <c r="D1123" s="185"/>
      <c r="E1123" s="186">
        <v>686.4</v>
      </c>
      <c r="F1123" s="160"/>
      <c r="G1123" s="160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0"/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209</v>
      </c>
      <c r="AH1123" s="150">
        <v>0</v>
      </c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outlineLevel="1" x14ac:dyDescent="0.2">
      <c r="A1124" s="157"/>
      <c r="B1124" s="158"/>
      <c r="C1124" s="194" t="s">
        <v>1215</v>
      </c>
      <c r="D1124" s="185"/>
      <c r="E1124" s="186">
        <v>264</v>
      </c>
      <c r="F1124" s="160"/>
      <c r="G1124" s="160"/>
      <c r="H1124" s="160"/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/>
      <c r="S1124" s="160"/>
      <c r="T1124" s="160"/>
      <c r="U1124" s="160"/>
      <c r="V1124" s="160"/>
      <c r="W1124" s="160"/>
      <c r="X1124" s="150"/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209</v>
      </c>
      <c r="AH1124" s="150">
        <v>0</v>
      </c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 x14ac:dyDescent="0.2">
      <c r="A1125" s="157"/>
      <c r="B1125" s="158"/>
      <c r="C1125" s="194" t="s">
        <v>1216</v>
      </c>
      <c r="D1125" s="185"/>
      <c r="E1125" s="186">
        <v>32.4</v>
      </c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0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209</v>
      </c>
      <c r="AH1125" s="150">
        <v>0</v>
      </c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 x14ac:dyDescent="0.2">
      <c r="A1126" s="157"/>
      <c r="B1126" s="158"/>
      <c r="C1126" s="194" t="s">
        <v>1217</v>
      </c>
      <c r="D1126" s="185"/>
      <c r="E1126" s="186">
        <v>360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0"/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209</v>
      </c>
      <c r="AH1126" s="150">
        <v>0</v>
      </c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7"/>
      <c r="B1127" s="158"/>
      <c r="C1127" s="194" t="s">
        <v>1218</v>
      </c>
      <c r="D1127" s="185"/>
      <c r="E1127" s="186">
        <v>144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0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209</v>
      </c>
      <c r="AH1127" s="150">
        <v>0</v>
      </c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 x14ac:dyDescent="0.2">
      <c r="A1128" s="157"/>
      <c r="B1128" s="158"/>
      <c r="C1128" s="194" t="s">
        <v>1219</v>
      </c>
      <c r="D1128" s="185"/>
      <c r="E1128" s="186">
        <v>34.4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0"/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209</v>
      </c>
      <c r="AH1128" s="150">
        <v>0</v>
      </c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7"/>
      <c r="B1129" s="158"/>
      <c r="C1129" s="194" t="s">
        <v>1220</v>
      </c>
      <c r="D1129" s="185"/>
      <c r="E1129" s="186">
        <v>768</v>
      </c>
      <c r="F1129" s="160"/>
      <c r="G1129" s="160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0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209</v>
      </c>
      <c r="AH1129" s="150">
        <v>0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 x14ac:dyDescent="0.2">
      <c r="A1130" s="157"/>
      <c r="B1130" s="158"/>
      <c r="C1130" s="194" t="s">
        <v>1221</v>
      </c>
      <c r="D1130" s="185"/>
      <c r="E1130" s="186">
        <v>408.24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0"/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209</v>
      </c>
      <c r="AH1130" s="150">
        <v>0</v>
      </c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 x14ac:dyDescent="0.2">
      <c r="A1131" s="157"/>
      <c r="B1131" s="158"/>
      <c r="C1131" s="194" t="s">
        <v>1222</v>
      </c>
      <c r="D1131" s="185"/>
      <c r="E1131" s="186">
        <v>89.6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0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209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outlineLevel="1" x14ac:dyDescent="0.2">
      <c r="A1132" s="157"/>
      <c r="B1132" s="158"/>
      <c r="C1132" s="194" t="s">
        <v>1223</v>
      </c>
      <c r="D1132" s="185"/>
      <c r="E1132" s="186">
        <v>102.4</v>
      </c>
      <c r="F1132" s="160"/>
      <c r="G1132" s="160"/>
      <c r="H1132" s="160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50"/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209</v>
      </c>
      <c r="AH1132" s="150">
        <v>0</v>
      </c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57"/>
      <c r="B1133" s="158"/>
      <c r="C1133" s="194" t="s">
        <v>1224</v>
      </c>
      <c r="D1133" s="185"/>
      <c r="E1133" s="186">
        <v>26.4</v>
      </c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0"/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209</v>
      </c>
      <c r="AH1133" s="150">
        <v>0</v>
      </c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 x14ac:dyDescent="0.2">
      <c r="A1134" s="157"/>
      <c r="B1134" s="158"/>
      <c r="C1134" s="194" t="s">
        <v>1225</v>
      </c>
      <c r="D1134" s="185"/>
      <c r="E1134" s="186">
        <v>43.8</v>
      </c>
      <c r="F1134" s="160"/>
      <c r="G1134" s="160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0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209</v>
      </c>
      <c r="AH1134" s="150">
        <v>0</v>
      </c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 x14ac:dyDescent="0.2">
      <c r="A1135" s="157"/>
      <c r="B1135" s="158"/>
      <c r="C1135" s="194" t="s">
        <v>1226</v>
      </c>
      <c r="D1135" s="185"/>
      <c r="E1135" s="186">
        <v>67.2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0"/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209</v>
      </c>
      <c r="AH1135" s="150">
        <v>0</v>
      </c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ht="22.5" outlineLevel="1" x14ac:dyDescent="0.2">
      <c r="A1136" s="172">
        <v>198</v>
      </c>
      <c r="B1136" s="173" t="s">
        <v>1227</v>
      </c>
      <c r="C1136" s="181" t="s">
        <v>1228</v>
      </c>
      <c r="D1136" s="174" t="s">
        <v>250</v>
      </c>
      <c r="E1136" s="175">
        <v>4287.58</v>
      </c>
      <c r="F1136" s="176">
        <v>165</v>
      </c>
      <c r="G1136" s="177">
        <f>ROUND(E1136*F1136,2)</f>
        <v>707450.7</v>
      </c>
      <c r="H1136" s="161"/>
      <c r="I1136" s="160">
        <f>ROUND(E1136*H1136,2)</f>
        <v>0</v>
      </c>
      <c r="J1136" s="161"/>
      <c r="K1136" s="160">
        <f>ROUND(E1136*J1136,2)</f>
        <v>0</v>
      </c>
      <c r="L1136" s="160">
        <v>21</v>
      </c>
      <c r="M1136" s="160">
        <f>G1136*(1+L1136/100)</f>
        <v>856015.34699999995</v>
      </c>
      <c r="N1136" s="160">
        <v>0</v>
      </c>
      <c r="O1136" s="160">
        <f>ROUND(E1136*N1136,2)</f>
        <v>0</v>
      </c>
      <c r="P1136" s="160">
        <v>0</v>
      </c>
      <c r="Q1136" s="160">
        <f>ROUND(E1136*P1136,2)</f>
        <v>0</v>
      </c>
      <c r="R1136" s="160"/>
      <c r="S1136" s="160" t="s">
        <v>161</v>
      </c>
      <c r="T1136" s="160" t="s">
        <v>162</v>
      </c>
      <c r="U1136" s="160">
        <v>0</v>
      </c>
      <c r="V1136" s="160">
        <f>ROUND(E1136*U1136,2)</f>
        <v>0</v>
      </c>
      <c r="W1136" s="160"/>
      <c r="X1136" s="150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799</v>
      </c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57"/>
      <c r="B1137" s="158"/>
      <c r="C1137" s="263" t="s">
        <v>1229</v>
      </c>
      <c r="D1137" s="264"/>
      <c r="E1137" s="264"/>
      <c r="F1137" s="264"/>
      <c r="G1137" s="264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0"/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165</v>
      </c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7"/>
      <c r="B1138" s="158"/>
      <c r="C1138" s="194" t="s">
        <v>1207</v>
      </c>
      <c r="D1138" s="185"/>
      <c r="E1138" s="186"/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0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209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 x14ac:dyDescent="0.2">
      <c r="A1139" s="157"/>
      <c r="B1139" s="158"/>
      <c r="C1139" s="194" t="s">
        <v>1230</v>
      </c>
      <c r="D1139" s="185"/>
      <c r="E1139" s="186">
        <v>55.2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0"/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209</v>
      </c>
      <c r="AH1139" s="150">
        <v>0</v>
      </c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7"/>
      <c r="B1140" s="158"/>
      <c r="C1140" s="194" t="s">
        <v>1231</v>
      </c>
      <c r="D1140" s="185"/>
      <c r="E1140" s="186">
        <v>27.36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0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209</v>
      </c>
      <c r="AH1140" s="150">
        <v>0</v>
      </c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outlineLevel="1" x14ac:dyDescent="0.2">
      <c r="A1141" s="157"/>
      <c r="B1141" s="158"/>
      <c r="C1141" s="194" t="s">
        <v>1210</v>
      </c>
      <c r="D1141" s="185"/>
      <c r="E1141" s="186"/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0"/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209</v>
      </c>
      <c r="AH1141" s="150">
        <v>0</v>
      </c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 x14ac:dyDescent="0.2">
      <c r="A1142" s="157"/>
      <c r="B1142" s="158"/>
      <c r="C1142" s="194" t="s">
        <v>1232</v>
      </c>
      <c r="D1142" s="185"/>
      <c r="E1142" s="186">
        <v>168.3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0"/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209</v>
      </c>
      <c r="AH1142" s="150">
        <v>0</v>
      </c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7"/>
      <c r="B1143" s="158"/>
      <c r="C1143" s="194" t="s">
        <v>1233</v>
      </c>
      <c r="D1143" s="185"/>
      <c r="E1143" s="186">
        <v>27.3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0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209</v>
      </c>
      <c r="AH1143" s="150">
        <v>0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57"/>
      <c r="B1144" s="158"/>
      <c r="C1144" s="194" t="s">
        <v>1234</v>
      </c>
      <c r="D1144" s="185"/>
      <c r="E1144" s="186">
        <v>2496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0"/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209</v>
      </c>
      <c r="AH1144" s="150">
        <v>0</v>
      </c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 x14ac:dyDescent="0.2">
      <c r="A1145" s="157"/>
      <c r="B1145" s="158"/>
      <c r="C1145" s="194" t="s">
        <v>1235</v>
      </c>
      <c r="D1145" s="185"/>
      <c r="E1145" s="186">
        <v>343.2</v>
      </c>
      <c r="F1145" s="160"/>
      <c r="G1145" s="160"/>
      <c r="H1145" s="160"/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/>
      <c r="S1145" s="160"/>
      <c r="T1145" s="160"/>
      <c r="U1145" s="160"/>
      <c r="V1145" s="160"/>
      <c r="W1145" s="160"/>
      <c r="X1145" s="150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209</v>
      </c>
      <c r="AH1145" s="150">
        <v>0</v>
      </c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outlineLevel="1" x14ac:dyDescent="0.2">
      <c r="A1146" s="157"/>
      <c r="B1146" s="158"/>
      <c r="C1146" s="194" t="s">
        <v>1236</v>
      </c>
      <c r="D1146" s="185"/>
      <c r="E1146" s="186">
        <v>132</v>
      </c>
      <c r="F1146" s="160"/>
      <c r="G1146" s="160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0"/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209</v>
      </c>
      <c r="AH1146" s="150">
        <v>0</v>
      </c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outlineLevel="1" x14ac:dyDescent="0.2">
      <c r="A1147" s="157"/>
      <c r="B1147" s="158"/>
      <c r="C1147" s="194" t="s">
        <v>1237</v>
      </c>
      <c r="D1147" s="185"/>
      <c r="E1147" s="186">
        <v>16.2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0"/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209</v>
      </c>
      <c r="AH1147" s="150">
        <v>0</v>
      </c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outlineLevel="1" x14ac:dyDescent="0.2">
      <c r="A1148" s="157"/>
      <c r="B1148" s="158"/>
      <c r="C1148" s="194" t="s">
        <v>1238</v>
      </c>
      <c r="D1148" s="185"/>
      <c r="E1148" s="186">
        <v>180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0"/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209</v>
      </c>
      <c r="AH1148" s="150">
        <v>0</v>
      </c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</row>
    <row r="1149" spans="1:60" outlineLevel="1" x14ac:dyDescent="0.2">
      <c r="A1149" s="157"/>
      <c r="B1149" s="158"/>
      <c r="C1149" s="194" t="s">
        <v>1239</v>
      </c>
      <c r="D1149" s="185"/>
      <c r="E1149" s="186">
        <v>72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0"/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209</v>
      </c>
      <c r="AH1149" s="150">
        <v>0</v>
      </c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7"/>
      <c r="B1150" s="158"/>
      <c r="C1150" s="194" t="s">
        <v>1240</v>
      </c>
      <c r="D1150" s="185"/>
      <c r="E1150" s="186">
        <v>17.2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0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209</v>
      </c>
      <c r="AH1150" s="150">
        <v>0</v>
      </c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57"/>
      <c r="B1151" s="158"/>
      <c r="C1151" s="194" t="s">
        <v>1241</v>
      </c>
      <c r="D1151" s="185"/>
      <c r="E1151" s="186">
        <v>384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0"/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209</v>
      </c>
      <c r="AH1151" s="150">
        <v>0</v>
      </c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 x14ac:dyDescent="0.2">
      <c r="A1152" s="157"/>
      <c r="B1152" s="158"/>
      <c r="C1152" s="194" t="s">
        <v>1242</v>
      </c>
      <c r="D1152" s="185"/>
      <c r="E1152" s="186">
        <v>204.12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0"/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209</v>
      </c>
      <c r="AH1152" s="150">
        <v>0</v>
      </c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57"/>
      <c r="B1153" s="158"/>
      <c r="C1153" s="194" t="s">
        <v>1243</v>
      </c>
      <c r="D1153" s="185"/>
      <c r="E1153" s="186">
        <v>44.8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0"/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209</v>
      </c>
      <c r="AH1153" s="150">
        <v>0</v>
      </c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7"/>
      <c r="B1154" s="158"/>
      <c r="C1154" s="194" t="s">
        <v>1244</v>
      </c>
      <c r="D1154" s="185"/>
      <c r="E1154" s="186">
        <v>51.2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0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209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outlineLevel="1" x14ac:dyDescent="0.2">
      <c r="A1155" s="157"/>
      <c r="B1155" s="158"/>
      <c r="C1155" s="194" t="s">
        <v>1245</v>
      </c>
      <c r="D1155" s="185"/>
      <c r="E1155" s="186">
        <v>13.2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0"/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209</v>
      </c>
      <c r="AH1155" s="150">
        <v>0</v>
      </c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outlineLevel="1" x14ac:dyDescent="0.2">
      <c r="A1156" s="157"/>
      <c r="B1156" s="158"/>
      <c r="C1156" s="194" t="s">
        <v>1246</v>
      </c>
      <c r="D1156" s="185"/>
      <c r="E1156" s="186">
        <v>21.9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0"/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209</v>
      </c>
      <c r="AH1156" s="150">
        <v>0</v>
      </c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57"/>
      <c r="B1157" s="158"/>
      <c r="C1157" s="194" t="s">
        <v>1247</v>
      </c>
      <c r="D1157" s="185"/>
      <c r="E1157" s="186">
        <v>33.6</v>
      </c>
      <c r="F1157" s="160"/>
      <c r="G1157" s="160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0"/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209</v>
      </c>
      <c r="AH1157" s="150">
        <v>0</v>
      </c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ht="33.75" outlineLevel="1" x14ac:dyDescent="0.2">
      <c r="A1158" s="172">
        <v>199</v>
      </c>
      <c r="B1158" s="173" t="s">
        <v>1248</v>
      </c>
      <c r="C1158" s="181" t="s">
        <v>1249</v>
      </c>
      <c r="D1158" s="174" t="s">
        <v>274</v>
      </c>
      <c r="E1158" s="175">
        <v>260</v>
      </c>
      <c r="F1158" s="176">
        <v>319</v>
      </c>
      <c r="G1158" s="177">
        <f>ROUND(E1158*F1158,2)</f>
        <v>82940</v>
      </c>
      <c r="H1158" s="161"/>
      <c r="I1158" s="160">
        <f>ROUND(E1158*H1158,2)</f>
        <v>0</v>
      </c>
      <c r="J1158" s="161"/>
      <c r="K1158" s="160">
        <f>ROUND(E1158*J1158,2)</f>
        <v>0</v>
      </c>
      <c r="L1158" s="160">
        <v>21</v>
      </c>
      <c r="M1158" s="160">
        <f>G1158*(1+L1158/100)</f>
        <v>100357.4</v>
      </c>
      <c r="N1158" s="160">
        <v>0</v>
      </c>
      <c r="O1158" s="160">
        <f>ROUND(E1158*N1158,2)</f>
        <v>0</v>
      </c>
      <c r="P1158" s="160">
        <v>0</v>
      </c>
      <c r="Q1158" s="160">
        <f>ROUND(E1158*P1158,2)</f>
        <v>0</v>
      </c>
      <c r="R1158" s="160"/>
      <c r="S1158" s="160" t="s">
        <v>161</v>
      </c>
      <c r="T1158" s="160" t="s">
        <v>162</v>
      </c>
      <c r="U1158" s="160">
        <v>0</v>
      </c>
      <c r="V1158" s="160">
        <f>ROUND(E1158*U1158,2)</f>
        <v>0</v>
      </c>
      <c r="W1158" s="160"/>
      <c r="X1158" s="150"/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799</v>
      </c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57"/>
      <c r="B1159" s="158"/>
      <c r="C1159" s="194" t="s">
        <v>1250</v>
      </c>
      <c r="D1159" s="185"/>
      <c r="E1159" s="186">
        <v>260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0"/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209</v>
      </c>
      <c r="AH1159" s="150">
        <v>0</v>
      </c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ht="22.5" outlineLevel="1" x14ac:dyDescent="0.2">
      <c r="A1160" s="172">
        <v>200</v>
      </c>
      <c r="B1160" s="173" t="s">
        <v>1251</v>
      </c>
      <c r="C1160" s="181" t="s">
        <v>1252</v>
      </c>
      <c r="D1160" s="174" t="s">
        <v>274</v>
      </c>
      <c r="E1160" s="175">
        <v>6</v>
      </c>
      <c r="F1160" s="176">
        <v>70400</v>
      </c>
      <c r="G1160" s="177">
        <f>ROUND(E1160*F1160,2)</f>
        <v>422400</v>
      </c>
      <c r="H1160" s="161"/>
      <c r="I1160" s="160">
        <f>ROUND(E1160*H1160,2)</f>
        <v>0</v>
      </c>
      <c r="J1160" s="161"/>
      <c r="K1160" s="160">
        <f>ROUND(E1160*J1160,2)</f>
        <v>0</v>
      </c>
      <c r="L1160" s="160">
        <v>21</v>
      </c>
      <c r="M1160" s="160">
        <f>G1160*(1+L1160/100)</f>
        <v>511104</v>
      </c>
      <c r="N1160" s="160">
        <v>0</v>
      </c>
      <c r="O1160" s="160">
        <f>ROUND(E1160*N1160,2)</f>
        <v>0</v>
      </c>
      <c r="P1160" s="160">
        <v>0</v>
      </c>
      <c r="Q1160" s="160">
        <f>ROUND(E1160*P1160,2)</f>
        <v>0</v>
      </c>
      <c r="R1160" s="160"/>
      <c r="S1160" s="160" t="s">
        <v>161</v>
      </c>
      <c r="T1160" s="160" t="s">
        <v>162</v>
      </c>
      <c r="U1160" s="160">
        <v>0</v>
      </c>
      <c r="V1160" s="160">
        <f>ROUND(E1160*U1160,2)</f>
        <v>0</v>
      </c>
      <c r="W1160" s="160"/>
      <c r="X1160" s="150"/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808</v>
      </c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ht="22.5" outlineLevel="1" x14ac:dyDescent="0.2">
      <c r="A1161" s="157"/>
      <c r="B1161" s="158"/>
      <c r="C1161" s="194" t="s">
        <v>1108</v>
      </c>
      <c r="D1161" s="185"/>
      <c r="E1161" s="186"/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0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209</v>
      </c>
      <c r="AH1161" s="150">
        <v>0</v>
      </c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57"/>
      <c r="B1162" s="158"/>
      <c r="C1162" s="194" t="s">
        <v>1253</v>
      </c>
      <c r="D1162" s="185"/>
      <c r="E1162" s="186"/>
      <c r="F1162" s="160"/>
      <c r="G1162" s="160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0"/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209</v>
      </c>
      <c r="AH1162" s="150">
        <v>0</v>
      </c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57"/>
      <c r="B1163" s="158"/>
      <c r="C1163" s="194" t="s">
        <v>1254</v>
      </c>
      <c r="D1163" s="185"/>
      <c r="E1163" s="186">
        <v>6</v>
      </c>
      <c r="F1163" s="160"/>
      <c r="G1163" s="160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0"/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209</v>
      </c>
      <c r="AH1163" s="150">
        <v>0</v>
      </c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ht="22.5" outlineLevel="1" x14ac:dyDescent="0.2">
      <c r="A1164" s="172">
        <v>201</v>
      </c>
      <c r="B1164" s="173" t="s">
        <v>1255</v>
      </c>
      <c r="C1164" s="181" t="s">
        <v>1256</v>
      </c>
      <c r="D1164" s="174" t="s">
        <v>274</v>
      </c>
      <c r="E1164" s="175">
        <v>3</v>
      </c>
      <c r="F1164" s="176">
        <v>70400</v>
      </c>
      <c r="G1164" s="177">
        <f>ROUND(E1164*F1164,2)</f>
        <v>211200</v>
      </c>
      <c r="H1164" s="161"/>
      <c r="I1164" s="160">
        <f>ROUND(E1164*H1164,2)</f>
        <v>0</v>
      </c>
      <c r="J1164" s="161"/>
      <c r="K1164" s="160">
        <f>ROUND(E1164*J1164,2)</f>
        <v>0</v>
      </c>
      <c r="L1164" s="160">
        <v>21</v>
      </c>
      <c r="M1164" s="160">
        <f>G1164*(1+L1164/100)</f>
        <v>255552</v>
      </c>
      <c r="N1164" s="160">
        <v>0</v>
      </c>
      <c r="O1164" s="160">
        <f>ROUND(E1164*N1164,2)</f>
        <v>0</v>
      </c>
      <c r="P1164" s="160">
        <v>0</v>
      </c>
      <c r="Q1164" s="160">
        <f>ROUND(E1164*P1164,2)</f>
        <v>0</v>
      </c>
      <c r="R1164" s="160"/>
      <c r="S1164" s="160" t="s">
        <v>161</v>
      </c>
      <c r="T1164" s="160" t="s">
        <v>162</v>
      </c>
      <c r="U1164" s="160">
        <v>0</v>
      </c>
      <c r="V1164" s="160">
        <f>ROUND(E1164*U1164,2)</f>
        <v>0</v>
      </c>
      <c r="W1164" s="160"/>
      <c r="X1164" s="150"/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808</v>
      </c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ht="22.5" outlineLevel="1" x14ac:dyDescent="0.2">
      <c r="A1165" s="157"/>
      <c r="B1165" s="158"/>
      <c r="C1165" s="194" t="s">
        <v>1108</v>
      </c>
      <c r="D1165" s="185"/>
      <c r="E1165" s="186"/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0"/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209</v>
      </c>
      <c r="AH1165" s="150">
        <v>0</v>
      </c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ht="22.5" outlineLevel="1" x14ac:dyDescent="0.2">
      <c r="A1166" s="157"/>
      <c r="B1166" s="158"/>
      <c r="C1166" s="194" t="s">
        <v>1257</v>
      </c>
      <c r="D1166" s="185"/>
      <c r="E1166" s="186"/>
      <c r="F1166" s="160"/>
      <c r="G1166" s="160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0"/>
      <c r="Y1166" s="150"/>
      <c r="Z1166" s="150"/>
      <c r="AA1166" s="150"/>
      <c r="AB1166" s="150"/>
      <c r="AC1166" s="150"/>
      <c r="AD1166" s="150"/>
      <c r="AE1166" s="150"/>
      <c r="AF1166" s="150"/>
      <c r="AG1166" s="150" t="s">
        <v>209</v>
      </c>
      <c r="AH1166" s="150">
        <v>0</v>
      </c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</row>
    <row r="1167" spans="1:60" outlineLevel="1" x14ac:dyDescent="0.2">
      <c r="A1167" s="157"/>
      <c r="B1167" s="158"/>
      <c r="C1167" s="194" t="s">
        <v>1258</v>
      </c>
      <c r="D1167" s="185"/>
      <c r="E1167" s="186">
        <v>3</v>
      </c>
      <c r="F1167" s="160"/>
      <c r="G1167" s="160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0"/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209</v>
      </c>
      <c r="AH1167" s="150">
        <v>0</v>
      </c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ht="33.75" outlineLevel="1" x14ac:dyDescent="0.2">
      <c r="A1168" s="172">
        <v>202</v>
      </c>
      <c r="B1168" s="173" t="s">
        <v>1259</v>
      </c>
      <c r="C1168" s="181" t="s">
        <v>1260</v>
      </c>
      <c r="D1168" s="174" t="s">
        <v>274</v>
      </c>
      <c r="E1168" s="175">
        <v>17</v>
      </c>
      <c r="F1168" s="176">
        <v>18700</v>
      </c>
      <c r="G1168" s="177">
        <f>ROUND(E1168*F1168,2)</f>
        <v>317900</v>
      </c>
      <c r="H1168" s="161"/>
      <c r="I1168" s="160">
        <f>ROUND(E1168*H1168,2)</f>
        <v>0</v>
      </c>
      <c r="J1168" s="161"/>
      <c r="K1168" s="160">
        <f>ROUND(E1168*J1168,2)</f>
        <v>0</v>
      </c>
      <c r="L1168" s="160">
        <v>21</v>
      </c>
      <c r="M1168" s="160">
        <f>G1168*(1+L1168/100)</f>
        <v>384659</v>
      </c>
      <c r="N1168" s="160">
        <v>0</v>
      </c>
      <c r="O1168" s="160">
        <f>ROUND(E1168*N1168,2)</f>
        <v>0</v>
      </c>
      <c r="P1168" s="160">
        <v>0</v>
      </c>
      <c r="Q1168" s="160">
        <f>ROUND(E1168*P1168,2)</f>
        <v>0</v>
      </c>
      <c r="R1168" s="160"/>
      <c r="S1168" s="160" t="s">
        <v>161</v>
      </c>
      <c r="T1168" s="160" t="s">
        <v>162</v>
      </c>
      <c r="U1168" s="160">
        <v>0</v>
      </c>
      <c r="V1168" s="160">
        <f>ROUND(E1168*U1168,2)</f>
        <v>0</v>
      </c>
      <c r="W1168" s="160"/>
      <c r="X1168" s="150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799</v>
      </c>
      <c r="AH1168" s="150"/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ht="22.5" outlineLevel="1" x14ac:dyDescent="0.2">
      <c r="A1169" s="157"/>
      <c r="B1169" s="158"/>
      <c r="C1169" s="194" t="s">
        <v>1108</v>
      </c>
      <c r="D1169" s="185"/>
      <c r="E1169" s="186"/>
      <c r="F1169" s="160"/>
      <c r="G1169" s="160"/>
      <c r="H1169" s="160"/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/>
      <c r="S1169" s="160"/>
      <c r="T1169" s="160"/>
      <c r="U1169" s="160"/>
      <c r="V1169" s="160"/>
      <c r="W1169" s="160"/>
      <c r="X1169" s="150"/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209</v>
      </c>
      <c r="AH1169" s="150">
        <v>0</v>
      </c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 x14ac:dyDescent="0.2">
      <c r="A1170" s="157"/>
      <c r="B1170" s="158"/>
      <c r="C1170" s="194" t="s">
        <v>1261</v>
      </c>
      <c r="D1170" s="185"/>
      <c r="E1170" s="186">
        <v>17</v>
      </c>
      <c r="F1170" s="160"/>
      <c r="G1170" s="160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0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209</v>
      </c>
      <c r="AH1170" s="150">
        <v>0</v>
      </c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ht="33.75" outlineLevel="1" x14ac:dyDescent="0.2">
      <c r="A1171" s="172">
        <v>203</v>
      </c>
      <c r="B1171" s="173" t="s">
        <v>1262</v>
      </c>
      <c r="C1171" s="181" t="s">
        <v>1263</v>
      </c>
      <c r="D1171" s="174" t="s">
        <v>274</v>
      </c>
      <c r="E1171" s="175">
        <v>3</v>
      </c>
      <c r="F1171" s="176">
        <v>9900</v>
      </c>
      <c r="G1171" s="177">
        <f>ROUND(E1171*F1171,2)</f>
        <v>29700</v>
      </c>
      <c r="H1171" s="161"/>
      <c r="I1171" s="160">
        <f>ROUND(E1171*H1171,2)</f>
        <v>0</v>
      </c>
      <c r="J1171" s="161"/>
      <c r="K1171" s="160">
        <f>ROUND(E1171*J1171,2)</f>
        <v>0</v>
      </c>
      <c r="L1171" s="160">
        <v>21</v>
      </c>
      <c r="M1171" s="160">
        <f>G1171*(1+L1171/100)</f>
        <v>35937</v>
      </c>
      <c r="N1171" s="160">
        <v>0</v>
      </c>
      <c r="O1171" s="160">
        <f>ROUND(E1171*N1171,2)</f>
        <v>0</v>
      </c>
      <c r="P1171" s="160">
        <v>0</v>
      </c>
      <c r="Q1171" s="160">
        <f>ROUND(E1171*P1171,2)</f>
        <v>0</v>
      </c>
      <c r="R1171" s="160"/>
      <c r="S1171" s="160" t="s">
        <v>161</v>
      </c>
      <c r="T1171" s="160" t="s">
        <v>162</v>
      </c>
      <c r="U1171" s="160">
        <v>0</v>
      </c>
      <c r="V1171" s="160">
        <f>ROUND(E1171*U1171,2)</f>
        <v>0</v>
      </c>
      <c r="W1171" s="160"/>
      <c r="X1171" s="150"/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799</v>
      </c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ht="22.5" outlineLevel="1" x14ac:dyDescent="0.2">
      <c r="A1172" s="157"/>
      <c r="B1172" s="158"/>
      <c r="C1172" s="194" t="s">
        <v>1108</v>
      </c>
      <c r="D1172" s="185"/>
      <c r="E1172" s="186"/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0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209</v>
      </c>
      <c r="AH1172" s="150">
        <v>0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 x14ac:dyDescent="0.2">
      <c r="A1173" s="157"/>
      <c r="B1173" s="158"/>
      <c r="C1173" s="194" t="s">
        <v>1264</v>
      </c>
      <c r="D1173" s="185"/>
      <c r="E1173" s="186">
        <v>3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0"/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209</v>
      </c>
      <c r="AH1173" s="150">
        <v>0</v>
      </c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ht="33.75" outlineLevel="1" x14ac:dyDescent="0.2">
      <c r="A1174" s="172">
        <v>204</v>
      </c>
      <c r="B1174" s="173" t="s">
        <v>1265</v>
      </c>
      <c r="C1174" s="181" t="s">
        <v>1266</v>
      </c>
      <c r="D1174" s="174" t="s">
        <v>274</v>
      </c>
      <c r="E1174" s="175">
        <v>260</v>
      </c>
      <c r="F1174" s="176">
        <v>19800</v>
      </c>
      <c r="G1174" s="177">
        <f>ROUND(E1174*F1174,2)</f>
        <v>5148000</v>
      </c>
      <c r="H1174" s="161"/>
      <c r="I1174" s="160">
        <f>ROUND(E1174*H1174,2)</f>
        <v>0</v>
      </c>
      <c r="J1174" s="161"/>
      <c r="K1174" s="160">
        <f>ROUND(E1174*J1174,2)</f>
        <v>0</v>
      </c>
      <c r="L1174" s="160">
        <v>21</v>
      </c>
      <c r="M1174" s="160">
        <f>G1174*(1+L1174/100)</f>
        <v>6229080</v>
      </c>
      <c r="N1174" s="160">
        <v>0</v>
      </c>
      <c r="O1174" s="160">
        <f>ROUND(E1174*N1174,2)</f>
        <v>0</v>
      </c>
      <c r="P1174" s="160">
        <v>0</v>
      </c>
      <c r="Q1174" s="160">
        <f>ROUND(E1174*P1174,2)</f>
        <v>0</v>
      </c>
      <c r="R1174" s="160"/>
      <c r="S1174" s="160" t="s">
        <v>161</v>
      </c>
      <c r="T1174" s="160" t="s">
        <v>162</v>
      </c>
      <c r="U1174" s="160">
        <v>0</v>
      </c>
      <c r="V1174" s="160">
        <f>ROUND(E1174*U1174,2)</f>
        <v>0</v>
      </c>
      <c r="W1174" s="160"/>
      <c r="X1174" s="150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799</v>
      </c>
      <c r="AH1174" s="150"/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ht="22.5" outlineLevel="1" x14ac:dyDescent="0.2">
      <c r="A1175" s="157"/>
      <c r="B1175" s="158"/>
      <c r="C1175" s="194" t="s">
        <v>1108</v>
      </c>
      <c r="D1175" s="185"/>
      <c r="E1175" s="186"/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0"/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209</v>
      </c>
      <c r="AH1175" s="150">
        <v>0</v>
      </c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 x14ac:dyDescent="0.2">
      <c r="A1176" s="157"/>
      <c r="B1176" s="158"/>
      <c r="C1176" s="194" t="s">
        <v>1267</v>
      </c>
      <c r="D1176" s="185"/>
      <c r="E1176" s="186"/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0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209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outlineLevel="1" x14ac:dyDescent="0.2">
      <c r="A1177" s="157"/>
      <c r="B1177" s="158"/>
      <c r="C1177" s="194" t="s">
        <v>1268</v>
      </c>
      <c r="D1177" s="185"/>
      <c r="E1177" s="186">
        <v>260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0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209</v>
      </c>
      <c r="AH1177" s="150">
        <v>0</v>
      </c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ht="22.5" outlineLevel="1" x14ac:dyDescent="0.2">
      <c r="A1178" s="172">
        <v>205</v>
      </c>
      <c r="B1178" s="173" t="s">
        <v>1269</v>
      </c>
      <c r="C1178" s="181" t="s">
        <v>1270</v>
      </c>
      <c r="D1178" s="174" t="s">
        <v>274</v>
      </c>
      <c r="E1178" s="175">
        <v>44</v>
      </c>
      <c r="F1178" s="176">
        <v>9350</v>
      </c>
      <c r="G1178" s="177">
        <f>ROUND(E1178*F1178,2)</f>
        <v>411400</v>
      </c>
      <c r="H1178" s="161"/>
      <c r="I1178" s="160">
        <f>ROUND(E1178*H1178,2)</f>
        <v>0</v>
      </c>
      <c r="J1178" s="161"/>
      <c r="K1178" s="160">
        <f>ROUND(E1178*J1178,2)</f>
        <v>0</v>
      </c>
      <c r="L1178" s="160">
        <v>21</v>
      </c>
      <c r="M1178" s="160">
        <f>G1178*(1+L1178/100)</f>
        <v>497794</v>
      </c>
      <c r="N1178" s="160">
        <v>0</v>
      </c>
      <c r="O1178" s="160">
        <f>ROUND(E1178*N1178,2)</f>
        <v>0</v>
      </c>
      <c r="P1178" s="160">
        <v>0</v>
      </c>
      <c r="Q1178" s="160">
        <f>ROUND(E1178*P1178,2)</f>
        <v>0</v>
      </c>
      <c r="R1178" s="160"/>
      <c r="S1178" s="160" t="s">
        <v>161</v>
      </c>
      <c r="T1178" s="160" t="s">
        <v>162</v>
      </c>
      <c r="U1178" s="160">
        <v>0</v>
      </c>
      <c r="V1178" s="160">
        <f>ROUND(E1178*U1178,2)</f>
        <v>0</v>
      </c>
      <c r="W1178" s="160"/>
      <c r="X1178" s="150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799</v>
      </c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ht="22.5" outlineLevel="1" x14ac:dyDescent="0.2">
      <c r="A1179" s="157"/>
      <c r="B1179" s="158"/>
      <c r="C1179" s="194" t="s">
        <v>1108</v>
      </c>
      <c r="D1179" s="185"/>
      <c r="E1179" s="186"/>
      <c r="F1179" s="160"/>
      <c r="G1179" s="160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0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209</v>
      </c>
      <c r="AH1179" s="150">
        <v>0</v>
      </c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outlineLevel="1" x14ac:dyDescent="0.2">
      <c r="A1180" s="157"/>
      <c r="B1180" s="158"/>
      <c r="C1180" s="194" t="s">
        <v>1271</v>
      </c>
      <c r="D1180" s="185"/>
      <c r="E1180" s="186">
        <v>44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0"/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209</v>
      </c>
      <c r="AH1180" s="150">
        <v>0</v>
      </c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ht="33.75" outlineLevel="1" x14ac:dyDescent="0.2">
      <c r="A1181" s="172">
        <v>206</v>
      </c>
      <c r="B1181" s="173" t="s">
        <v>1272</v>
      </c>
      <c r="C1181" s="181" t="s">
        <v>1273</v>
      </c>
      <c r="D1181" s="174" t="s">
        <v>274</v>
      </c>
      <c r="E1181" s="175">
        <v>22</v>
      </c>
      <c r="F1181" s="176">
        <v>7700.0000000000009</v>
      </c>
      <c r="G1181" s="177">
        <f>ROUND(E1181*F1181,2)</f>
        <v>169400</v>
      </c>
      <c r="H1181" s="161"/>
      <c r="I1181" s="160">
        <f>ROUND(E1181*H1181,2)</f>
        <v>0</v>
      </c>
      <c r="J1181" s="161"/>
      <c r="K1181" s="160">
        <f>ROUND(E1181*J1181,2)</f>
        <v>0</v>
      </c>
      <c r="L1181" s="160">
        <v>21</v>
      </c>
      <c r="M1181" s="160">
        <f>G1181*(1+L1181/100)</f>
        <v>204974</v>
      </c>
      <c r="N1181" s="160">
        <v>0</v>
      </c>
      <c r="O1181" s="160">
        <f>ROUND(E1181*N1181,2)</f>
        <v>0</v>
      </c>
      <c r="P1181" s="160">
        <v>0</v>
      </c>
      <c r="Q1181" s="160">
        <f>ROUND(E1181*P1181,2)</f>
        <v>0</v>
      </c>
      <c r="R1181" s="160"/>
      <c r="S1181" s="160" t="s">
        <v>161</v>
      </c>
      <c r="T1181" s="160" t="s">
        <v>162</v>
      </c>
      <c r="U1181" s="160">
        <v>0</v>
      </c>
      <c r="V1181" s="160">
        <f>ROUND(E1181*U1181,2)</f>
        <v>0</v>
      </c>
      <c r="W1181" s="160"/>
      <c r="X1181" s="150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799</v>
      </c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ht="22.5" outlineLevel="1" x14ac:dyDescent="0.2">
      <c r="A1182" s="157"/>
      <c r="B1182" s="158"/>
      <c r="C1182" s="194" t="s">
        <v>1108</v>
      </c>
      <c r="D1182" s="185"/>
      <c r="E1182" s="186"/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0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209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outlineLevel="1" x14ac:dyDescent="0.2">
      <c r="A1183" s="157"/>
      <c r="B1183" s="158"/>
      <c r="C1183" s="194" t="s">
        <v>1274</v>
      </c>
      <c r="D1183" s="185"/>
      <c r="E1183" s="186">
        <v>22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0"/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209</v>
      </c>
      <c r="AH1183" s="150">
        <v>0</v>
      </c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ht="33.75" outlineLevel="1" x14ac:dyDescent="0.2">
      <c r="A1184" s="172">
        <v>207</v>
      </c>
      <c r="B1184" s="173" t="s">
        <v>1275</v>
      </c>
      <c r="C1184" s="181" t="s">
        <v>1276</v>
      </c>
      <c r="D1184" s="174" t="s">
        <v>274</v>
      </c>
      <c r="E1184" s="175">
        <v>3</v>
      </c>
      <c r="F1184" s="176">
        <v>6600.0000000000009</v>
      </c>
      <c r="G1184" s="177">
        <f>ROUND(E1184*F1184,2)</f>
        <v>19800</v>
      </c>
      <c r="H1184" s="161"/>
      <c r="I1184" s="160">
        <f>ROUND(E1184*H1184,2)</f>
        <v>0</v>
      </c>
      <c r="J1184" s="161"/>
      <c r="K1184" s="160">
        <f>ROUND(E1184*J1184,2)</f>
        <v>0</v>
      </c>
      <c r="L1184" s="160">
        <v>21</v>
      </c>
      <c r="M1184" s="160">
        <f>G1184*(1+L1184/100)</f>
        <v>23958</v>
      </c>
      <c r="N1184" s="160">
        <v>0</v>
      </c>
      <c r="O1184" s="160">
        <f>ROUND(E1184*N1184,2)</f>
        <v>0</v>
      </c>
      <c r="P1184" s="160">
        <v>0</v>
      </c>
      <c r="Q1184" s="160">
        <f>ROUND(E1184*P1184,2)</f>
        <v>0</v>
      </c>
      <c r="R1184" s="160"/>
      <c r="S1184" s="160" t="s">
        <v>161</v>
      </c>
      <c r="T1184" s="160" t="s">
        <v>162</v>
      </c>
      <c r="U1184" s="160">
        <v>0</v>
      </c>
      <c r="V1184" s="160">
        <f>ROUND(E1184*U1184,2)</f>
        <v>0</v>
      </c>
      <c r="W1184" s="160"/>
      <c r="X1184" s="150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799</v>
      </c>
      <c r="AH1184" s="150"/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ht="22.5" outlineLevel="1" x14ac:dyDescent="0.2">
      <c r="A1185" s="157"/>
      <c r="B1185" s="158"/>
      <c r="C1185" s="194" t="s">
        <v>1108</v>
      </c>
      <c r="D1185" s="185"/>
      <c r="E1185" s="186"/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0"/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209</v>
      </c>
      <c r="AH1185" s="150">
        <v>0</v>
      </c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outlineLevel="1" x14ac:dyDescent="0.2">
      <c r="A1186" s="157"/>
      <c r="B1186" s="158"/>
      <c r="C1186" s="194" t="s">
        <v>1277</v>
      </c>
      <c r="D1186" s="185"/>
      <c r="E1186" s="186">
        <v>3</v>
      </c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0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209</v>
      </c>
      <c r="AH1186" s="150">
        <v>0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ht="33.75" outlineLevel="1" x14ac:dyDescent="0.2">
      <c r="A1187" s="172">
        <v>208</v>
      </c>
      <c r="B1187" s="173" t="s">
        <v>1278</v>
      </c>
      <c r="C1187" s="181" t="s">
        <v>1279</v>
      </c>
      <c r="D1187" s="174" t="s">
        <v>274</v>
      </c>
      <c r="E1187" s="175">
        <v>30</v>
      </c>
      <c r="F1187" s="176">
        <v>9350</v>
      </c>
      <c r="G1187" s="177">
        <f>ROUND(E1187*F1187,2)</f>
        <v>280500</v>
      </c>
      <c r="H1187" s="161"/>
      <c r="I1187" s="160">
        <f>ROUND(E1187*H1187,2)</f>
        <v>0</v>
      </c>
      <c r="J1187" s="161"/>
      <c r="K1187" s="160">
        <f>ROUND(E1187*J1187,2)</f>
        <v>0</v>
      </c>
      <c r="L1187" s="160">
        <v>21</v>
      </c>
      <c r="M1187" s="160">
        <f>G1187*(1+L1187/100)</f>
        <v>339405</v>
      </c>
      <c r="N1187" s="160">
        <v>0</v>
      </c>
      <c r="O1187" s="160">
        <f>ROUND(E1187*N1187,2)</f>
        <v>0</v>
      </c>
      <c r="P1187" s="160">
        <v>0</v>
      </c>
      <c r="Q1187" s="160">
        <f>ROUND(E1187*P1187,2)</f>
        <v>0</v>
      </c>
      <c r="R1187" s="160"/>
      <c r="S1187" s="160" t="s">
        <v>161</v>
      </c>
      <c r="T1187" s="160" t="s">
        <v>162</v>
      </c>
      <c r="U1187" s="160">
        <v>0</v>
      </c>
      <c r="V1187" s="160">
        <f>ROUND(E1187*U1187,2)</f>
        <v>0</v>
      </c>
      <c r="W1187" s="160"/>
      <c r="X1187" s="150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799</v>
      </c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ht="22.5" outlineLevel="1" x14ac:dyDescent="0.2">
      <c r="A1188" s="157"/>
      <c r="B1188" s="158"/>
      <c r="C1188" s="194" t="s">
        <v>1108</v>
      </c>
      <c r="D1188" s="185"/>
      <c r="E1188" s="186"/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0"/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209</v>
      </c>
      <c r="AH1188" s="150">
        <v>0</v>
      </c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outlineLevel="1" x14ac:dyDescent="0.2">
      <c r="A1189" s="157"/>
      <c r="B1189" s="158"/>
      <c r="C1189" s="194" t="s">
        <v>1280</v>
      </c>
      <c r="D1189" s="185"/>
      <c r="E1189" s="186">
        <v>30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0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209</v>
      </c>
      <c r="AH1189" s="150">
        <v>0</v>
      </c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ht="22.5" outlineLevel="1" x14ac:dyDescent="0.2">
      <c r="A1190" s="172">
        <v>209</v>
      </c>
      <c r="B1190" s="173" t="s">
        <v>1281</v>
      </c>
      <c r="C1190" s="181" t="s">
        <v>1282</v>
      </c>
      <c r="D1190" s="174" t="s">
        <v>274</v>
      </c>
      <c r="E1190" s="175">
        <v>8</v>
      </c>
      <c r="F1190" s="176">
        <v>13200.000000000002</v>
      </c>
      <c r="G1190" s="177">
        <f>ROUND(E1190*F1190,2)</f>
        <v>105600</v>
      </c>
      <c r="H1190" s="161"/>
      <c r="I1190" s="160">
        <f>ROUND(E1190*H1190,2)</f>
        <v>0</v>
      </c>
      <c r="J1190" s="161"/>
      <c r="K1190" s="160">
        <f>ROUND(E1190*J1190,2)</f>
        <v>0</v>
      </c>
      <c r="L1190" s="160">
        <v>21</v>
      </c>
      <c r="M1190" s="160">
        <f>G1190*(1+L1190/100)</f>
        <v>127776</v>
      </c>
      <c r="N1190" s="160">
        <v>0</v>
      </c>
      <c r="O1190" s="160">
        <f>ROUND(E1190*N1190,2)</f>
        <v>0</v>
      </c>
      <c r="P1190" s="160">
        <v>0</v>
      </c>
      <c r="Q1190" s="160">
        <f>ROUND(E1190*P1190,2)</f>
        <v>0</v>
      </c>
      <c r="R1190" s="160"/>
      <c r="S1190" s="160" t="s">
        <v>161</v>
      </c>
      <c r="T1190" s="160" t="s">
        <v>162</v>
      </c>
      <c r="U1190" s="160">
        <v>0</v>
      </c>
      <c r="V1190" s="160">
        <f>ROUND(E1190*U1190,2)</f>
        <v>0</v>
      </c>
      <c r="W1190" s="160"/>
      <c r="X1190" s="150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799</v>
      </c>
      <c r="AH1190" s="150"/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ht="22.5" outlineLevel="1" x14ac:dyDescent="0.2">
      <c r="A1191" s="157"/>
      <c r="B1191" s="158"/>
      <c r="C1191" s="194" t="s">
        <v>1108</v>
      </c>
      <c r="D1191" s="185"/>
      <c r="E1191" s="186"/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0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209</v>
      </c>
      <c r="AH1191" s="150">
        <v>0</v>
      </c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57"/>
      <c r="B1192" s="158"/>
      <c r="C1192" s="194" t="s">
        <v>1283</v>
      </c>
      <c r="D1192" s="185"/>
      <c r="E1192" s="186">
        <v>8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0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209</v>
      </c>
      <c r="AH1192" s="150">
        <v>0</v>
      </c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ht="22.5" outlineLevel="1" x14ac:dyDescent="0.2">
      <c r="A1193" s="172">
        <v>210</v>
      </c>
      <c r="B1193" s="173" t="s">
        <v>1284</v>
      </c>
      <c r="C1193" s="181" t="s">
        <v>1285</v>
      </c>
      <c r="D1193" s="174" t="s">
        <v>274</v>
      </c>
      <c r="E1193" s="175">
        <v>2</v>
      </c>
      <c r="F1193" s="176">
        <v>11000</v>
      </c>
      <c r="G1193" s="177">
        <f>ROUND(E1193*F1193,2)</f>
        <v>22000</v>
      </c>
      <c r="H1193" s="161"/>
      <c r="I1193" s="160">
        <f>ROUND(E1193*H1193,2)</f>
        <v>0</v>
      </c>
      <c r="J1193" s="161"/>
      <c r="K1193" s="160">
        <f>ROUND(E1193*J1193,2)</f>
        <v>0</v>
      </c>
      <c r="L1193" s="160">
        <v>21</v>
      </c>
      <c r="M1193" s="160">
        <f>G1193*(1+L1193/100)</f>
        <v>26620</v>
      </c>
      <c r="N1193" s="160">
        <v>0</v>
      </c>
      <c r="O1193" s="160">
        <f>ROUND(E1193*N1193,2)</f>
        <v>0</v>
      </c>
      <c r="P1193" s="160">
        <v>0</v>
      </c>
      <c r="Q1193" s="160">
        <f>ROUND(E1193*P1193,2)</f>
        <v>0</v>
      </c>
      <c r="R1193" s="160"/>
      <c r="S1193" s="160" t="s">
        <v>161</v>
      </c>
      <c r="T1193" s="160" t="s">
        <v>162</v>
      </c>
      <c r="U1193" s="160">
        <v>0</v>
      </c>
      <c r="V1193" s="160">
        <f>ROUND(E1193*U1193,2)</f>
        <v>0</v>
      </c>
      <c r="W1193" s="160"/>
      <c r="X1193" s="150"/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799</v>
      </c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ht="22.5" outlineLevel="1" x14ac:dyDescent="0.2">
      <c r="A1194" s="157"/>
      <c r="B1194" s="158"/>
      <c r="C1194" s="194" t="s">
        <v>1108</v>
      </c>
      <c r="D1194" s="185"/>
      <c r="E1194" s="186"/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0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209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 x14ac:dyDescent="0.2">
      <c r="A1195" s="157"/>
      <c r="B1195" s="158"/>
      <c r="C1195" s="194" t="s">
        <v>1286</v>
      </c>
      <c r="D1195" s="185"/>
      <c r="E1195" s="186">
        <v>2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0"/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209</v>
      </c>
      <c r="AH1195" s="150">
        <v>0</v>
      </c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ht="22.5" outlineLevel="1" x14ac:dyDescent="0.2">
      <c r="A1196" s="172">
        <v>211</v>
      </c>
      <c r="B1196" s="173" t="s">
        <v>1287</v>
      </c>
      <c r="C1196" s="181" t="s">
        <v>1288</v>
      </c>
      <c r="D1196" s="174" t="s">
        <v>274</v>
      </c>
      <c r="E1196" s="175">
        <v>48</v>
      </c>
      <c r="F1196" s="176">
        <v>8800</v>
      </c>
      <c r="G1196" s="177">
        <f>ROUND(E1196*F1196,2)</f>
        <v>422400</v>
      </c>
      <c r="H1196" s="161"/>
      <c r="I1196" s="160">
        <f>ROUND(E1196*H1196,2)</f>
        <v>0</v>
      </c>
      <c r="J1196" s="161"/>
      <c r="K1196" s="160">
        <f>ROUND(E1196*J1196,2)</f>
        <v>0</v>
      </c>
      <c r="L1196" s="160">
        <v>21</v>
      </c>
      <c r="M1196" s="160">
        <f>G1196*(1+L1196/100)</f>
        <v>511104</v>
      </c>
      <c r="N1196" s="160">
        <v>0</v>
      </c>
      <c r="O1196" s="160">
        <f>ROUND(E1196*N1196,2)</f>
        <v>0</v>
      </c>
      <c r="P1196" s="160">
        <v>0</v>
      </c>
      <c r="Q1196" s="160">
        <f>ROUND(E1196*P1196,2)</f>
        <v>0</v>
      </c>
      <c r="R1196" s="160"/>
      <c r="S1196" s="160" t="s">
        <v>161</v>
      </c>
      <c r="T1196" s="160" t="s">
        <v>162</v>
      </c>
      <c r="U1196" s="160">
        <v>0</v>
      </c>
      <c r="V1196" s="160">
        <f>ROUND(E1196*U1196,2)</f>
        <v>0</v>
      </c>
      <c r="W1196" s="160"/>
      <c r="X1196" s="150"/>
      <c r="Y1196" s="150"/>
      <c r="Z1196" s="150"/>
      <c r="AA1196" s="150"/>
      <c r="AB1196" s="150"/>
      <c r="AC1196" s="150"/>
      <c r="AD1196" s="150"/>
      <c r="AE1196" s="150"/>
      <c r="AF1196" s="150"/>
      <c r="AG1196" s="150" t="s">
        <v>799</v>
      </c>
      <c r="AH1196" s="150"/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</row>
    <row r="1197" spans="1:60" ht="22.5" outlineLevel="1" x14ac:dyDescent="0.2">
      <c r="A1197" s="157"/>
      <c r="B1197" s="158"/>
      <c r="C1197" s="194" t="s">
        <v>1108</v>
      </c>
      <c r="D1197" s="185"/>
      <c r="E1197" s="186"/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0"/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209</v>
      </c>
      <c r="AH1197" s="150">
        <v>0</v>
      </c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57"/>
      <c r="B1198" s="158"/>
      <c r="C1198" s="194" t="s">
        <v>1289</v>
      </c>
      <c r="D1198" s="185"/>
      <c r="E1198" s="186">
        <v>48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0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209</v>
      </c>
      <c r="AH1198" s="150">
        <v>0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ht="22.5" outlineLevel="1" x14ac:dyDescent="0.2">
      <c r="A1199" s="172">
        <v>212</v>
      </c>
      <c r="B1199" s="173" t="s">
        <v>1290</v>
      </c>
      <c r="C1199" s="181" t="s">
        <v>1291</v>
      </c>
      <c r="D1199" s="174" t="s">
        <v>274</v>
      </c>
      <c r="E1199" s="175">
        <v>18</v>
      </c>
      <c r="F1199" s="176">
        <v>31350.000000000004</v>
      </c>
      <c r="G1199" s="177">
        <f>ROUND(E1199*F1199,2)</f>
        <v>564300</v>
      </c>
      <c r="H1199" s="161"/>
      <c r="I1199" s="160">
        <f>ROUND(E1199*H1199,2)</f>
        <v>0</v>
      </c>
      <c r="J1199" s="161"/>
      <c r="K1199" s="160">
        <f>ROUND(E1199*J1199,2)</f>
        <v>0</v>
      </c>
      <c r="L1199" s="160">
        <v>21</v>
      </c>
      <c r="M1199" s="160">
        <f>G1199*(1+L1199/100)</f>
        <v>682803</v>
      </c>
      <c r="N1199" s="160">
        <v>0</v>
      </c>
      <c r="O1199" s="160">
        <f>ROUND(E1199*N1199,2)</f>
        <v>0</v>
      </c>
      <c r="P1199" s="160">
        <v>0</v>
      </c>
      <c r="Q1199" s="160">
        <f>ROUND(E1199*P1199,2)</f>
        <v>0</v>
      </c>
      <c r="R1199" s="160"/>
      <c r="S1199" s="160" t="s">
        <v>161</v>
      </c>
      <c r="T1199" s="160" t="s">
        <v>162</v>
      </c>
      <c r="U1199" s="160">
        <v>0</v>
      </c>
      <c r="V1199" s="160">
        <f>ROUND(E1199*U1199,2)</f>
        <v>0</v>
      </c>
      <c r="W1199" s="160"/>
      <c r="X1199" s="150"/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799</v>
      </c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ht="22.5" outlineLevel="1" x14ac:dyDescent="0.2">
      <c r="A1200" s="157"/>
      <c r="B1200" s="158"/>
      <c r="C1200" s="194" t="s">
        <v>1108</v>
      </c>
      <c r="D1200" s="185"/>
      <c r="E1200" s="186"/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0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209</v>
      </c>
      <c r="AH1200" s="150">
        <v>0</v>
      </c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outlineLevel="1" x14ac:dyDescent="0.2">
      <c r="A1201" s="157"/>
      <c r="B1201" s="158"/>
      <c r="C1201" s="194" t="s">
        <v>1292</v>
      </c>
      <c r="D1201" s="185"/>
      <c r="E1201" s="186">
        <v>18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0"/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209</v>
      </c>
      <c r="AH1201" s="150">
        <v>0</v>
      </c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ht="22.5" outlineLevel="1" x14ac:dyDescent="0.2">
      <c r="A1202" s="172">
        <v>213</v>
      </c>
      <c r="B1202" s="173" t="s">
        <v>1293</v>
      </c>
      <c r="C1202" s="181" t="s">
        <v>1294</v>
      </c>
      <c r="D1202" s="174" t="s">
        <v>274</v>
      </c>
      <c r="E1202" s="175">
        <v>4</v>
      </c>
      <c r="F1202" s="176">
        <v>30250.000000000004</v>
      </c>
      <c r="G1202" s="177">
        <f>ROUND(E1202*F1202,2)</f>
        <v>121000</v>
      </c>
      <c r="H1202" s="161"/>
      <c r="I1202" s="160">
        <f>ROUND(E1202*H1202,2)</f>
        <v>0</v>
      </c>
      <c r="J1202" s="161"/>
      <c r="K1202" s="160">
        <f>ROUND(E1202*J1202,2)</f>
        <v>0</v>
      </c>
      <c r="L1202" s="160">
        <v>21</v>
      </c>
      <c r="M1202" s="160">
        <f>G1202*(1+L1202/100)</f>
        <v>146410</v>
      </c>
      <c r="N1202" s="160">
        <v>0</v>
      </c>
      <c r="O1202" s="160">
        <f>ROUND(E1202*N1202,2)</f>
        <v>0</v>
      </c>
      <c r="P1202" s="160">
        <v>0</v>
      </c>
      <c r="Q1202" s="160">
        <f>ROUND(E1202*P1202,2)</f>
        <v>0</v>
      </c>
      <c r="R1202" s="160"/>
      <c r="S1202" s="160" t="s">
        <v>161</v>
      </c>
      <c r="T1202" s="160" t="s">
        <v>162</v>
      </c>
      <c r="U1202" s="160">
        <v>0</v>
      </c>
      <c r="V1202" s="160">
        <f>ROUND(E1202*U1202,2)</f>
        <v>0</v>
      </c>
      <c r="W1202" s="160"/>
      <c r="X1202" s="150"/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799</v>
      </c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ht="22.5" outlineLevel="1" x14ac:dyDescent="0.2">
      <c r="A1203" s="157"/>
      <c r="B1203" s="158"/>
      <c r="C1203" s="194" t="s">
        <v>1108</v>
      </c>
      <c r="D1203" s="185"/>
      <c r="E1203" s="186"/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0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209</v>
      </c>
      <c r="AH1203" s="150">
        <v>0</v>
      </c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outlineLevel="1" x14ac:dyDescent="0.2">
      <c r="A1204" s="157"/>
      <c r="B1204" s="158"/>
      <c r="C1204" s="194" t="s">
        <v>1295</v>
      </c>
      <c r="D1204" s="185"/>
      <c r="E1204" s="186">
        <v>4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0"/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209</v>
      </c>
      <c r="AH1204" s="150">
        <v>0</v>
      </c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ht="22.5" outlineLevel="1" x14ac:dyDescent="0.2">
      <c r="A1205" s="172">
        <v>214</v>
      </c>
      <c r="B1205" s="173" t="s">
        <v>1296</v>
      </c>
      <c r="C1205" s="181" t="s">
        <v>1297</v>
      </c>
      <c r="D1205" s="174" t="s">
        <v>274</v>
      </c>
      <c r="E1205" s="175">
        <v>8</v>
      </c>
      <c r="F1205" s="176">
        <v>2750</v>
      </c>
      <c r="G1205" s="177">
        <f>ROUND(E1205*F1205,2)</f>
        <v>22000</v>
      </c>
      <c r="H1205" s="161"/>
      <c r="I1205" s="160">
        <f>ROUND(E1205*H1205,2)</f>
        <v>0</v>
      </c>
      <c r="J1205" s="161"/>
      <c r="K1205" s="160">
        <f>ROUND(E1205*J1205,2)</f>
        <v>0</v>
      </c>
      <c r="L1205" s="160">
        <v>21</v>
      </c>
      <c r="M1205" s="160">
        <f>G1205*(1+L1205/100)</f>
        <v>26620</v>
      </c>
      <c r="N1205" s="160">
        <v>0</v>
      </c>
      <c r="O1205" s="160">
        <f>ROUND(E1205*N1205,2)</f>
        <v>0</v>
      </c>
      <c r="P1205" s="160">
        <v>0</v>
      </c>
      <c r="Q1205" s="160">
        <f>ROUND(E1205*P1205,2)</f>
        <v>0</v>
      </c>
      <c r="R1205" s="160"/>
      <c r="S1205" s="160" t="s">
        <v>161</v>
      </c>
      <c r="T1205" s="160" t="s">
        <v>162</v>
      </c>
      <c r="U1205" s="160">
        <v>0</v>
      </c>
      <c r="V1205" s="160">
        <f>ROUND(E1205*U1205,2)</f>
        <v>0</v>
      </c>
      <c r="W1205" s="160"/>
      <c r="X1205" s="150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799</v>
      </c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ht="22.5" outlineLevel="1" x14ac:dyDescent="0.2">
      <c r="A1206" s="157"/>
      <c r="B1206" s="158"/>
      <c r="C1206" s="194" t="s">
        <v>1108</v>
      </c>
      <c r="D1206" s="185"/>
      <c r="E1206" s="186"/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0"/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209</v>
      </c>
      <c r="AH1206" s="150">
        <v>0</v>
      </c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outlineLevel="1" x14ac:dyDescent="0.2">
      <c r="A1207" s="157"/>
      <c r="B1207" s="158"/>
      <c r="C1207" s="194" t="s">
        <v>1298</v>
      </c>
      <c r="D1207" s="185"/>
      <c r="E1207" s="186">
        <v>8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0"/>
      <c r="Y1207" s="150"/>
      <c r="Z1207" s="150"/>
      <c r="AA1207" s="150"/>
      <c r="AB1207" s="150"/>
      <c r="AC1207" s="150"/>
      <c r="AD1207" s="150"/>
      <c r="AE1207" s="150"/>
      <c r="AF1207" s="150"/>
      <c r="AG1207" s="150" t="s">
        <v>209</v>
      </c>
      <c r="AH1207" s="150">
        <v>0</v>
      </c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</row>
    <row r="1208" spans="1:60" ht="22.5" outlineLevel="1" x14ac:dyDescent="0.2">
      <c r="A1208" s="172">
        <v>215</v>
      </c>
      <c r="B1208" s="173" t="s">
        <v>1299</v>
      </c>
      <c r="C1208" s="181" t="s">
        <v>1300</v>
      </c>
      <c r="D1208" s="174" t="s">
        <v>274</v>
      </c>
      <c r="E1208" s="175">
        <v>2</v>
      </c>
      <c r="F1208" s="176">
        <v>2750</v>
      </c>
      <c r="G1208" s="177">
        <f>ROUND(E1208*F1208,2)</f>
        <v>5500</v>
      </c>
      <c r="H1208" s="161"/>
      <c r="I1208" s="160">
        <f>ROUND(E1208*H1208,2)</f>
        <v>0</v>
      </c>
      <c r="J1208" s="161"/>
      <c r="K1208" s="160">
        <f>ROUND(E1208*J1208,2)</f>
        <v>0</v>
      </c>
      <c r="L1208" s="160">
        <v>21</v>
      </c>
      <c r="M1208" s="160">
        <f>G1208*(1+L1208/100)</f>
        <v>6655</v>
      </c>
      <c r="N1208" s="160">
        <v>0</v>
      </c>
      <c r="O1208" s="160">
        <f>ROUND(E1208*N1208,2)</f>
        <v>0</v>
      </c>
      <c r="P1208" s="160">
        <v>0</v>
      </c>
      <c r="Q1208" s="160">
        <f>ROUND(E1208*P1208,2)</f>
        <v>0</v>
      </c>
      <c r="R1208" s="160"/>
      <c r="S1208" s="160" t="s">
        <v>161</v>
      </c>
      <c r="T1208" s="160" t="s">
        <v>162</v>
      </c>
      <c r="U1208" s="160">
        <v>0</v>
      </c>
      <c r="V1208" s="160">
        <f>ROUND(E1208*U1208,2)</f>
        <v>0</v>
      </c>
      <c r="W1208" s="160"/>
      <c r="X1208" s="150"/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799</v>
      </c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ht="22.5" outlineLevel="1" x14ac:dyDescent="0.2">
      <c r="A1209" s="157"/>
      <c r="B1209" s="158"/>
      <c r="C1209" s="194" t="s">
        <v>1108</v>
      </c>
      <c r="D1209" s="185"/>
      <c r="E1209" s="186"/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0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209</v>
      </c>
      <c r="AH1209" s="150">
        <v>0</v>
      </c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7"/>
      <c r="B1210" s="158"/>
      <c r="C1210" s="194" t="s">
        <v>1301</v>
      </c>
      <c r="D1210" s="185"/>
      <c r="E1210" s="186">
        <v>2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0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209</v>
      </c>
      <c r="AH1210" s="150">
        <v>0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ht="22.5" outlineLevel="1" x14ac:dyDescent="0.2">
      <c r="A1211" s="172">
        <v>216</v>
      </c>
      <c r="B1211" s="173" t="s">
        <v>1302</v>
      </c>
      <c r="C1211" s="181" t="s">
        <v>1303</v>
      </c>
      <c r="D1211" s="174" t="s">
        <v>274</v>
      </c>
      <c r="E1211" s="175">
        <v>3</v>
      </c>
      <c r="F1211" s="176">
        <v>8250</v>
      </c>
      <c r="G1211" s="177">
        <f>ROUND(E1211*F1211,2)</f>
        <v>24750</v>
      </c>
      <c r="H1211" s="161"/>
      <c r="I1211" s="160">
        <f>ROUND(E1211*H1211,2)</f>
        <v>0</v>
      </c>
      <c r="J1211" s="161"/>
      <c r="K1211" s="160">
        <f>ROUND(E1211*J1211,2)</f>
        <v>0</v>
      </c>
      <c r="L1211" s="160">
        <v>21</v>
      </c>
      <c r="M1211" s="160">
        <f>G1211*(1+L1211/100)</f>
        <v>29947.5</v>
      </c>
      <c r="N1211" s="160">
        <v>0</v>
      </c>
      <c r="O1211" s="160">
        <f>ROUND(E1211*N1211,2)</f>
        <v>0</v>
      </c>
      <c r="P1211" s="160">
        <v>0</v>
      </c>
      <c r="Q1211" s="160">
        <f>ROUND(E1211*P1211,2)</f>
        <v>0</v>
      </c>
      <c r="R1211" s="160"/>
      <c r="S1211" s="160" t="s">
        <v>161</v>
      </c>
      <c r="T1211" s="160" t="s">
        <v>162</v>
      </c>
      <c r="U1211" s="160">
        <v>0</v>
      </c>
      <c r="V1211" s="160">
        <f>ROUND(E1211*U1211,2)</f>
        <v>0</v>
      </c>
      <c r="W1211" s="160"/>
      <c r="X1211" s="150"/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799</v>
      </c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ht="22.5" outlineLevel="1" x14ac:dyDescent="0.2">
      <c r="A1212" s="157"/>
      <c r="B1212" s="158"/>
      <c r="C1212" s="194" t="s">
        <v>1108</v>
      </c>
      <c r="D1212" s="185"/>
      <c r="E1212" s="186"/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0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209</v>
      </c>
      <c r="AH1212" s="150">
        <v>0</v>
      </c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7"/>
      <c r="B1213" s="158"/>
      <c r="C1213" s="194" t="s">
        <v>1304</v>
      </c>
      <c r="D1213" s="185"/>
      <c r="E1213" s="186">
        <v>3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0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209</v>
      </c>
      <c r="AH1213" s="150">
        <v>0</v>
      </c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ht="22.5" outlineLevel="1" x14ac:dyDescent="0.2">
      <c r="A1214" s="172">
        <v>217</v>
      </c>
      <c r="B1214" s="173" t="s">
        <v>1305</v>
      </c>
      <c r="C1214" s="181" t="s">
        <v>1306</v>
      </c>
      <c r="D1214" s="174" t="s">
        <v>274</v>
      </c>
      <c r="E1214" s="175">
        <v>14</v>
      </c>
      <c r="F1214" s="176">
        <v>2750</v>
      </c>
      <c r="G1214" s="177">
        <f>ROUND(E1214*F1214,2)</f>
        <v>38500</v>
      </c>
      <c r="H1214" s="161"/>
      <c r="I1214" s="160">
        <f>ROUND(E1214*H1214,2)</f>
        <v>0</v>
      </c>
      <c r="J1214" s="161"/>
      <c r="K1214" s="160">
        <f>ROUND(E1214*J1214,2)</f>
        <v>0</v>
      </c>
      <c r="L1214" s="160">
        <v>21</v>
      </c>
      <c r="M1214" s="160">
        <f>G1214*(1+L1214/100)</f>
        <v>46585</v>
      </c>
      <c r="N1214" s="160">
        <v>0</v>
      </c>
      <c r="O1214" s="160">
        <f>ROUND(E1214*N1214,2)</f>
        <v>0</v>
      </c>
      <c r="P1214" s="160">
        <v>0</v>
      </c>
      <c r="Q1214" s="160">
        <f>ROUND(E1214*P1214,2)</f>
        <v>0</v>
      </c>
      <c r="R1214" s="160"/>
      <c r="S1214" s="160" t="s">
        <v>161</v>
      </c>
      <c r="T1214" s="160" t="s">
        <v>162</v>
      </c>
      <c r="U1214" s="160">
        <v>0</v>
      </c>
      <c r="V1214" s="160">
        <f>ROUND(E1214*U1214,2)</f>
        <v>0</v>
      </c>
      <c r="W1214" s="160"/>
      <c r="X1214" s="150"/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799</v>
      </c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ht="22.5" outlineLevel="1" x14ac:dyDescent="0.2">
      <c r="A1215" s="157"/>
      <c r="B1215" s="158"/>
      <c r="C1215" s="194" t="s">
        <v>1108</v>
      </c>
      <c r="D1215" s="185"/>
      <c r="E1215" s="186"/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0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209</v>
      </c>
      <c r="AH1215" s="150">
        <v>0</v>
      </c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 x14ac:dyDescent="0.2">
      <c r="A1216" s="157"/>
      <c r="B1216" s="158"/>
      <c r="C1216" s="194" t="s">
        <v>1307</v>
      </c>
      <c r="D1216" s="185"/>
      <c r="E1216" s="186">
        <v>14</v>
      </c>
      <c r="F1216" s="160"/>
      <c r="G1216" s="160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0"/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209</v>
      </c>
      <c r="AH1216" s="150">
        <v>0</v>
      </c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ht="22.5" outlineLevel="1" x14ac:dyDescent="0.2">
      <c r="A1217" s="187">
        <v>218</v>
      </c>
      <c r="B1217" s="188" t="s">
        <v>1308</v>
      </c>
      <c r="C1217" s="195" t="s">
        <v>1309</v>
      </c>
      <c r="D1217" s="189" t="s">
        <v>0</v>
      </c>
      <c r="E1217" s="190">
        <v>77844.34</v>
      </c>
      <c r="F1217" s="191">
        <v>3.3000000000000003</v>
      </c>
      <c r="G1217" s="192">
        <f>ROUND(E1217*F1217,2)</f>
        <v>256886.32</v>
      </c>
      <c r="H1217" s="161"/>
      <c r="I1217" s="160">
        <f>ROUND(E1217*H1217,2)</f>
        <v>0</v>
      </c>
      <c r="J1217" s="161"/>
      <c r="K1217" s="160">
        <f>ROUND(E1217*J1217,2)</f>
        <v>0</v>
      </c>
      <c r="L1217" s="160">
        <v>21</v>
      </c>
      <c r="M1217" s="160">
        <f>G1217*(1+L1217/100)</f>
        <v>310832.4472</v>
      </c>
      <c r="N1217" s="160">
        <v>0</v>
      </c>
      <c r="O1217" s="160">
        <f>ROUND(E1217*N1217,2)</f>
        <v>0</v>
      </c>
      <c r="P1217" s="160">
        <v>0</v>
      </c>
      <c r="Q1217" s="160">
        <f>ROUND(E1217*P1217,2)</f>
        <v>0</v>
      </c>
      <c r="R1217" s="160"/>
      <c r="S1217" s="160" t="s">
        <v>205</v>
      </c>
      <c r="T1217" s="160" t="s">
        <v>162</v>
      </c>
      <c r="U1217" s="160">
        <v>0</v>
      </c>
      <c r="V1217" s="160">
        <f>ROUND(E1217*U1217,2)</f>
        <v>0</v>
      </c>
      <c r="W1217" s="160"/>
      <c r="X1217" s="150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799</v>
      </c>
      <c r="AH1217" s="150"/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x14ac:dyDescent="0.2">
      <c r="A1218" s="166" t="s">
        <v>156</v>
      </c>
      <c r="B1218" s="167" t="s">
        <v>109</v>
      </c>
      <c r="C1218" s="180" t="s">
        <v>110</v>
      </c>
      <c r="D1218" s="168"/>
      <c r="E1218" s="169"/>
      <c r="F1218" s="170"/>
      <c r="G1218" s="171">
        <f>SUMIF(AG1219:AG1326,"&lt;&gt;NOR",G1219:G1326)</f>
        <v>6008577.6200000001</v>
      </c>
      <c r="H1218" s="165"/>
      <c r="I1218" s="165">
        <f>SUM(I1219:I1326)</f>
        <v>0</v>
      </c>
      <c r="J1218" s="165"/>
      <c r="K1218" s="165">
        <f>SUM(K1219:K1326)</f>
        <v>0</v>
      </c>
      <c r="L1218" s="165"/>
      <c r="M1218" s="165">
        <f>SUM(M1219:M1326)</f>
        <v>7270378.9201999996</v>
      </c>
      <c r="N1218" s="165"/>
      <c r="O1218" s="165">
        <f>SUM(O1219:O1326)</f>
        <v>0</v>
      </c>
      <c r="P1218" s="165"/>
      <c r="Q1218" s="165">
        <f>SUM(Q1219:Q1326)</f>
        <v>0</v>
      </c>
      <c r="R1218" s="165"/>
      <c r="S1218" s="165"/>
      <c r="T1218" s="165"/>
      <c r="U1218" s="165"/>
      <c r="V1218" s="165">
        <f>SUM(V1219:V1326)</f>
        <v>0</v>
      </c>
      <c r="W1218" s="165"/>
      <c r="AG1218" t="s">
        <v>157</v>
      </c>
    </row>
    <row r="1219" spans="1:60" ht="22.5" outlineLevel="1" x14ac:dyDescent="0.2">
      <c r="A1219" s="172">
        <v>219</v>
      </c>
      <c r="B1219" s="173" t="s">
        <v>1310</v>
      </c>
      <c r="C1219" s="181" t="s">
        <v>1311</v>
      </c>
      <c r="D1219" s="174" t="s">
        <v>242</v>
      </c>
      <c r="E1219" s="175">
        <v>12862.74</v>
      </c>
      <c r="F1219" s="176">
        <v>18</v>
      </c>
      <c r="G1219" s="177">
        <f>ROUND(E1219*F1219,2)</f>
        <v>231529.32</v>
      </c>
      <c r="H1219" s="161"/>
      <c r="I1219" s="160">
        <f>ROUND(E1219*H1219,2)</f>
        <v>0</v>
      </c>
      <c r="J1219" s="161"/>
      <c r="K1219" s="160">
        <f>ROUND(E1219*J1219,2)</f>
        <v>0</v>
      </c>
      <c r="L1219" s="160">
        <v>21</v>
      </c>
      <c r="M1219" s="160">
        <f>G1219*(1+L1219/100)</f>
        <v>280150.47720000002</v>
      </c>
      <c r="N1219" s="160">
        <v>0</v>
      </c>
      <c r="O1219" s="160">
        <f>ROUND(E1219*N1219,2)</f>
        <v>0</v>
      </c>
      <c r="P1219" s="160">
        <v>0</v>
      </c>
      <c r="Q1219" s="160">
        <f>ROUND(E1219*P1219,2)</f>
        <v>0</v>
      </c>
      <c r="R1219" s="160"/>
      <c r="S1219" s="160" t="s">
        <v>161</v>
      </c>
      <c r="T1219" s="160" t="s">
        <v>162</v>
      </c>
      <c r="U1219" s="160">
        <v>0</v>
      </c>
      <c r="V1219" s="160">
        <f>ROUND(E1219*U1219,2)</f>
        <v>0</v>
      </c>
      <c r="W1219" s="160"/>
      <c r="X1219" s="150"/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799</v>
      </c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 x14ac:dyDescent="0.2">
      <c r="A1220" s="157"/>
      <c r="B1220" s="158"/>
      <c r="C1220" s="194" t="s">
        <v>1312</v>
      </c>
      <c r="D1220" s="185"/>
      <c r="E1220" s="186"/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0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209</v>
      </c>
      <c r="AH1220" s="150">
        <v>0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 x14ac:dyDescent="0.2">
      <c r="A1221" s="157"/>
      <c r="B1221" s="158"/>
      <c r="C1221" s="194" t="s">
        <v>1313</v>
      </c>
      <c r="D1221" s="185"/>
      <c r="E1221" s="186"/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0"/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209</v>
      </c>
      <c r="AH1221" s="150">
        <v>0</v>
      </c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outlineLevel="1" x14ac:dyDescent="0.2">
      <c r="A1222" s="157"/>
      <c r="B1222" s="158"/>
      <c r="C1222" s="194" t="s">
        <v>1314</v>
      </c>
      <c r="D1222" s="185"/>
      <c r="E1222" s="186"/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0"/>
      <c r="Y1222" s="150"/>
      <c r="Z1222" s="150"/>
      <c r="AA1222" s="150"/>
      <c r="AB1222" s="150"/>
      <c r="AC1222" s="150"/>
      <c r="AD1222" s="150"/>
      <c r="AE1222" s="150"/>
      <c r="AF1222" s="150"/>
      <c r="AG1222" s="150" t="s">
        <v>209</v>
      </c>
      <c r="AH1222" s="150">
        <v>0</v>
      </c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</row>
    <row r="1223" spans="1:60" outlineLevel="1" x14ac:dyDescent="0.2">
      <c r="A1223" s="157"/>
      <c r="B1223" s="158"/>
      <c r="C1223" s="194" t="s">
        <v>1315</v>
      </c>
      <c r="D1223" s="185"/>
      <c r="E1223" s="186">
        <v>165.6</v>
      </c>
      <c r="F1223" s="160"/>
      <c r="G1223" s="160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0"/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209</v>
      </c>
      <c r="AH1223" s="150">
        <v>0</v>
      </c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7"/>
      <c r="B1224" s="158"/>
      <c r="C1224" s="194" t="s">
        <v>1316</v>
      </c>
      <c r="D1224" s="185"/>
      <c r="E1224" s="186">
        <v>82.08</v>
      </c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0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209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 x14ac:dyDescent="0.2">
      <c r="A1225" s="157"/>
      <c r="B1225" s="158"/>
      <c r="C1225" s="194" t="s">
        <v>1317</v>
      </c>
      <c r="D1225" s="185"/>
      <c r="E1225" s="186">
        <v>504.9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0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209</v>
      </c>
      <c r="AH1225" s="150">
        <v>0</v>
      </c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outlineLevel="1" x14ac:dyDescent="0.2">
      <c r="A1226" s="157"/>
      <c r="B1226" s="158"/>
      <c r="C1226" s="194" t="s">
        <v>1318</v>
      </c>
      <c r="D1226" s="185"/>
      <c r="E1226" s="186">
        <v>81.900000000000006</v>
      </c>
      <c r="F1226" s="160"/>
      <c r="G1226" s="160"/>
      <c r="H1226" s="160"/>
      <c r="I1226" s="160"/>
      <c r="J1226" s="160"/>
      <c r="K1226" s="160"/>
      <c r="L1226" s="160"/>
      <c r="M1226" s="160"/>
      <c r="N1226" s="160"/>
      <c r="O1226" s="160"/>
      <c r="P1226" s="160"/>
      <c r="Q1226" s="160"/>
      <c r="R1226" s="160"/>
      <c r="S1226" s="160"/>
      <c r="T1226" s="160"/>
      <c r="U1226" s="160"/>
      <c r="V1226" s="160"/>
      <c r="W1226" s="160"/>
      <c r="X1226" s="150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209</v>
      </c>
      <c r="AH1226" s="150">
        <v>0</v>
      </c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 x14ac:dyDescent="0.2">
      <c r="A1227" s="157"/>
      <c r="B1227" s="158"/>
      <c r="C1227" s="194" t="s">
        <v>1319</v>
      </c>
      <c r="D1227" s="185"/>
      <c r="E1227" s="186">
        <v>7488</v>
      </c>
      <c r="F1227" s="160"/>
      <c r="G1227" s="160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0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209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57"/>
      <c r="B1228" s="158"/>
      <c r="C1228" s="194" t="s">
        <v>1320</v>
      </c>
      <c r="D1228" s="185"/>
      <c r="E1228" s="186">
        <v>1029.5999999999999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0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209</v>
      </c>
      <c r="AH1228" s="150">
        <v>0</v>
      </c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57"/>
      <c r="B1229" s="158"/>
      <c r="C1229" s="194" t="s">
        <v>1321</v>
      </c>
      <c r="D1229" s="185"/>
      <c r="E1229" s="186">
        <v>396</v>
      </c>
      <c r="F1229" s="160"/>
      <c r="G1229" s="160"/>
      <c r="H1229" s="160"/>
      <c r="I1229" s="160"/>
      <c r="J1229" s="160"/>
      <c r="K1229" s="160"/>
      <c r="L1229" s="160"/>
      <c r="M1229" s="160"/>
      <c r="N1229" s="160"/>
      <c r="O1229" s="160"/>
      <c r="P1229" s="160"/>
      <c r="Q1229" s="160"/>
      <c r="R1229" s="160"/>
      <c r="S1229" s="160"/>
      <c r="T1229" s="160"/>
      <c r="U1229" s="160"/>
      <c r="V1229" s="160"/>
      <c r="W1229" s="160"/>
      <c r="X1229" s="150"/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209</v>
      </c>
      <c r="AH1229" s="150">
        <v>0</v>
      </c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 x14ac:dyDescent="0.2">
      <c r="A1230" s="157"/>
      <c r="B1230" s="158"/>
      <c r="C1230" s="194" t="s">
        <v>1322</v>
      </c>
      <c r="D1230" s="185"/>
      <c r="E1230" s="186">
        <v>48.6</v>
      </c>
      <c r="F1230" s="160"/>
      <c r="G1230" s="160"/>
      <c r="H1230" s="160"/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50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209</v>
      </c>
      <c r="AH1230" s="150">
        <v>0</v>
      </c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 x14ac:dyDescent="0.2">
      <c r="A1231" s="157"/>
      <c r="B1231" s="158"/>
      <c r="C1231" s="194" t="s">
        <v>1323</v>
      </c>
      <c r="D1231" s="185"/>
      <c r="E1231" s="186">
        <v>540</v>
      </c>
      <c r="F1231" s="160"/>
      <c r="G1231" s="160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0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209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57"/>
      <c r="B1232" s="158"/>
      <c r="C1232" s="194" t="s">
        <v>1324</v>
      </c>
      <c r="D1232" s="185"/>
      <c r="E1232" s="186">
        <v>216</v>
      </c>
      <c r="F1232" s="160"/>
      <c r="G1232" s="160"/>
      <c r="H1232" s="160"/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/>
      <c r="S1232" s="160"/>
      <c r="T1232" s="160"/>
      <c r="U1232" s="160"/>
      <c r="V1232" s="160"/>
      <c r="W1232" s="160"/>
      <c r="X1232" s="150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209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outlineLevel="1" x14ac:dyDescent="0.2">
      <c r="A1233" s="157"/>
      <c r="B1233" s="158"/>
      <c r="C1233" s="194" t="s">
        <v>1325</v>
      </c>
      <c r="D1233" s="185"/>
      <c r="E1233" s="186">
        <v>51.6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0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209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outlineLevel="1" x14ac:dyDescent="0.2">
      <c r="A1234" s="157"/>
      <c r="B1234" s="158"/>
      <c r="C1234" s="194" t="s">
        <v>1326</v>
      </c>
      <c r="D1234" s="185"/>
      <c r="E1234" s="186">
        <v>1152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0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209</v>
      </c>
      <c r="AH1234" s="150">
        <v>0</v>
      </c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outlineLevel="1" x14ac:dyDescent="0.2">
      <c r="A1235" s="157"/>
      <c r="B1235" s="158"/>
      <c r="C1235" s="194" t="s">
        <v>1327</v>
      </c>
      <c r="D1235" s="185"/>
      <c r="E1235" s="186">
        <v>612.36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0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209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57"/>
      <c r="B1236" s="158"/>
      <c r="C1236" s="194" t="s">
        <v>1328</v>
      </c>
      <c r="D1236" s="185"/>
      <c r="E1236" s="186">
        <v>134.4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0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209</v>
      </c>
      <c r="AH1236" s="150">
        <v>0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57"/>
      <c r="B1237" s="158"/>
      <c r="C1237" s="194" t="s">
        <v>1329</v>
      </c>
      <c r="D1237" s="185"/>
      <c r="E1237" s="186">
        <v>153.6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0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209</v>
      </c>
      <c r="AH1237" s="150">
        <v>0</v>
      </c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7"/>
      <c r="B1238" s="158"/>
      <c r="C1238" s="194" t="s">
        <v>1330</v>
      </c>
      <c r="D1238" s="185"/>
      <c r="E1238" s="186">
        <v>39.6</v>
      </c>
      <c r="F1238" s="160"/>
      <c r="G1238" s="160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0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209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outlineLevel="1" x14ac:dyDescent="0.2">
      <c r="A1239" s="157"/>
      <c r="B1239" s="158"/>
      <c r="C1239" s="194" t="s">
        <v>1331</v>
      </c>
      <c r="D1239" s="185"/>
      <c r="E1239" s="186">
        <v>65.7</v>
      </c>
      <c r="F1239" s="160"/>
      <c r="G1239" s="160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0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209</v>
      </c>
      <c r="AH1239" s="150">
        <v>0</v>
      </c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outlineLevel="1" x14ac:dyDescent="0.2">
      <c r="A1240" s="157"/>
      <c r="B1240" s="158"/>
      <c r="C1240" s="194" t="s">
        <v>1332</v>
      </c>
      <c r="D1240" s="185"/>
      <c r="E1240" s="186">
        <v>100.8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0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209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ht="22.5" outlineLevel="1" x14ac:dyDescent="0.2">
      <c r="A1241" s="172">
        <v>220</v>
      </c>
      <c r="B1241" s="173" t="s">
        <v>1333</v>
      </c>
      <c r="C1241" s="181" t="s">
        <v>1334</v>
      </c>
      <c r="D1241" s="174" t="s">
        <v>274</v>
      </c>
      <c r="E1241" s="175">
        <v>130</v>
      </c>
      <c r="F1241" s="176">
        <v>12800</v>
      </c>
      <c r="G1241" s="177">
        <f>ROUND(E1241*F1241,2)</f>
        <v>1664000</v>
      </c>
      <c r="H1241" s="161"/>
      <c r="I1241" s="160">
        <f>ROUND(E1241*H1241,2)</f>
        <v>0</v>
      </c>
      <c r="J1241" s="161"/>
      <c r="K1241" s="160">
        <f>ROUND(E1241*J1241,2)</f>
        <v>0</v>
      </c>
      <c r="L1241" s="160">
        <v>21</v>
      </c>
      <c r="M1241" s="160">
        <f>G1241*(1+L1241/100)</f>
        <v>2013440</v>
      </c>
      <c r="N1241" s="160">
        <v>0</v>
      </c>
      <c r="O1241" s="160">
        <f>ROUND(E1241*N1241,2)</f>
        <v>0</v>
      </c>
      <c r="P1241" s="160">
        <v>0</v>
      </c>
      <c r="Q1241" s="160">
        <f>ROUND(E1241*P1241,2)</f>
        <v>0</v>
      </c>
      <c r="R1241" s="160"/>
      <c r="S1241" s="160" t="s">
        <v>161</v>
      </c>
      <c r="T1241" s="160" t="s">
        <v>162</v>
      </c>
      <c r="U1241" s="160">
        <v>0</v>
      </c>
      <c r="V1241" s="160">
        <f>ROUND(E1241*U1241,2)</f>
        <v>0</v>
      </c>
      <c r="W1241" s="160"/>
      <c r="X1241" s="150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808</v>
      </c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ht="22.5" outlineLevel="1" x14ac:dyDescent="0.2">
      <c r="A1242" s="157"/>
      <c r="B1242" s="158"/>
      <c r="C1242" s="194" t="s">
        <v>1108</v>
      </c>
      <c r="D1242" s="185"/>
      <c r="E1242" s="186"/>
      <c r="F1242" s="160"/>
      <c r="G1242" s="160"/>
      <c r="H1242" s="160"/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/>
      <c r="S1242" s="160"/>
      <c r="T1242" s="160"/>
      <c r="U1242" s="160"/>
      <c r="V1242" s="160"/>
      <c r="W1242" s="160"/>
      <c r="X1242" s="150"/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209</v>
      </c>
      <c r="AH1242" s="150">
        <v>0</v>
      </c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outlineLevel="1" x14ac:dyDescent="0.2">
      <c r="A1243" s="157"/>
      <c r="B1243" s="158"/>
      <c r="C1243" s="194" t="s">
        <v>1335</v>
      </c>
      <c r="D1243" s="185"/>
      <c r="E1243" s="186">
        <v>130</v>
      </c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0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209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ht="22.5" outlineLevel="1" x14ac:dyDescent="0.2">
      <c r="A1244" s="172">
        <v>221</v>
      </c>
      <c r="B1244" s="173" t="s">
        <v>1336</v>
      </c>
      <c r="C1244" s="181" t="s">
        <v>1337</v>
      </c>
      <c r="D1244" s="174" t="s">
        <v>274</v>
      </c>
      <c r="E1244" s="175">
        <v>130</v>
      </c>
      <c r="F1244" s="176">
        <v>12800</v>
      </c>
      <c r="G1244" s="177">
        <f>ROUND(E1244*F1244,2)</f>
        <v>1664000</v>
      </c>
      <c r="H1244" s="161"/>
      <c r="I1244" s="160">
        <f>ROUND(E1244*H1244,2)</f>
        <v>0</v>
      </c>
      <c r="J1244" s="161"/>
      <c r="K1244" s="160">
        <f>ROUND(E1244*J1244,2)</f>
        <v>0</v>
      </c>
      <c r="L1244" s="160">
        <v>21</v>
      </c>
      <c r="M1244" s="160">
        <f>G1244*(1+L1244/100)</f>
        <v>2013440</v>
      </c>
      <c r="N1244" s="160">
        <v>0</v>
      </c>
      <c r="O1244" s="160">
        <f>ROUND(E1244*N1244,2)</f>
        <v>0</v>
      </c>
      <c r="P1244" s="160">
        <v>0</v>
      </c>
      <c r="Q1244" s="160">
        <f>ROUND(E1244*P1244,2)</f>
        <v>0</v>
      </c>
      <c r="R1244" s="160"/>
      <c r="S1244" s="160" t="s">
        <v>161</v>
      </c>
      <c r="T1244" s="160" t="s">
        <v>162</v>
      </c>
      <c r="U1244" s="160">
        <v>0</v>
      </c>
      <c r="V1244" s="160">
        <f>ROUND(E1244*U1244,2)</f>
        <v>0</v>
      </c>
      <c r="W1244" s="160"/>
      <c r="X1244" s="150"/>
      <c r="Y1244" s="150"/>
      <c r="Z1244" s="150"/>
      <c r="AA1244" s="150"/>
      <c r="AB1244" s="150"/>
      <c r="AC1244" s="150"/>
      <c r="AD1244" s="150"/>
      <c r="AE1244" s="150"/>
      <c r="AF1244" s="150"/>
      <c r="AG1244" s="150" t="s">
        <v>808</v>
      </c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</row>
    <row r="1245" spans="1:60" ht="22.5" outlineLevel="1" x14ac:dyDescent="0.2">
      <c r="A1245" s="157"/>
      <c r="B1245" s="158"/>
      <c r="C1245" s="194" t="s">
        <v>1108</v>
      </c>
      <c r="D1245" s="185"/>
      <c r="E1245" s="186"/>
      <c r="F1245" s="160"/>
      <c r="G1245" s="160"/>
      <c r="H1245" s="160"/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/>
      <c r="S1245" s="160"/>
      <c r="T1245" s="160"/>
      <c r="U1245" s="160"/>
      <c r="V1245" s="160"/>
      <c r="W1245" s="160"/>
      <c r="X1245" s="150"/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209</v>
      </c>
      <c r="AH1245" s="150">
        <v>0</v>
      </c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 x14ac:dyDescent="0.2">
      <c r="A1246" s="157"/>
      <c r="B1246" s="158"/>
      <c r="C1246" s="194" t="s">
        <v>1338</v>
      </c>
      <c r="D1246" s="185"/>
      <c r="E1246" s="186">
        <v>130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0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209</v>
      </c>
      <c r="AH1246" s="150">
        <v>0</v>
      </c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ht="22.5" outlineLevel="1" x14ac:dyDescent="0.2">
      <c r="A1247" s="172">
        <v>222</v>
      </c>
      <c r="B1247" s="173" t="s">
        <v>1339</v>
      </c>
      <c r="C1247" s="181" t="s">
        <v>1340</v>
      </c>
      <c r="D1247" s="174" t="s">
        <v>274</v>
      </c>
      <c r="E1247" s="175">
        <v>208</v>
      </c>
      <c r="F1247" s="176">
        <v>3900</v>
      </c>
      <c r="G1247" s="177">
        <f>ROUND(E1247*F1247,2)</f>
        <v>811200</v>
      </c>
      <c r="H1247" s="161"/>
      <c r="I1247" s="160">
        <f>ROUND(E1247*H1247,2)</f>
        <v>0</v>
      </c>
      <c r="J1247" s="161"/>
      <c r="K1247" s="160">
        <f>ROUND(E1247*J1247,2)</f>
        <v>0</v>
      </c>
      <c r="L1247" s="160">
        <v>21</v>
      </c>
      <c r="M1247" s="160">
        <f>G1247*(1+L1247/100)</f>
        <v>981552</v>
      </c>
      <c r="N1247" s="160">
        <v>0</v>
      </c>
      <c r="O1247" s="160">
        <f>ROUND(E1247*N1247,2)</f>
        <v>0</v>
      </c>
      <c r="P1247" s="160">
        <v>0</v>
      </c>
      <c r="Q1247" s="160">
        <f>ROUND(E1247*P1247,2)</f>
        <v>0</v>
      </c>
      <c r="R1247" s="160"/>
      <c r="S1247" s="160" t="s">
        <v>161</v>
      </c>
      <c r="T1247" s="160" t="s">
        <v>162</v>
      </c>
      <c r="U1247" s="160">
        <v>0</v>
      </c>
      <c r="V1247" s="160">
        <f>ROUND(E1247*U1247,2)</f>
        <v>0</v>
      </c>
      <c r="W1247" s="160"/>
      <c r="X1247" s="150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808</v>
      </c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ht="22.5" outlineLevel="1" x14ac:dyDescent="0.2">
      <c r="A1248" s="157"/>
      <c r="B1248" s="158"/>
      <c r="C1248" s="194" t="s">
        <v>1108</v>
      </c>
      <c r="D1248" s="185"/>
      <c r="E1248" s="186"/>
      <c r="F1248" s="160"/>
      <c r="G1248" s="160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0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209</v>
      </c>
      <c r="AH1248" s="150">
        <v>0</v>
      </c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57"/>
      <c r="B1249" s="158"/>
      <c r="C1249" s="194" t="s">
        <v>1341</v>
      </c>
      <c r="D1249" s="185"/>
      <c r="E1249" s="186">
        <v>208</v>
      </c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0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209</v>
      </c>
      <c r="AH1249" s="150">
        <v>0</v>
      </c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ht="22.5" outlineLevel="1" x14ac:dyDescent="0.2">
      <c r="A1250" s="172">
        <v>223</v>
      </c>
      <c r="B1250" s="173" t="s">
        <v>1342</v>
      </c>
      <c r="C1250" s="181" t="s">
        <v>1343</v>
      </c>
      <c r="D1250" s="174" t="s">
        <v>274</v>
      </c>
      <c r="E1250" s="175">
        <v>3</v>
      </c>
      <c r="F1250" s="176">
        <v>650</v>
      </c>
      <c r="G1250" s="177">
        <f>ROUND(E1250*F1250,2)</f>
        <v>1950</v>
      </c>
      <c r="H1250" s="161"/>
      <c r="I1250" s="160">
        <f>ROUND(E1250*H1250,2)</f>
        <v>0</v>
      </c>
      <c r="J1250" s="161"/>
      <c r="K1250" s="160">
        <f>ROUND(E1250*J1250,2)</f>
        <v>0</v>
      </c>
      <c r="L1250" s="160">
        <v>21</v>
      </c>
      <c r="M1250" s="160">
        <f>G1250*(1+L1250/100)</f>
        <v>2359.5</v>
      </c>
      <c r="N1250" s="160">
        <v>0</v>
      </c>
      <c r="O1250" s="160">
        <f>ROUND(E1250*N1250,2)</f>
        <v>0</v>
      </c>
      <c r="P1250" s="160">
        <v>0</v>
      </c>
      <c r="Q1250" s="160">
        <f>ROUND(E1250*P1250,2)</f>
        <v>0</v>
      </c>
      <c r="R1250" s="160"/>
      <c r="S1250" s="160" t="s">
        <v>161</v>
      </c>
      <c r="T1250" s="160" t="s">
        <v>162</v>
      </c>
      <c r="U1250" s="160">
        <v>0</v>
      </c>
      <c r="V1250" s="160">
        <f>ROUND(E1250*U1250,2)</f>
        <v>0</v>
      </c>
      <c r="W1250" s="160"/>
      <c r="X1250" s="150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799</v>
      </c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ht="22.5" outlineLevel="1" x14ac:dyDescent="0.2">
      <c r="A1251" s="157"/>
      <c r="B1251" s="158"/>
      <c r="C1251" s="194" t="s">
        <v>1108</v>
      </c>
      <c r="D1251" s="185"/>
      <c r="E1251" s="186"/>
      <c r="F1251" s="160"/>
      <c r="G1251" s="160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0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209</v>
      </c>
      <c r="AH1251" s="150">
        <v>0</v>
      </c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outlineLevel="1" x14ac:dyDescent="0.2">
      <c r="A1252" s="157"/>
      <c r="B1252" s="158"/>
      <c r="C1252" s="194" t="s">
        <v>1344</v>
      </c>
      <c r="D1252" s="185"/>
      <c r="E1252" s="186">
        <v>3</v>
      </c>
      <c r="F1252" s="160"/>
      <c r="G1252" s="160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0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209</v>
      </c>
      <c r="AH1252" s="150">
        <v>0</v>
      </c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ht="22.5" outlineLevel="1" x14ac:dyDescent="0.2">
      <c r="A1253" s="172">
        <v>224</v>
      </c>
      <c r="B1253" s="173" t="s">
        <v>1345</v>
      </c>
      <c r="C1253" s="181" t="s">
        <v>1346</v>
      </c>
      <c r="D1253" s="174" t="s">
        <v>274</v>
      </c>
      <c r="E1253" s="175">
        <v>3</v>
      </c>
      <c r="F1253" s="176">
        <v>550</v>
      </c>
      <c r="G1253" s="177">
        <f>ROUND(E1253*F1253,2)</f>
        <v>1650</v>
      </c>
      <c r="H1253" s="161"/>
      <c r="I1253" s="160">
        <f>ROUND(E1253*H1253,2)</f>
        <v>0</v>
      </c>
      <c r="J1253" s="161"/>
      <c r="K1253" s="160">
        <f>ROUND(E1253*J1253,2)</f>
        <v>0</v>
      </c>
      <c r="L1253" s="160">
        <v>21</v>
      </c>
      <c r="M1253" s="160">
        <f>G1253*(1+L1253/100)</f>
        <v>1996.5</v>
      </c>
      <c r="N1253" s="160">
        <v>0</v>
      </c>
      <c r="O1253" s="160">
        <f>ROUND(E1253*N1253,2)</f>
        <v>0</v>
      </c>
      <c r="P1253" s="160">
        <v>0</v>
      </c>
      <c r="Q1253" s="160">
        <f>ROUND(E1253*P1253,2)</f>
        <v>0</v>
      </c>
      <c r="R1253" s="160"/>
      <c r="S1253" s="160" t="s">
        <v>161</v>
      </c>
      <c r="T1253" s="160" t="s">
        <v>162</v>
      </c>
      <c r="U1253" s="160">
        <v>0</v>
      </c>
      <c r="V1253" s="160">
        <f>ROUND(E1253*U1253,2)</f>
        <v>0</v>
      </c>
      <c r="W1253" s="160"/>
      <c r="X1253" s="150"/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799</v>
      </c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ht="22.5" outlineLevel="1" x14ac:dyDescent="0.2">
      <c r="A1254" s="157"/>
      <c r="B1254" s="158"/>
      <c r="C1254" s="194" t="s">
        <v>1108</v>
      </c>
      <c r="D1254" s="185"/>
      <c r="E1254" s="186"/>
      <c r="F1254" s="160"/>
      <c r="G1254" s="160"/>
      <c r="H1254" s="160"/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/>
      <c r="S1254" s="160"/>
      <c r="T1254" s="160"/>
      <c r="U1254" s="160"/>
      <c r="V1254" s="160"/>
      <c r="W1254" s="160"/>
      <c r="X1254" s="150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209</v>
      </c>
      <c r="AH1254" s="150">
        <v>0</v>
      </c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 x14ac:dyDescent="0.2">
      <c r="A1255" s="157"/>
      <c r="B1255" s="158"/>
      <c r="C1255" s="194" t="s">
        <v>1347</v>
      </c>
      <c r="D1255" s="185"/>
      <c r="E1255" s="186">
        <v>3</v>
      </c>
      <c r="F1255" s="160"/>
      <c r="G1255" s="160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0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209</v>
      </c>
      <c r="AH1255" s="150">
        <v>0</v>
      </c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ht="22.5" outlineLevel="1" x14ac:dyDescent="0.2">
      <c r="A1256" s="172">
        <v>225</v>
      </c>
      <c r="B1256" s="173" t="s">
        <v>1348</v>
      </c>
      <c r="C1256" s="181" t="s">
        <v>1349</v>
      </c>
      <c r="D1256" s="174" t="s">
        <v>274</v>
      </c>
      <c r="E1256" s="175">
        <v>3</v>
      </c>
      <c r="F1256" s="176">
        <v>8000</v>
      </c>
      <c r="G1256" s="177">
        <f>ROUND(E1256*F1256,2)</f>
        <v>24000</v>
      </c>
      <c r="H1256" s="161"/>
      <c r="I1256" s="160">
        <f>ROUND(E1256*H1256,2)</f>
        <v>0</v>
      </c>
      <c r="J1256" s="161"/>
      <c r="K1256" s="160">
        <f>ROUND(E1256*J1256,2)</f>
        <v>0</v>
      </c>
      <c r="L1256" s="160">
        <v>21</v>
      </c>
      <c r="M1256" s="160">
        <f>G1256*(1+L1256/100)</f>
        <v>29040</v>
      </c>
      <c r="N1256" s="160">
        <v>0</v>
      </c>
      <c r="O1256" s="160">
        <f>ROUND(E1256*N1256,2)</f>
        <v>0</v>
      </c>
      <c r="P1256" s="160">
        <v>0</v>
      </c>
      <c r="Q1256" s="160">
        <f>ROUND(E1256*P1256,2)</f>
        <v>0</v>
      </c>
      <c r="R1256" s="160"/>
      <c r="S1256" s="160" t="s">
        <v>161</v>
      </c>
      <c r="T1256" s="160" t="s">
        <v>162</v>
      </c>
      <c r="U1256" s="160">
        <v>0</v>
      </c>
      <c r="V1256" s="160">
        <f>ROUND(E1256*U1256,2)</f>
        <v>0</v>
      </c>
      <c r="W1256" s="160"/>
      <c r="X1256" s="150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808</v>
      </c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ht="22.5" outlineLevel="1" x14ac:dyDescent="0.2">
      <c r="A1257" s="157"/>
      <c r="B1257" s="158"/>
      <c r="C1257" s="194" t="s">
        <v>1108</v>
      </c>
      <c r="D1257" s="185"/>
      <c r="E1257" s="186"/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0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209</v>
      </c>
      <c r="AH1257" s="150">
        <v>0</v>
      </c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outlineLevel="1" x14ac:dyDescent="0.2">
      <c r="A1258" s="157"/>
      <c r="B1258" s="158"/>
      <c r="C1258" s="194" t="s">
        <v>1350</v>
      </c>
      <c r="D1258" s="185"/>
      <c r="E1258" s="186">
        <v>3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0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209</v>
      </c>
      <c r="AH1258" s="150">
        <v>0</v>
      </c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ht="22.5" outlineLevel="1" x14ac:dyDescent="0.2">
      <c r="A1259" s="172">
        <v>226</v>
      </c>
      <c r="B1259" s="173" t="s">
        <v>1351</v>
      </c>
      <c r="C1259" s="181" t="s">
        <v>1352</v>
      </c>
      <c r="D1259" s="174" t="s">
        <v>274</v>
      </c>
      <c r="E1259" s="175">
        <v>3</v>
      </c>
      <c r="F1259" s="176">
        <v>350</v>
      </c>
      <c r="G1259" s="177">
        <f>ROUND(E1259*F1259,2)</f>
        <v>1050</v>
      </c>
      <c r="H1259" s="161"/>
      <c r="I1259" s="160">
        <f>ROUND(E1259*H1259,2)</f>
        <v>0</v>
      </c>
      <c r="J1259" s="161"/>
      <c r="K1259" s="160">
        <f>ROUND(E1259*J1259,2)</f>
        <v>0</v>
      </c>
      <c r="L1259" s="160">
        <v>21</v>
      </c>
      <c r="M1259" s="160">
        <f>G1259*(1+L1259/100)</f>
        <v>1270.5</v>
      </c>
      <c r="N1259" s="160">
        <v>0</v>
      </c>
      <c r="O1259" s="160">
        <f>ROUND(E1259*N1259,2)</f>
        <v>0</v>
      </c>
      <c r="P1259" s="160">
        <v>0</v>
      </c>
      <c r="Q1259" s="160">
        <f>ROUND(E1259*P1259,2)</f>
        <v>0</v>
      </c>
      <c r="R1259" s="160"/>
      <c r="S1259" s="160" t="s">
        <v>161</v>
      </c>
      <c r="T1259" s="160" t="s">
        <v>162</v>
      </c>
      <c r="U1259" s="160">
        <v>0</v>
      </c>
      <c r="V1259" s="160">
        <f>ROUND(E1259*U1259,2)</f>
        <v>0</v>
      </c>
      <c r="W1259" s="160"/>
      <c r="X1259" s="150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808</v>
      </c>
      <c r="AH1259" s="150"/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ht="22.5" outlineLevel="1" x14ac:dyDescent="0.2">
      <c r="A1260" s="157"/>
      <c r="B1260" s="158"/>
      <c r="C1260" s="194" t="s">
        <v>1108</v>
      </c>
      <c r="D1260" s="185"/>
      <c r="E1260" s="186"/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0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209</v>
      </c>
      <c r="AH1260" s="150">
        <v>0</v>
      </c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outlineLevel="1" x14ac:dyDescent="0.2">
      <c r="A1261" s="157"/>
      <c r="B1261" s="158"/>
      <c r="C1261" s="194" t="s">
        <v>1353</v>
      </c>
      <c r="D1261" s="185"/>
      <c r="E1261" s="186">
        <v>3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0"/>
      <c r="Y1261" s="150"/>
      <c r="Z1261" s="150"/>
      <c r="AA1261" s="150"/>
      <c r="AB1261" s="150"/>
      <c r="AC1261" s="150"/>
      <c r="AD1261" s="150"/>
      <c r="AE1261" s="150"/>
      <c r="AF1261" s="150"/>
      <c r="AG1261" s="150" t="s">
        <v>209</v>
      </c>
      <c r="AH1261" s="150">
        <v>0</v>
      </c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</row>
    <row r="1262" spans="1:60" ht="22.5" outlineLevel="1" x14ac:dyDescent="0.2">
      <c r="A1262" s="172">
        <v>227</v>
      </c>
      <c r="B1262" s="173" t="s">
        <v>1354</v>
      </c>
      <c r="C1262" s="181" t="s">
        <v>1355</v>
      </c>
      <c r="D1262" s="174" t="s">
        <v>274</v>
      </c>
      <c r="E1262" s="175">
        <v>6</v>
      </c>
      <c r="F1262" s="176">
        <v>500</v>
      </c>
      <c r="G1262" s="177">
        <f>ROUND(E1262*F1262,2)</f>
        <v>3000</v>
      </c>
      <c r="H1262" s="161"/>
      <c r="I1262" s="160">
        <f>ROUND(E1262*H1262,2)</f>
        <v>0</v>
      </c>
      <c r="J1262" s="161"/>
      <c r="K1262" s="160">
        <f>ROUND(E1262*J1262,2)</f>
        <v>0</v>
      </c>
      <c r="L1262" s="160">
        <v>21</v>
      </c>
      <c r="M1262" s="160">
        <f>G1262*(1+L1262/100)</f>
        <v>3630</v>
      </c>
      <c r="N1262" s="160">
        <v>0</v>
      </c>
      <c r="O1262" s="160">
        <f>ROUND(E1262*N1262,2)</f>
        <v>0</v>
      </c>
      <c r="P1262" s="160">
        <v>0</v>
      </c>
      <c r="Q1262" s="160">
        <f>ROUND(E1262*P1262,2)</f>
        <v>0</v>
      </c>
      <c r="R1262" s="160"/>
      <c r="S1262" s="160" t="s">
        <v>161</v>
      </c>
      <c r="T1262" s="160" t="s">
        <v>162</v>
      </c>
      <c r="U1262" s="160">
        <v>0</v>
      </c>
      <c r="V1262" s="160">
        <f>ROUND(E1262*U1262,2)</f>
        <v>0</v>
      </c>
      <c r="W1262" s="160"/>
      <c r="X1262" s="150"/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808</v>
      </c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ht="22.5" outlineLevel="1" x14ac:dyDescent="0.2">
      <c r="A1263" s="157"/>
      <c r="B1263" s="158"/>
      <c r="C1263" s="194" t="s">
        <v>1108</v>
      </c>
      <c r="D1263" s="185"/>
      <c r="E1263" s="186"/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0"/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209</v>
      </c>
      <c r="AH1263" s="150">
        <v>0</v>
      </c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outlineLevel="1" x14ac:dyDescent="0.2">
      <c r="A1264" s="157"/>
      <c r="B1264" s="158"/>
      <c r="C1264" s="194" t="s">
        <v>1356</v>
      </c>
      <c r="D1264" s="185"/>
      <c r="E1264" s="186">
        <v>6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0"/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209</v>
      </c>
      <c r="AH1264" s="150">
        <v>0</v>
      </c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ht="22.5" outlineLevel="1" x14ac:dyDescent="0.2">
      <c r="A1265" s="172">
        <v>228</v>
      </c>
      <c r="B1265" s="173" t="s">
        <v>1357</v>
      </c>
      <c r="C1265" s="181" t="s">
        <v>1358</v>
      </c>
      <c r="D1265" s="174" t="s">
        <v>274</v>
      </c>
      <c r="E1265" s="175">
        <v>1</v>
      </c>
      <c r="F1265" s="176">
        <v>16500</v>
      </c>
      <c r="G1265" s="177">
        <f>ROUND(E1265*F1265,2)</f>
        <v>16500</v>
      </c>
      <c r="H1265" s="161"/>
      <c r="I1265" s="160">
        <f>ROUND(E1265*H1265,2)</f>
        <v>0</v>
      </c>
      <c r="J1265" s="161"/>
      <c r="K1265" s="160">
        <f>ROUND(E1265*J1265,2)</f>
        <v>0</v>
      </c>
      <c r="L1265" s="160">
        <v>21</v>
      </c>
      <c r="M1265" s="160">
        <f>G1265*(1+L1265/100)</f>
        <v>19965</v>
      </c>
      <c r="N1265" s="160">
        <v>0</v>
      </c>
      <c r="O1265" s="160">
        <f>ROUND(E1265*N1265,2)</f>
        <v>0</v>
      </c>
      <c r="P1265" s="160">
        <v>0</v>
      </c>
      <c r="Q1265" s="160">
        <f>ROUND(E1265*P1265,2)</f>
        <v>0</v>
      </c>
      <c r="R1265" s="160"/>
      <c r="S1265" s="160" t="s">
        <v>161</v>
      </c>
      <c r="T1265" s="160" t="s">
        <v>162</v>
      </c>
      <c r="U1265" s="160">
        <v>0</v>
      </c>
      <c r="V1265" s="160">
        <f>ROUND(E1265*U1265,2)</f>
        <v>0</v>
      </c>
      <c r="W1265" s="160"/>
      <c r="X1265" s="150"/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808</v>
      </c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ht="22.5" outlineLevel="1" x14ac:dyDescent="0.2">
      <c r="A1266" s="157"/>
      <c r="B1266" s="158"/>
      <c r="C1266" s="194" t="s">
        <v>1108</v>
      </c>
      <c r="D1266" s="185"/>
      <c r="E1266" s="186"/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0"/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209</v>
      </c>
      <c r="AH1266" s="150">
        <v>0</v>
      </c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57"/>
      <c r="B1267" s="158"/>
      <c r="C1267" s="194" t="s">
        <v>1359</v>
      </c>
      <c r="D1267" s="185"/>
      <c r="E1267" s="186">
        <v>1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0"/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209</v>
      </c>
      <c r="AH1267" s="150">
        <v>0</v>
      </c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ht="22.5" outlineLevel="1" x14ac:dyDescent="0.2">
      <c r="A1268" s="172">
        <v>229</v>
      </c>
      <c r="B1268" s="173" t="s">
        <v>1360</v>
      </c>
      <c r="C1268" s="181" t="s">
        <v>1361</v>
      </c>
      <c r="D1268" s="174" t="s">
        <v>274</v>
      </c>
      <c r="E1268" s="175">
        <v>1</v>
      </c>
      <c r="F1268" s="176">
        <v>12000</v>
      </c>
      <c r="G1268" s="177">
        <f>ROUND(E1268*F1268,2)</f>
        <v>12000</v>
      </c>
      <c r="H1268" s="161"/>
      <c r="I1268" s="160">
        <f>ROUND(E1268*H1268,2)</f>
        <v>0</v>
      </c>
      <c r="J1268" s="161"/>
      <c r="K1268" s="160">
        <f>ROUND(E1268*J1268,2)</f>
        <v>0</v>
      </c>
      <c r="L1268" s="160">
        <v>21</v>
      </c>
      <c r="M1268" s="160">
        <f>G1268*(1+L1268/100)</f>
        <v>14520</v>
      </c>
      <c r="N1268" s="160">
        <v>0</v>
      </c>
      <c r="O1268" s="160">
        <f>ROUND(E1268*N1268,2)</f>
        <v>0</v>
      </c>
      <c r="P1268" s="160">
        <v>0</v>
      </c>
      <c r="Q1268" s="160">
        <f>ROUND(E1268*P1268,2)</f>
        <v>0</v>
      </c>
      <c r="R1268" s="160"/>
      <c r="S1268" s="160" t="s">
        <v>161</v>
      </c>
      <c r="T1268" s="160" t="s">
        <v>162</v>
      </c>
      <c r="U1268" s="160">
        <v>0</v>
      </c>
      <c r="V1268" s="160">
        <f>ROUND(E1268*U1268,2)</f>
        <v>0</v>
      </c>
      <c r="W1268" s="160"/>
      <c r="X1268" s="150"/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808</v>
      </c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ht="22.5" outlineLevel="1" x14ac:dyDescent="0.2">
      <c r="A1269" s="157"/>
      <c r="B1269" s="158"/>
      <c r="C1269" s="194" t="s">
        <v>1108</v>
      </c>
      <c r="D1269" s="185"/>
      <c r="E1269" s="186"/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0"/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209</v>
      </c>
      <c r="AH1269" s="150">
        <v>0</v>
      </c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outlineLevel="1" x14ac:dyDescent="0.2">
      <c r="A1270" s="157"/>
      <c r="B1270" s="158"/>
      <c r="C1270" s="194" t="s">
        <v>1362</v>
      </c>
      <c r="D1270" s="185"/>
      <c r="E1270" s="186">
        <v>1</v>
      </c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0"/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209</v>
      </c>
      <c r="AH1270" s="150">
        <v>0</v>
      </c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ht="22.5" outlineLevel="1" x14ac:dyDescent="0.2">
      <c r="A1271" s="172">
        <v>230</v>
      </c>
      <c r="B1271" s="173" t="s">
        <v>1363</v>
      </c>
      <c r="C1271" s="181" t="s">
        <v>1364</v>
      </c>
      <c r="D1271" s="174" t="s">
        <v>274</v>
      </c>
      <c r="E1271" s="175">
        <v>10</v>
      </c>
      <c r="F1271" s="176">
        <v>5900</v>
      </c>
      <c r="G1271" s="177">
        <f>ROUND(E1271*F1271,2)</f>
        <v>59000</v>
      </c>
      <c r="H1271" s="161"/>
      <c r="I1271" s="160">
        <f>ROUND(E1271*H1271,2)</f>
        <v>0</v>
      </c>
      <c r="J1271" s="161"/>
      <c r="K1271" s="160">
        <f>ROUND(E1271*J1271,2)</f>
        <v>0</v>
      </c>
      <c r="L1271" s="160">
        <v>21</v>
      </c>
      <c r="M1271" s="160">
        <f>G1271*(1+L1271/100)</f>
        <v>71390</v>
      </c>
      <c r="N1271" s="160">
        <v>0</v>
      </c>
      <c r="O1271" s="160">
        <f>ROUND(E1271*N1271,2)</f>
        <v>0</v>
      </c>
      <c r="P1271" s="160">
        <v>0</v>
      </c>
      <c r="Q1271" s="160">
        <f>ROUND(E1271*P1271,2)</f>
        <v>0</v>
      </c>
      <c r="R1271" s="160"/>
      <c r="S1271" s="160" t="s">
        <v>161</v>
      </c>
      <c r="T1271" s="160" t="s">
        <v>162</v>
      </c>
      <c r="U1271" s="160">
        <v>0</v>
      </c>
      <c r="V1271" s="160">
        <f>ROUND(E1271*U1271,2)</f>
        <v>0</v>
      </c>
      <c r="W1271" s="160"/>
      <c r="X1271" s="150"/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799</v>
      </c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ht="22.5" outlineLevel="1" x14ac:dyDescent="0.2">
      <c r="A1272" s="157"/>
      <c r="B1272" s="158"/>
      <c r="C1272" s="194" t="s">
        <v>1108</v>
      </c>
      <c r="D1272" s="185"/>
      <c r="E1272" s="186"/>
      <c r="F1272" s="160"/>
      <c r="G1272" s="160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0"/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209</v>
      </c>
      <c r="AH1272" s="150">
        <v>0</v>
      </c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outlineLevel="1" x14ac:dyDescent="0.2">
      <c r="A1273" s="157"/>
      <c r="B1273" s="158"/>
      <c r="C1273" s="194" t="s">
        <v>1365</v>
      </c>
      <c r="D1273" s="185"/>
      <c r="E1273" s="186">
        <v>10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0"/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209</v>
      </c>
      <c r="AH1273" s="150">
        <v>0</v>
      </c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ht="22.5" outlineLevel="1" x14ac:dyDescent="0.2">
      <c r="A1274" s="172">
        <v>231</v>
      </c>
      <c r="B1274" s="173" t="s">
        <v>1366</v>
      </c>
      <c r="C1274" s="181" t="s">
        <v>1367</v>
      </c>
      <c r="D1274" s="174" t="s">
        <v>274</v>
      </c>
      <c r="E1274" s="175">
        <v>48</v>
      </c>
      <c r="F1274" s="176">
        <v>5500</v>
      </c>
      <c r="G1274" s="177">
        <f>ROUND(E1274*F1274,2)</f>
        <v>264000</v>
      </c>
      <c r="H1274" s="161"/>
      <c r="I1274" s="160">
        <f>ROUND(E1274*H1274,2)</f>
        <v>0</v>
      </c>
      <c r="J1274" s="161"/>
      <c r="K1274" s="160">
        <f>ROUND(E1274*J1274,2)</f>
        <v>0</v>
      </c>
      <c r="L1274" s="160">
        <v>21</v>
      </c>
      <c r="M1274" s="160">
        <f>G1274*(1+L1274/100)</f>
        <v>319440</v>
      </c>
      <c r="N1274" s="160">
        <v>0</v>
      </c>
      <c r="O1274" s="160">
        <f>ROUND(E1274*N1274,2)</f>
        <v>0</v>
      </c>
      <c r="P1274" s="160">
        <v>0</v>
      </c>
      <c r="Q1274" s="160">
        <f>ROUND(E1274*P1274,2)</f>
        <v>0</v>
      </c>
      <c r="R1274" s="160"/>
      <c r="S1274" s="160" t="s">
        <v>161</v>
      </c>
      <c r="T1274" s="160" t="s">
        <v>162</v>
      </c>
      <c r="U1274" s="160">
        <v>0</v>
      </c>
      <c r="V1274" s="160">
        <f>ROUND(E1274*U1274,2)</f>
        <v>0</v>
      </c>
      <c r="W1274" s="160"/>
      <c r="X1274" s="150"/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799</v>
      </c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ht="22.5" outlineLevel="1" x14ac:dyDescent="0.2">
      <c r="A1275" s="157"/>
      <c r="B1275" s="158"/>
      <c r="C1275" s="194" t="s">
        <v>1108</v>
      </c>
      <c r="D1275" s="185"/>
      <c r="E1275" s="186"/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0"/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209</v>
      </c>
      <c r="AH1275" s="150">
        <v>0</v>
      </c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 x14ac:dyDescent="0.2">
      <c r="A1276" s="157"/>
      <c r="B1276" s="158"/>
      <c r="C1276" s="194" t="s">
        <v>1368</v>
      </c>
      <c r="D1276" s="185"/>
      <c r="E1276" s="186">
        <v>48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0"/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209</v>
      </c>
      <c r="AH1276" s="150">
        <v>0</v>
      </c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ht="22.5" outlineLevel="1" x14ac:dyDescent="0.2">
      <c r="A1277" s="172">
        <v>232</v>
      </c>
      <c r="B1277" s="173" t="s">
        <v>1369</v>
      </c>
      <c r="C1277" s="181" t="s">
        <v>1370</v>
      </c>
      <c r="D1277" s="174" t="s">
        <v>274</v>
      </c>
      <c r="E1277" s="175">
        <v>4</v>
      </c>
      <c r="F1277" s="176">
        <v>12900</v>
      </c>
      <c r="G1277" s="177">
        <f>ROUND(E1277*F1277,2)</f>
        <v>51600</v>
      </c>
      <c r="H1277" s="161"/>
      <c r="I1277" s="160">
        <f>ROUND(E1277*H1277,2)</f>
        <v>0</v>
      </c>
      <c r="J1277" s="161"/>
      <c r="K1277" s="160">
        <f>ROUND(E1277*J1277,2)</f>
        <v>0</v>
      </c>
      <c r="L1277" s="160">
        <v>21</v>
      </c>
      <c r="M1277" s="160">
        <f>G1277*(1+L1277/100)</f>
        <v>62436</v>
      </c>
      <c r="N1277" s="160">
        <v>0</v>
      </c>
      <c r="O1277" s="160">
        <f>ROUND(E1277*N1277,2)</f>
        <v>0</v>
      </c>
      <c r="P1277" s="160">
        <v>0</v>
      </c>
      <c r="Q1277" s="160">
        <f>ROUND(E1277*P1277,2)</f>
        <v>0</v>
      </c>
      <c r="R1277" s="160"/>
      <c r="S1277" s="160" t="s">
        <v>161</v>
      </c>
      <c r="T1277" s="160" t="s">
        <v>162</v>
      </c>
      <c r="U1277" s="160">
        <v>0</v>
      </c>
      <c r="V1277" s="160">
        <f>ROUND(E1277*U1277,2)</f>
        <v>0</v>
      </c>
      <c r="W1277" s="160"/>
      <c r="X1277" s="150"/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808</v>
      </c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ht="22.5" outlineLevel="1" x14ac:dyDescent="0.2">
      <c r="A1278" s="157"/>
      <c r="B1278" s="158"/>
      <c r="C1278" s="194" t="s">
        <v>1108</v>
      </c>
      <c r="D1278" s="185"/>
      <c r="E1278" s="186"/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0"/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209</v>
      </c>
      <c r="AH1278" s="150">
        <v>0</v>
      </c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outlineLevel="1" x14ac:dyDescent="0.2">
      <c r="A1279" s="157"/>
      <c r="B1279" s="158"/>
      <c r="C1279" s="194" t="s">
        <v>1371</v>
      </c>
      <c r="D1279" s="185"/>
      <c r="E1279" s="186">
        <v>4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0"/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209</v>
      </c>
      <c r="AH1279" s="150">
        <v>0</v>
      </c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ht="33.75" outlineLevel="1" x14ac:dyDescent="0.2">
      <c r="A1280" s="172">
        <v>233</v>
      </c>
      <c r="B1280" s="173" t="s">
        <v>1372</v>
      </c>
      <c r="C1280" s="181" t="s">
        <v>1373</v>
      </c>
      <c r="D1280" s="174" t="s">
        <v>274</v>
      </c>
      <c r="E1280" s="175">
        <v>1286</v>
      </c>
      <c r="F1280" s="176">
        <v>135</v>
      </c>
      <c r="G1280" s="177">
        <f>ROUND(E1280*F1280,2)</f>
        <v>173610</v>
      </c>
      <c r="H1280" s="161"/>
      <c r="I1280" s="160">
        <f>ROUND(E1280*H1280,2)</f>
        <v>0</v>
      </c>
      <c r="J1280" s="161"/>
      <c r="K1280" s="160">
        <f>ROUND(E1280*J1280,2)</f>
        <v>0</v>
      </c>
      <c r="L1280" s="160">
        <v>21</v>
      </c>
      <c r="M1280" s="160">
        <f>G1280*(1+L1280/100)</f>
        <v>210068.1</v>
      </c>
      <c r="N1280" s="160">
        <v>0</v>
      </c>
      <c r="O1280" s="160">
        <f>ROUND(E1280*N1280,2)</f>
        <v>0</v>
      </c>
      <c r="P1280" s="160">
        <v>0</v>
      </c>
      <c r="Q1280" s="160">
        <f>ROUND(E1280*P1280,2)</f>
        <v>0</v>
      </c>
      <c r="R1280" s="160"/>
      <c r="S1280" s="160" t="s">
        <v>161</v>
      </c>
      <c r="T1280" s="160" t="s">
        <v>162</v>
      </c>
      <c r="U1280" s="160">
        <v>0</v>
      </c>
      <c r="V1280" s="160">
        <f>ROUND(E1280*U1280,2)</f>
        <v>0</v>
      </c>
      <c r="W1280" s="160"/>
      <c r="X1280" s="150"/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799</v>
      </c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ht="22.5" outlineLevel="1" x14ac:dyDescent="0.2">
      <c r="A1281" s="157"/>
      <c r="B1281" s="158"/>
      <c r="C1281" s="194" t="s">
        <v>1108</v>
      </c>
      <c r="D1281" s="185"/>
      <c r="E1281" s="186"/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0"/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209</v>
      </c>
      <c r="AH1281" s="150">
        <v>0</v>
      </c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57"/>
      <c r="B1282" s="158"/>
      <c r="C1282" s="194" t="s">
        <v>1374</v>
      </c>
      <c r="D1282" s="185"/>
      <c r="E1282" s="186">
        <v>1286</v>
      </c>
      <c r="F1282" s="160"/>
      <c r="G1282" s="160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0"/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209</v>
      </c>
      <c r="AH1282" s="150">
        <v>0</v>
      </c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ht="22.5" outlineLevel="1" x14ac:dyDescent="0.2">
      <c r="A1283" s="172">
        <v>234</v>
      </c>
      <c r="B1283" s="173" t="s">
        <v>1375</v>
      </c>
      <c r="C1283" s="181" t="s">
        <v>1376</v>
      </c>
      <c r="D1283" s="174" t="s">
        <v>274</v>
      </c>
      <c r="E1283" s="175">
        <v>22</v>
      </c>
      <c r="F1283" s="176">
        <v>2100</v>
      </c>
      <c r="G1283" s="177">
        <f>ROUND(E1283*F1283,2)</f>
        <v>46200</v>
      </c>
      <c r="H1283" s="161"/>
      <c r="I1283" s="160">
        <f>ROUND(E1283*H1283,2)</f>
        <v>0</v>
      </c>
      <c r="J1283" s="161"/>
      <c r="K1283" s="160">
        <f>ROUND(E1283*J1283,2)</f>
        <v>0</v>
      </c>
      <c r="L1283" s="160">
        <v>21</v>
      </c>
      <c r="M1283" s="160">
        <f>G1283*(1+L1283/100)</f>
        <v>55902</v>
      </c>
      <c r="N1283" s="160">
        <v>0</v>
      </c>
      <c r="O1283" s="160">
        <f>ROUND(E1283*N1283,2)</f>
        <v>0</v>
      </c>
      <c r="P1283" s="160">
        <v>0</v>
      </c>
      <c r="Q1283" s="160">
        <f>ROUND(E1283*P1283,2)</f>
        <v>0</v>
      </c>
      <c r="R1283" s="160"/>
      <c r="S1283" s="160" t="s">
        <v>161</v>
      </c>
      <c r="T1283" s="160" t="s">
        <v>162</v>
      </c>
      <c r="U1283" s="160">
        <v>0</v>
      </c>
      <c r="V1283" s="160">
        <f>ROUND(E1283*U1283,2)</f>
        <v>0</v>
      </c>
      <c r="W1283" s="160"/>
      <c r="X1283" s="150"/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808</v>
      </c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ht="22.5" outlineLevel="1" x14ac:dyDescent="0.2">
      <c r="A1284" s="157"/>
      <c r="B1284" s="158"/>
      <c r="C1284" s="194" t="s">
        <v>1108</v>
      </c>
      <c r="D1284" s="185"/>
      <c r="E1284" s="186"/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0"/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209</v>
      </c>
      <c r="AH1284" s="150">
        <v>0</v>
      </c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 x14ac:dyDescent="0.2">
      <c r="A1285" s="157"/>
      <c r="B1285" s="158"/>
      <c r="C1285" s="194" t="s">
        <v>1377</v>
      </c>
      <c r="D1285" s="185"/>
      <c r="E1285" s="186">
        <v>22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0"/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209</v>
      </c>
      <c r="AH1285" s="150">
        <v>0</v>
      </c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ht="22.5" outlineLevel="1" x14ac:dyDescent="0.2">
      <c r="A1286" s="172">
        <v>235</v>
      </c>
      <c r="B1286" s="173" t="s">
        <v>1378</v>
      </c>
      <c r="C1286" s="181" t="s">
        <v>1379</v>
      </c>
      <c r="D1286" s="174" t="s">
        <v>274</v>
      </c>
      <c r="E1286" s="175">
        <v>12</v>
      </c>
      <c r="F1286" s="176">
        <v>1500</v>
      </c>
      <c r="G1286" s="177">
        <f>ROUND(E1286*F1286,2)</f>
        <v>18000</v>
      </c>
      <c r="H1286" s="161"/>
      <c r="I1286" s="160">
        <f>ROUND(E1286*H1286,2)</f>
        <v>0</v>
      </c>
      <c r="J1286" s="161"/>
      <c r="K1286" s="160">
        <f>ROUND(E1286*J1286,2)</f>
        <v>0</v>
      </c>
      <c r="L1286" s="160">
        <v>21</v>
      </c>
      <c r="M1286" s="160">
        <f>G1286*(1+L1286/100)</f>
        <v>21780</v>
      </c>
      <c r="N1286" s="160">
        <v>0</v>
      </c>
      <c r="O1286" s="160">
        <f>ROUND(E1286*N1286,2)</f>
        <v>0</v>
      </c>
      <c r="P1286" s="160">
        <v>0</v>
      </c>
      <c r="Q1286" s="160">
        <f>ROUND(E1286*P1286,2)</f>
        <v>0</v>
      </c>
      <c r="R1286" s="160"/>
      <c r="S1286" s="160" t="s">
        <v>161</v>
      </c>
      <c r="T1286" s="160" t="s">
        <v>162</v>
      </c>
      <c r="U1286" s="160">
        <v>0</v>
      </c>
      <c r="V1286" s="160">
        <f>ROUND(E1286*U1286,2)</f>
        <v>0</v>
      </c>
      <c r="W1286" s="160"/>
      <c r="X1286" s="150"/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799</v>
      </c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ht="22.5" outlineLevel="1" x14ac:dyDescent="0.2">
      <c r="A1287" s="157"/>
      <c r="B1287" s="158"/>
      <c r="C1287" s="194" t="s">
        <v>1108</v>
      </c>
      <c r="D1287" s="185"/>
      <c r="E1287" s="186"/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0"/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209</v>
      </c>
      <c r="AH1287" s="150">
        <v>0</v>
      </c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 x14ac:dyDescent="0.2">
      <c r="A1288" s="157"/>
      <c r="B1288" s="158"/>
      <c r="C1288" s="194" t="s">
        <v>1380</v>
      </c>
      <c r="D1288" s="185"/>
      <c r="E1288" s="186">
        <v>12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0"/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209</v>
      </c>
      <c r="AH1288" s="150">
        <v>0</v>
      </c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ht="22.5" outlineLevel="1" x14ac:dyDescent="0.2">
      <c r="A1289" s="172">
        <v>236</v>
      </c>
      <c r="B1289" s="173" t="s">
        <v>1381</v>
      </c>
      <c r="C1289" s="181" t="s">
        <v>1382</v>
      </c>
      <c r="D1289" s="174" t="s">
        <v>274</v>
      </c>
      <c r="E1289" s="175">
        <v>2</v>
      </c>
      <c r="F1289" s="176">
        <v>4500</v>
      </c>
      <c r="G1289" s="177">
        <f>ROUND(E1289*F1289,2)</f>
        <v>9000</v>
      </c>
      <c r="H1289" s="161"/>
      <c r="I1289" s="160">
        <f>ROUND(E1289*H1289,2)</f>
        <v>0</v>
      </c>
      <c r="J1289" s="161"/>
      <c r="K1289" s="160">
        <f>ROUND(E1289*J1289,2)</f>
        <v>0</v>
      </c>
      <c r="L1289" s="160">
        <v>21</v>
      </c>
      <c r="M1289" s="160">
        <f>G1289*(1+L1289/100)</f>
        <v>10890</v>
      </c>
      <c r="N1289" s="160">
        <v>0</v>
      </c>
      <c r="O1289" s="160">
        <f>ROUND(E1289*N1289,2)</f>
        <v>0</v>
      </c>
      <c r="P1289" s="160">
        <v>0</v>
      </c>
      <c r="Q1289" s="160">
        <f>ROUND(E1289*P1289,2)</f>
        <v>0</v>
      </c>
      <c r="R1289" s="160"/>
      <c r="S1289" s="160" t="s">
        <v>161</v>
      </c>
      <c r="T1289" s="160" t="s">
        <v>162</v>
      </c>
      <c r="U1289" s="160">
        <v>0</v>
      </c>
      <c r="V1289" s="160">
        <f>ROUND(E1289*U1289,2)</f>
        <v>0</v>
      </c>
      <c r="W1289" s="160"/>
      <c r="X1289" s="150"/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799</v>
      </c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ht="22.5" outlineLevel="1" x14ac:dyDescent="0.2">
      <c r="A1290" s="157"/>
      <c r="B1290" s="158"/>
      <c r="C1290" s="194" t="s">
        <v>1108</v>
      </c>
      <c r="D1290" s="185"/>
      <c r="E1290" s="186"/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0"/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209</v>
      </c>
      <c r="AH1290" s="150">
        <v>0</v>
      </c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outlineLevel="1" x14ac:dyDescent="0.2">
      <c r="A1291" s="157"/>
      <c r="B1291" s="158"/>
      <c r="C1291" s="194" t="s">
        <v>1383</v>
      </c>
      <c r="D1291" s="185"/>
      <c r="E1291" s="186">
        <v>2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0"/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209</v>
      </c>
      <c r="AH1291" s="150">
        <v>0</v>
      </c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ht="22.5" outlineLevel="1" x14ac:dyDescent="0.2">
      <c r="A1292" s="172">
        <v>237</v>
      </c>
      <c r="B1292" s="173" t="s">
        <v>1384</v>
      </c>
      <c r="C1292" s="181" t="s">
        <v>1385</v>
      </c>
      <c r="D1292" s="174" t="s">
        <v>274</v>
      </c>
      <c r="E1292" s="175">
        <v>2</v>
      </c>
      <c r="F1292" s="176">
        <v>7600</v>
      </c>
      <c r="G1292" s="177">
        <f>ROUND(E1292*F1292,2)</f>
        <v>15200</v>
      </c>
      <c r="H1292" s="161"/>
      <c r="I1292" s="160">
        <f>ROUND(E1292*H1292,2)</f>
        <v>0</v>
      </c>
      <c r="J1292" s="161"/>
      <c r="K1292" s="160">
        <f>ROUND(E1292*J1292,2)</f>
        <v>0</v>
      </c>
      <c r="L1292" s="160">
        <v>21</v>
      </c>
      <c r="M1292" s="160">
        <f>G1292*(1+L1292/100)</f>
        <v>18392</v>
      </c>
      <c r="N1292" s="160">
        <v>0</v>
      </c>
      <c r="O1292" s="160">
        <f>ROUND(E1292*N1292,2)</f>
        <v>0</v>
      </c>
      <c r="P1292" s="160">
        <v>0</v>
      </c>
      <c r="Q1292" s="160">
        <f>ROUND(E1292*P1292,2)</f>
        <v>0</v>
      </c>
      <c r="R1292" s="160"/>
      <c r="S1292" s="160" t="s">
        <v>161</v>
      </c>
      <c r="T1292" s="160" t="s">
        <v>162</v>
      </c>
      <c r="U1292" s="160">
        <v>0</v>
      </c>
      <c r="V1292" s="160">
        <f>ROUND(E1292*U1292,2)</f>
        <v>0</v>
      </c>
      <c r="W1292" s="160"/>
      <c r="X1292" s="150"/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799</v>
      </c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ht="22.5" outlineLevel="1" x14ac:dyDescent="0.2">
      <c r="A1293" s="157"/>
      <c r="B1293" s="158"/>
      <c r="C1293" s="194" t="s">
        <v>1108</v>
      </c>
      <c r="D1293" s="185"/>
      <c r="E1293" s="186"/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0"/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209</v>
      </c>
      <c r="AH1293" s="150">
        <v>0</v>
      </c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 x14ac:dyDescent="0.2">
      <c r="A1294" s="157"/>
      <c r="B1294" s="158"/>
      <c r="C1294" s="194" t="s">
        <v>1386</v>
      </c>
      <c r="D1294" s="185"/>
      <c r="E1294" s="186">
        <v>2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0"/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209</v>
      </c>
      <c r="AH1294" s="150">
        <v>0</v>
      </c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ht="22.5" outlineLevel="1" x14ac:dyDescent="0.2">
      <c r="A1295" s="172">
        <v>238</v>
      </c>
      <c r="B1295" s="173" t="s">
        <v>1387</v>
      </c>
      <c r="C1295" s="181" t="s">
        <v>1388</v>
      </c>
      <c r="D1295" s="174" t="s">
        <v>274</v>
      </c>
      <c r="E1295" s="175">
        <v>1</v>
      </c>
      <c r="F1295" s="176">
        <v>27500</v>
      </c>
      <c r="G1295" s="177">
        <f>ROUND(E1295*F1295,2)</f>
        <v>27500</v>
      </c>
      <c r="H1295" s="161"/>
      <c r="I1295" s="160">
        <f>ROUND(E1295*H1295,2)</f>
        <v>0</v>
      </c>
      <c r="J1295" s="161"/>
      <c r="K1295" s="160">
        <f>ROUND(E1295*J1295,2)</f>
        <v>0</v>
      </c>
      <c r="L1295" s="160">
        <v>21</v>
      </c>
      <c r="M1295" s="160">
        <f>G1295*(1+L1295/100)</f>
        <v>33275</v>
      </c>
      <c r="N1295" s="160">
        <v>0</v>
      </c>
      <c r="O1295" s="160">
        <f>ROUND(E1295*N1295,2)</f>
        <v>0</v>
      </c>
      <c r="P1295" s="160">
        <v>0</v>
      </c>
      <c r="Q1295" s="160">
        <f>ROUND(E1295*P1295,2)</f>
        <v>0</v>
      </c>
      <c r="R1295" s="160"/>
      <c r="S1295" s="160" t="s">
        <v>161</v>
      </c>
      <c r="T1295" s="160" t="s">
        <v>162</v>
      </c>
      <c r="U1295" s="160">
        <v>0</v>
      </c>
      <c r="V1295" s="160">
        <f>ROUND(E1295*U1295,2)</f>
        <v>0</v>
      </c>
      <c r="W1295" s="160"/>
      <c r="X1295" s="150"/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799</v>
      </c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ht="22.5" outlineLevel="1" x14ac:dyDescent="0.2">
      <c r="A1296" s="157"/>
      <c r="B1296" s="158"/>
      <c r="C1296" s="194" t="s">
        <v>1108</v>
      </c>
      <c r="D1296" s="185"/>
      <c r="E1296" s="186"/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0"/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209</v>
      </c>
      <c r="AH1296" s="150">
        <v>0</v>
      </c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57"/>
      <c r="B1297" s="158"/>
      <c r="C1297" s="194" t="s">
        <v>1389</v>
      </c>
      <c r="D1297" s="185"/>
      <c r="E1297" s="186">
        <v>1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0"/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209</v>
      </c>
      <c r="AH1297" s="150">
        <v>0</v>
      </c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ht="22.5" outlineLevel="1" x14ac:dyDescent="0.2">
      <c r="A1298" s="172">
        <v>239</v>
      </c>
      <c r="B1298" s="173" t="s">
        <v>1390</v>
      </c>
      <c r="C1298" s="181" t="s">
        <v>1391</v>
      </c>
      <c r="D1298" s="174" t="s">
        <v>274</v>
      </c>
      <c r="E1298" s="175">
        <v>2</v>
      </c>
      <c r="F1298" s="176">
        <v>17000</v>
      </c>
      <c r="G1298" s="177">
        <f>ROUND(E1298*F1298,2)</f>
        <v>34000</v>
      </c>
      <c r="H1298" s="161"/>
      <c r="I1298" s="160">
        <f>ROUND(E1298*H1298,2)</f>
        <v>0</v>
      </c>
      <c r="J1298" s="161"/>
      <c r="K1298" s="160">
        <f>ROUND(E1298*J1298,2)</f>
        <v>0</v>
      </c>
      <c r="L1298" s="160">
        <v>21</v>
      </c>
      <c r="M1298" s="160">
        <f>G1298*(1+L1298/100)</f>
        <v>41140</v>
      </c>
      <c r="N1298" s="160">
        <v>0</v>
      </c>
      <c r="O1298" s="160">
        <f>ROUND(E1298*N1298,2)</f>
        <v>0</v>
      </c>
      <c r="P1298" s="160">
        <v>0</v>
      </c>
      <c r="Q1298" s="160">
        <f>ROUND(E1298*P1298,2)</f>
        <v>0</v>
      </c>
      <c r="R1298" s="160"/>
      <c r="S1298" s="160" t="s">
        <v>161</v>
      </c>
      <c r="T1298" s="160" t="s">
        <v>162</v>
      </c>
      <c r="U1298" s="160">
        <v>0</v>
      </c>
      <c r="V1298" s="160">
        <f>ROUND(E1298*U1298,2)</f>
        <v>0</v>
      </c>
      <c r="W1298" s="160"/>
      <c r="X1298" s="150"/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799</v>
      </c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ht="22.5" outlineLevel="1" x14ac:dyDescent="0.2">
      <c r="A1299" s="157"/>
      <c r="B1299" s="158"/>
      <c r="C1299" s="194" t="s">
        <v>1108</v>
      </c>
      <c r="D1299" s="185"/>
      <c r="E1299" s="186"/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0"/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209</v>
      </c>
      <c r="AH1299" s="150">
        <v>0</v>
      </c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outlineLevel="1" x14ac:dyDescent="0.2">
      <c r="A1300" s="157"/>
      <c r="B1300" s="158"/>
      <c r="C1300" s="194" t="s">
        <v>1392</v>
      </c>
      <c r="D1300" s="185"/>
      <c r="E1300" s="186">
        <v>2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0"/>
      <c r="Y1300" s="150"/>
      <c r="Z1300" s="150"/>
      <c r="AA1300" s="150"/>
      <c r="AB1300" s="150"/>
      <c r="AC1300" s="150"/>
      <c r="AD1300" s="150"/>
      <c r="AE1300" s="150"/>
      <c r="AF1300" s="150"/>
      <c r="AG1300" s="150" t="s">
        <v>209</v>
      </c>
      <c r="AH1300" s="150">
        <v>0</v>
      </c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</row>
    <row r="1301" spans="1:60" ht="22.5" outlineLevel="1" x14ac:dyDescent="0.2">
      <c r="A1301" s="172">
        <v>240</v>
      </c>
      <c r="B1301" s="173" t="s">
        <v>1393</v>
      </c>
      <c r="C1301" s="181" t="s">
        <v>1394</v>
      </c>
      <c r="D1301" s="174" t="s">
        <v>274</v>
      </c>
      <c r="E1301" s="175">
        <v>8</v>
      </c>
      <c r="F1301" s="176">
        <v>11500</v>
      </c>
      <c r="G1301" s="177">
        <f>ROUND(E1301*F1301,2)</f>
        <v>92000</v>
      </c>
      <c r="H1301" s="161"/>
      <c r="I1301" s="160">
        <f>ROUND(E1301*H1301,2)</f>
        <v>0</v>
      </c>
      <c r="J1301" s="161"/>
      <c r="K1301" s="160">
        <f>ROUND(E1301*J1301,2)</f>
        <v>0</v>
      </c>
      <c r="L1301" s="160">
        <v>21</v>
      </c>
      <c r="M1301" s="160">
        <f>G1301*(1+L1301/100)</f>
        <v>111320</v>
      </c>
      <c r="N1301" s="160">
        <v>0</v>
      </c>
      <c r="O1301" s="160">
        <f>ROUND(E1301*N1301,2)</f>
        <v>0</v>
      </c>
      <c r="P1301" s="160">
        <v>0</v>
      </c>
      <c r="Q1301" s="160">
        <f>ROUND(E1301*P1301,2)</f>
        <v>0</v>
      </c>
      <c r="R1301" s="160"/>
      <c r="S1301" s="160" t="s">
        <v>161</v>
      </c>
      <c r="T1301" s="160" t="s">
        <v>162</v>
      </c>
      <c r="U1301" s="160">
        <v>0</v>
      </c>
      <c r="V1301" s="160">
        <f>ROUND(E1301*U1301,2)</f>
        <v>0</v>
      </c>
      <c r="W1301" s="160"/>
      <c r="X1301" s="150"/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799</v>
      </c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ht="22.5" outlineLevel="1" x14ac:dyDescent="0.2">
      <c r="A1302" s="157"/>
      <c r="B1302" s="158"/>
      <c r="C1302" s="194" t="s">
        <v>1108</v>
      </c>
      <c r="D1302" s="185"/>
      <c r="E1302" s="186"/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0"/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209</v>
      </c>
      <c r="AH1302" s="150">
        <v>0</v>
      </c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outlineLevel="1" x14ac:dyDescent="0.2">
      <c r="A1303" s="157"/>
      <c r="B1303" s="158"/>
      <c r="C1303" s="194" t="s">
        <v>1395</v>
      </c>
      <c r="D1303" s="185"/>
      <c r="E1303" s="186">
        <v>8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0"/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209</v>
      </c>
      <c r="AH1303" s="150">
        <v>0</v>
      </c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ht="22.5" outlineLevel="1" x14ac:dyDescent="0.2">
      <c r="A1304" s="172">
        <v>241</v>
      </c>
      <c r="B1304" s="173" t="s">
        <v>1396</v>
      </c>
      <c r="C1304" s="181" t="s">
        <v>1397</v>
      </c>
      <c r="D1304" s="174" t="s">
        <v>274</v>
      </c>
      <c r="E1304" s="175">
        <v>23</v>
      </c>
      <c r="F1304" s="176">
        <v>13600</v>
      </c>
      <c r="G1304" s="177">
        <f>ROUND(E1304*F1304,2)</f>
        <v>312800</v>
      </c>
      <c r="H1304" s="161"/>
      <c r="I1304" s="160">
        <f>ROUND(E1304*H1304,2)</f>
        <v>0</v>
      </c>
      <c r="J1304" s="161"/>
      <c r="K1304" s="160">
        <f>ROUND(E1304*J1304,2)</f>
        <v>0</v>
      </c>
      <c r="L1304" s="160">
        <v>21</v>
      </c>
      <c r="M1304" s="160">
        <f>G1304*(1+L1304/100)</f>
        <v>378488</v>
      </c>
      <c r="N1304" s="160">
        <v>0</v>
      </c>
      <c r="O1304" s="160">
        <f>ROUND(E1304*N1304,2)</f>
        <v>0</v>
      </c>
      <c r="P1304" s="160">
        <v>0</v>
      </c>
      <c r="Q1304" s="160">
        <f>ROUND(E1304*P1304,2)</f>
        <v>0</v>
      </c>
      <c r="R1304" s="160"/>
      <c r="S1304" s="160" t="s">
        <v>161</v>
      </c>
      <c r="T1304" s="160" t="s">
        <v>162</v>
      </c>
      <c r="U1304" s="160">
        <v>0</v>
      </c>
      <c r="V1304" s="160">
        <f>ROUND(E1304*U1304,2)</f>
        <v>0</v>
      </c>
      <c r="W1304" s="160"/>
      <c r="X1304" s="150"/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808</v>
      </c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ht="22.5" outlineLevel="1" x14ac:dyDescent="0.2">
      <c r="A1305" s="157"/>
      <c r="B1305" s="158"/>
      <c r="C1305" s="194" t="s">
        <v>1108</v>
      </c>
      <c r="D1305" s="185"/>
      <c r="E1305" s="186"/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0"/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209</v>
      </c>
      <c r="AH1305" s="150">
        <v>0</v>
      </c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outlineLevel="1" x14ac:dyDescent="0.2">
      <c r="A1306" s="157"/>
      <c r="B1306" s="158"/>
      <c r="C1306" s="194" t="s">
        <v>1398</v>
      </c>
      <c r="D1306" s="185"/>
      <c r="E1306" s="186">
        <v>23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0"/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209</v>
      </c>
      <c r="AH1306" s="150">
        <v>0</v>
      </c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ht="22.5" outlineLevel="1" x14ac:dyDescent="0.2">
      <c r="A1307" s="172">
        <v>242</v>
      </c>
      <c r="B1307" s="173" t="s">
        <v>1399</v>
      </c>
      <c r="C1307" s="181" t="s">
        <v>1400</v>
      </c>
      <c r="D1307" s="174" t="s">
        <v>274</v>
      </c>
      <c r="E1307" s="175">
        <v>14</v>
      </c>
      <c r="F1307" s="176">
        <v>6900</v>
      </c>
      <c r="G1307" s="177">
        <f>ROUND(E1307*F1307,2)</f>
        <v>96600</v>
      </c>
      <c r="H1307" s="161"/>
      <c r="I1307" s="160">
        <f>ROUND(E1307*H1307,2)</f>
        <v>0</v>
      </c>
      <c r="J1307" s="161"/>
      <c r="K1307" s="160">
        <f>ROUND(E1307*J1307,2)</f>
        <v>0</v>
      </c>
      <c r="L1307" s="160">
        <v>21</v>
      </c>
      <c r="M1307" s="160">
        <f>G1307*(1+L1307/100)</f>
        <v>116886</v>
      </c>
      <c r="N1307" s="160">
        <v>0</v>
      </c>
      <c r="O1307" s="160">
        <f>ROUND(E1307*N1307,2)</f>
        <v>0</v>
      </c>
      <c r="P1307" s="160">
        <v>0</v>
      </c>
      <c r="Q1307" s="160">
        <f>ROUND(E1307*P1307,2)</f>
        <v>0</v>
      </c>
      <c r="R1307" s="160"/>
      <c r="S1307" s="160" t="s">
        <v>161</v>
      </c>
      <c r="T1307" s="160" t="s">
        <v>162</v>
      </c>
      <c r="U1307" s="160">
        <v>0</v>
      </c>
      <c r="V1307" s="160">
        <f>ROUND(E1307*U1307,2)</f>
        <v>0</v>
      </c>
      <c r="W1307" s="160"/>
      <c r="X1307" s="150"/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808</v>
      </c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ht="22.5" outlineLevel="1" x14ac:dyDescent="0.2">
      <c r="A1308" s="157"/>
      <c r="B1308" s="158"/>
      <c r="C1308" s="194" t="s">
        <v>1108</v>
      </c>
      <c r="D1308" s="185"/>
      <c r="E1308" s="186"/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0"/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209</v>
      </c>
      <c r="AH1308" s="150">
        <v>0</v>
      </c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outlineLevel="1" x14ac:dyDescent="0.2">
      <c r="A1309" s="157"/>
      <c r="B1309" s="158"/>
      <c r="C1309" s="194" t="s">
        <v>1401</v>
      </c>
      <c r="D1309" s="185"/>
      <c r="E1309" s="186">
        <v>14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0"/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209</v>
      </c>
      <c r="AH1309" s="150">
        <v>0</v>
      </c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ht="22.5" outlineLevel="1" x14ac:dyDescent="0.2">
      <c r="A1310" s="172">
        <v>243</v>
      </c>
      <c r="B1310" s="173" t="s">
        <v>1402</v>
      </c>
      <c r="C1310" s="181" t="s">
        <v>1403</v>
      </c>
      <c r="D1310" s="174" t="s">
        <v>274</v>
      </c>
      <c r="E1310" s="175">
        <v>30</v>
      </c>
      <c r="F1310" s="176">
        <v>4200</v>
      </c>
      <c r="G1310" s="177">
        <f>ROUND(E1310*F1310,2)</f>
        <v>126000</v>
      </c>
      <c r="H1310" s="161"/>
      <c r="I1310" s="160">
        <f>ROUND(E1310*H1310,2)</f>
        <v>0</v>
      </c>
      <c r="J1310" s="161"/>
      <c r="K1310" s="160">
        <f>ROUND(E1310*J1310,2)</f>
        <v>0</v>
      </c>
      <c r="L1310" s="160">
        <v>21</v>
      </c>
      <c r="M1310" s="160">
        <f>G1310*(1+L1310/100)</f>
        <v>152460</v>
      </c>
      <c r="N1310" s="160">
        <v>0</v>
      </c>
      <c r="O1310" s="160">
        <f>ROUND(E1310*N1310,2)</f>
        <v>0</v>
      </c>
      <c r="P1310" s="160">
        <v>0</v>
      </c>
      <c r="Q1310" s="160">
        <f>ROUND(E1310*P1310,2)</f>
        <v>0</v>
      </c>
      <c r="R1310" s="160"/>
      <c r="S1310" s="160" t="s">
        <v>161</v>
      </c>
      <c r="T1310" s="160" t="s">
        <v>162</v>
      </c>
      <c r="U1310" s="160">
        <v>0</v>
      </c>
      <c r="V1310" s="160">
        <f>ROUND(E1310*U1310,2)</f>
        <v>0</v>
      </c>
      <c r="W1310" s="160"/>
      <c r="X1310" s="150"/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808</v>
      </c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ht="22.5" outlineLevel="1" x14ac:dyDescent="0.2">
      <c r="A1311" s="157"/>
      <c r="B1311" s="158"/>
      <c r="C1311" s="194" t="s">
        <v>1108</v>
      </c>
      <c r="D1311" s="185"/>
      <c r="E1311" s="186"/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0"/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209</v>
      </c>
      <c r="AH1311" s="150">
        <v>0</v>
      </c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outlineLevel="1" x14ac:dyDescent="0.2">
      <c r="A1312" s="157"/>
      <c r="B1312" s="158"/>
      <c r="C1312" s="194" t="s">
        <v>1404</v>
      </c>
      <c r="D1312" s="185"/>
      <c r="E1312" s="186">
        <v>30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0"/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209</v>
      </c>
      <c r="AH1312" s="150">
        <v>0</v>
      </c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ht="22.5" outlineLevel="1" x14ac:dyDescent="0.2">
      <c r="A1313" s="172">
        <v>244</v>
      </c>
      <c r="B1313" s="173" t="s">
        <v>1405</v>
      </c>
      <c r="C1313" s="181" t="s">
        <v>1406</v>
      </c>
      <c r="D1313" s="174" t="s">
        <v>274</v>
      </c>
      <c r="E1313" s="175">
        <v>134</v>
      </c>
      <c r="F1313" s="176">
        <v>1500</v>
      </c>
      <c r="G1313" s="177">
        <f>ROUND(E1313*F1313,2)</f>
        <v>201000</v>
      </c>
      <c r="H1313" s="161"/>
      <c r="I1313" s="160">
        <f>ROUND(E1313*H1313,2)</f>
        <v>0</v>
      </c>
      <c r="J1313" s="161"/>
      <c r="K1313" s="160">
        <f>ROUND(E1313*J1313,2)</f>
        <v>0</v>
      </c>
      <c r="L1313" s="160">
        <v>21</v>
      </c>
      <c r="M1313" s="160">
        <f>G1313*(1+L1313/100)</f>
        <v>243210</v>
      </c>
      <c r="N1313" s="160">
        <v>0</v>
      </c>
      <c r="O1313" s="160">
        <f>ROUND(E1313*N1313,2)</f>
        <v>0</v>
      </c>
      <c r="P1313" s="160">
        <v>0</v>
      </c>
      <c r="Q1313" s="160">
        <f>ROUND(E1313*P1313,2)</f>
        <v>0</v>
      </c>
      <c r="R1313" s="160"/>
      <c r="S1313" s="160" t="s">
        <v>161</v>
      </c>
      <c r="T1313" s="160" t="s">
        <v>162</v>
      </c>
      <c r="U1313" s="160">
        <v>0</v>
      </c>
      <c r="V1313" s="160">
        <f>ROUND(E1313*U1313,2)</f>
        <v>0</v>
      </c>
      <c r="W1313" s="160"/>
      <c r="X1313" s="150"/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808</v>
      </c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outlineLevel="1" x14ac:dyDescent="0.2">
      <c r="A1314" s="157"/>
      <c r="B1314" s="158"/>
      <c r="C1314" s="263" t="s">
        <v>1407</v>
      </c>
      <c r="D1314" s="264"/>
      <c r="E1314" s="264"/>
      <c r="F1314" s="264"/>
      <c r="G1314" s="264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0"/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165</v>
      </c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outlineLevel="1" x14ac:dyDescent="0.2">
      <c r="A1315" s="157"/>
      <c r="B1315" s="158"/>
      <c r="C1315" s="274" t="s">
        <v>1408</v>
      </c>
      <c r="D1315" s="275"/>
      <c r="E1315" s="275"/>
      <c r="F1315" s="275"/>
      <c r="G1315" s="275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0"/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165</v>
      </c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outlineLevel="1" x14ac:dyDescent="0.2">
      <c r="A1316" s="157"/>
      <c r="B1316" s="158"/>
      <c r="C1316" s="274" t="s">
        <v>1409</v>
      </c>
      <c r="D1316" s="275"/>
      <c r="E1316" s="275"/>
      <c r="F1316" s="275"/>
      <c r="G1316" s="275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0"/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165</v>
      </c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outlineLevel="1" x14ac:dyDescent="0.2">
      <c r="A1317" s="157"/>
      <c r="B1317" s="158"/>
      <c r="C1317" s="274" t="s">
        <v>1410</v>
      </c>
      <c r="D1317" s="275"/>
      <c r="E1317" s="275"/>
      <c r="F1317" s="275"/>
      <c r="G1317" s="275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0"/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165</v>
      </c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outlineLevel="1" x14ac:dyDescent="0.2">
      <c r="A1318" s="157"/>
      <c r="B1318" s="158"/>
      <c r="C1318" s="274" t="s">
        <v>1411</v>
      </c>
      <c r="D1318" s="275"/>
      <c r="E1318" s="275"/>
      <c r="F1318" s="275"/>
      <c r="G1318" s="275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0"/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165</v>
      </c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outlineLevel="1" x14ac:dyDescent="0.2">
      <c r="A1319" s="157"/>
      <c r="B1319" s="158"/>
      <c r="C1319" s="274" t="s">
        <v>1412</v>
      </c>
      <c r="D1319" s="275"/>
      <c r="E1319" s="275"/>
      <c r="F1319" s="275"/>
      <c r="G1319" s="275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0"/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165</v>
      </c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outlineLevel="1" x14ac:dyDescent="0.2">
      <c r="A1320" s="157"/>
      <c r="B1320" s="158"/>
      <c r="C1320" s="274" t="s">
        <v>1413</v>
      </c>
      <c r="D1320" s="275"/>
      <c r="E1320" s="275"/>
      <c r="F1320" s="275"/>
      <c r="G1320" s="275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0"/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165</v>
      </c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ht="22.5" outlineLevel="1" x14ac:dyDescent="0.2">
      <c r="A1321" s="157"/>
      <c r="B1321" s="158"/>
      <c r="C1321" s="194" t="s">
        <v>1108</v>
      </c>
      <c r="D1321" s="185"/>
      <c r="E1321" s="186"/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0"/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209</v>
      </c>
      <c r="AH1321" s="150">
        <v>0</v>
      </c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outlineLevel="1" x14ac:dyDescent="0.2">
      <c r="A1322" s="157"/>
      <c r="B1322" s="158"/>
      <c r="C1322" s="194" t="s">
        <v>1414</v>
      </c>
      <c r="D1322" s="185"/>
      <c r="E1322" s="186">
        <v>134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0"/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209</v>
      </c>
      <c r="AH1322" s="150">
        <v>0</v>
      </c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ht="33.75" outlineLevel="1" x14ac:dyDescent="0.2">
      <c r="A1323" s="172">
        <v>245</v>
      </c>
      <c r="B1323" s="173" t="s">
        <v>1415</v>
      </c>
      <c r="C1323" s="181" t="s">
        <v>1416</v>
      </c>
      <c r="D1323" s="174" t="s">
        <v>274</v>
      </c>
      <c r="E1323" s="175">
        <v>6</v>
      </c>
      <c r="F1323" s="176">
        <v>1500</v>
      </c>
      <c r="G1323" s="177">
        <f>ROUND(E1323*F1323,2)</f>
        <v>9000</v>
      </c>
      <c r="H1323" s="161"/>
      <c r="I1323" s="160">
        <f>ROUND(E1323*H1323,2)</f>
        <v>0</v>
      </c>
      <c r="J1323" s="161"/>
      <c r="K1323" s="160">
        <f>ROUND(E1323*J1323,2)</f>
        <v>0</v>
      </c>
      <c r="L1323" s="160">
        <v>21</v>
      </c>
      <c r="M1323" s="160">
        <f>G1323*(1+L1323/100)</f>
        <v>10890</v>
      </c>
      <c r="N1323" s="160">
        <v>0</v>
      </c>
      <c r="O1323" s="160">
        <f>ROUND(E1323*N1323,2)</f>
        <v>0</v>
      </c>
      <c r="P1323" s="160">
        <v>0</v>
      </c>
      <c r="Q1323" s="160">
        <f>ROUND(E1323*P1323,2)</f>
        <v>0</v>
      </c>
      <c r="R1323" s="160"/>
      <c r="S1323" s="160" t="s">
        <v>161</v>
      </c>
      <c r="T1323" s="160" t="s">
        <v>162</v>
      </c>
      <c r="U1323" s="160">
        <v>0</v>
      </c>
      <c r="V1323" s="160">
        <f>ROUND(E1323*U1323,2)</f>
        <v>0</v>
      </c>
      <c r="W1323" s="160"/>
      <c r="X1323" s="150"/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808</v>
      </c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ht="22.5" outlineLevel="1" x14ac:dyDescent="0.2">
      <c r="A1324" s="157"/>
      <c r="B1324" s="158"/>
      <c r="C1324" s="194" t="s">
        <v>1108</v>
      </c>
      <c r="D1324" s="185"/>
      <c r="E1324" s="186"/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0"/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209</v>
      </c>
      <c r="AH1324" s="150">
        <v>0</v>
      </c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outlineLevel="1" x14ac:dyDescent="0.2">
      <c r="A1325" s="157"/>
      <c r="B1325" s="158"/>
      <c r="C1325" s="194" t="s">
        <v>1417</v>
      </c>
      <c r="D1325" s="185"/>
      <c r="E1325" s="186">
        <v>6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0"/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209</v>
      </c>
      <c r="AH1325" s="150">
        <v>0</v>
      </c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ht="22.5" outlineLevel="1" x14ac:dyDescent="0.2">
      <c r="A1326" s="187">
        <v>246</v>
      </c>
      <c r="B1326" s="188" t="s">
        <v>1418</v>
      </c>
      <c r="C1326" s="195" t="s">
        <v>1419</v>
      </c>
      <c r="D1326" s="189" t="s">
        <v>0</v>
      </c>
      <c r="E1326" s="190">
        <v>42188.3</v>
      </c>
      <c r="F1326" s="191">
        <v>1</v>
      </c>
      <c r="G1326" s="192">
        <f>ROUND(E1326*F1326,2)</f>
        <v>42188.3</v>
      </c>
      <c r="H1326" s="161"/>
      <c r="I1326" s="160">
        <f>ROUND(E1326*H1326,2)</f>
        <v>0</v>
      </c>
      <c r="J1326" s="161"/>
      <c r="K1326" s="160">
        <f>ROUND(E1326*J1326,2)</f>
        <v>0</v>
      </c>
      <c r="L1326" s="160">
        <v>21</v>
      </c>
      <c r="M1326" s="160">
        <f>G1326*(1+L1326/100)</f>
        <v>51047.843000000001</v>
      </c>
      <c r="N1326" s="160">
        <v>0</v>
      </c>
      <c r="O1326" s="160">
        <f>ROUND(E1326*N1326,2)</f>
        <v>0</v>
      </c>
      <c r="P1326" s="160">
        <v>0</v>
      </c>
      <c r="Q1326" s="160">
        <f>ROUND(E1326*P1326,2)</f>
        <v>0</v>
      </c>
      <c r="R1326" s="160"/>
      <c r="S1326" s="160" t="s">
        <v>205</v>
      </c>
      <c r="T1326" s="160" t="s">
        <v>162</v>
      </c>
      <c r="U1326" s="160">
        <v>0</v>
      </c>
      <c r="V1326" s="160">
        <f>ROUND(E1326*U1326,2)</f>
        <v>0</v>
      </c>
      <c r="W1326" s="160"/>
      <c r="X1326" s="150"/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799</v>
      </c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x14ac:dyDescent="0.2">
      <c r="A1327" s="166" t="s">
        <v>156</v>
      </c>
      <c r="B1327" s="167" t="s">
        <v>111</v>
      </c>
      <c r="C1327" s="180" t="s">
        <v>112</v>
      </c>
      <c r="D1327" s="168"/>
      <c r="E1327" s="169"/>
      <c r="F1327" s="170"/>
      <c r="G1327" s="171">
        <f>SUMIF(AG1328:AG1352,"&lt;&gt;NOR",G1328:G1352)</f>
        <v>177726.13999999998</v>
      </c>
      <c r="H1327" s="165"/>
      <c r="I1327" s="165">
        <f>SUM(I1328:I1352)</f>
        <v>0</v>
      </c>
      <c r="J1327" s="165"/>
      <c r="K1327" s="165">
        <f>SUM(K1328:K1352)</f>
        <v>0</v>
      </c>
      <c r="L1327" s="165"/>
      <c r="M1327" s="165">
        <f>SUM(M1328:M1352)</f>
        <v>215048.62940000001</v>
      </c>
      <c r="N1327" s="165"/>
      <c r="O1327" s="165">
        <f>SUM(O1328:O1352)</f>
        <v>0</v>
      </c>
      <c r="P1327" s="165"/>
      <c r="Q1327" s="165">
        <f>SUM(Q1328:Q1352)</f>
        <v>0</v>
      </c>
      <c r="R1327" s="165"/>
      <c r="S1327" s="165"/>
      <c r="T1327" s="165"/>
      <c r="U1327" s="165"/>
      <c r="V1327" s="165">
        <f>SUM(V1328:V1352)</f>
        <v>0</v>
      </c>
      <c r="W1327" s="165"/>
      <c r="AG1327" t="s">
        <v>157</v>
      </c>
    </row>
    <row r="1328" spans="1:60" ht="22.5" outlineLevel="1" x14ac:dyDescent="0.2">
      <c r="A1328" s="172">
        <v>247</v>
      </c>
      <c r="B1328" s="173" t="s">
        <v>1420</v>
      </c>
      <c r="C1328" s="181" t="s">
        <v>1421</v>
      </c>
      <c r="D1328" s="174" t="s">
        <v>204</v>
      </c>
      <c r="E1328" s="175">
        <v>112.288</v>
      </c>
      <c r="F1328" s="176">
        <v>19</v>
      </c>
      <c r="G1328" s="177">
        <f>ROUND(E1328*F1328,2)</f>
        <v>2133.4699999999998</v>
      </c>
      <c r="H1328" s="161"/>
      <c r="I1328" s="160">
        <f>ROUND(E1328*H1328,2)</f>
        <v>0</v>
      </c>
      <c r="J1328" s="161"/>
      <c r="K1328" s="160">
        <f>ROUND(E1328*J1328,2)</f>
        <v>0</v>
      </c>
      <c r="L1328" s="160">
        <v>21</v>
      </c>
      <c r="M1328" s="160">
        <f>G1328*(1+L1328/100)</f>
        <v>2581.4986999999996</v>
      </c>
      <c r="N1328" s="160">
        <v>0</v>
      </c>
      <c r="O1328" s="160">
        <f>ROUND(E1328*N1328,2)</f>
        <v>0</v>
      </c>
      <c r="P1328" s="160">
        <v>0</v>
      </c>
      <c r="Q1328" s="160">
        <f>ROUND(E1328*P1328,2)</f>
        <v>0</v>
      </c>
      <c r="R1328" s="160"/>
      <c r="S1328" s="160" t="s">
        <v>161</v>
      </c>
      <c r="T1328" s="160" t="s">
        <v>162</v>
      </c>
      <c r="U1328" s="160">
        <v>0</v>
      </c>
      <c r="V1328" s="160">
        <f>ROUND(E1328*U1328,2)</f>
        <v>0</v>
      </c>
      <c r="W1328" s="160"/>
      <c r="X1328" s="150"/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799</v>
      </c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outlineLevel="1" x14ac:dyDescent="0.2">
      <c r="A1329" s="157"/>
      <c r="B1329" s="158"/>
      <c r="C1329" s="194" t="s">
        <v>1422</v>
      </c>
      <c r="D1329" s="185"/>
      <c r="E1329" s="186">
        <v>112.29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0"/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209</v>
      </c>
      <c r="AH1329" s="150">
        <v>0</v>
      </c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ht="33.75" outlineLevel="1" x14ac:dyDescent="0.2">
      <c r="A1330" s="172">
        <v>248</v>
      </c>
      <c r="B1330" s="173" t="s">
        <v>1423</v>
      </c>
      <c r="C1330" s="181" t="s">
        <v>1424</v>
      </c>
      <c r="D1330" s="174" t="s">
        <v>250</v>
      </c>
      <c r="E1330" s="175">
        <v>362.88</v>
      </c>
      <c r="F1330" s="176">
        <v>65</v>
      </c>
      <c r="G1330" s="177">
        <f>ROUND(E1330*F1330,2)</f>
        <v>23587.200000000001</v>
      </c>
      <c r="H1330" s="161"/>
      <c r="I1330" s="160">
        <f>ROUND(E1330*H1330,2)</f>
        <v>0</v>
      </c>
      <c r="J1330" s="161"/>
      <c r="K1330" s="160">
        <f>ROUND(E1330*J1330,2)</f>
        <v>0</v>
      </c>
      <c r="L1330" s="160">
        <v>21</v>
      </c>
      <c r="M1330" s="160">
        <f>G1330*(1+L1330/100)</f>
        <v>28540.511999999999</v>
      </c>
      <c r="N1330" s="160">
        <v>0</v>
      </c>
      <c r="O1330" s="160">
        <f>ROUND(E1330*N1330,2)</f>
        <v>0</v>
      </c>
      <c r="P1330" s="160">
        <v>0</v>
      </c>
      <c r="Q1330" s="160">
        <f>ROUND(E1330*P1330,2)</f>
        <v>0</v>
      </c>
      <c r="R1330" s="160"/>
      <c r="S1330" s="160" t="s">
        <v>161</v>
      </c>
      <c r="T1330" s="160" t="s">
        <v>162</v>
      </c>
      <c r="U1330" s="160">
        <v>0</v>
      </c>
      <c r="V1330" s="160">
        <f>ROUND(E1330*U1330,2)</f>
        <v>0</v>
      </c>
      <c r="W1330" s="160"/>
      <c r="X1330" s="150"/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799</v>
      </c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outlineLevel="1" x14ac:dyDescent="0.2">
      <c r="A1331" s="157"/>
      <c r="B1331" s="158"/>
      <c r="C1331" s="194" t="s">
        <v>1425</v>
      </c>
      <c r="D1331" s="185"/>
      <c r="E1331" s="186">
        <v>362.88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0"/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209</v>
      </c>
      <c r="AH1331" s="150">
        <v>0</v>
      </c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outlineLevel="1" x14ac:dyDescent="0.2">
      <c r="A1332" s="172">
        <v>249</v>
      </c>
      <c r="B1332" s="173" t="s">
        <v>1426</v>
      </c>
      <c r="C1332" s="181" t="s">
        <v>1427</v>
      </c>
      <c r="D1332" s="174" t="s">
        <v>250</v>
      </c>
      <c r="E1332" s="175">
        <v>362.88</v>
      </c>
      <c r="F1332" s="176">
        <v>10</v>
      </c>
      <c r="G1332" s="177">
        <f>ROUND(E1332*F1332,2)</f>
        <v>3628.8</v>
      </c>
      <c r="H1332" s="161"/>
      <c r="I1332" s="160">
        <f>ROUND(E1332*H1332,2)</f>
        <v>0</v>
      </c>
      <c r="J1332" s="161"/>
      <c r="K1332" s="160">
        <f>ROUND(E1332*J1332,2)</f>
        <v>0</v>
      </c>
      <c r="L1332" s="160">
        <v>21</v>
      </c>
      <c r="M1332" s="160">
        <f>G1332*(1+L1332/100)</f>
        <v>4390.848</v>
      </c>
      <c r="N1332" s="160">
        <v>0</v>
      </c>
      <c r="O1332" s="160">
        <f>ROUND(E1332*N1332,2)</f>
        <v>0</v>
      </c>
      <c r="P1332" s="160">
        <v>0</v>
      </c>
      <c r="Q1332" s="160">
        <f>ROUND(E1332*P1332,2)</f>
        <v>0</v>
      </c>
      <c r="R1332" s="160"/>
      <c r="S1332" s="160" t="s">
        <v>161</v>
      </c>
      <c r="T1332" s="160" t="s">
        <v>162</v>
      </c>
      <c r="U1332" s="160">
        <v>0</v>
      </c>
      <c r="V1332" s="160">
        <f>ROUND(E1332*U1332,2)</f>
        <v>0</v>
      </c>
      <c r="W1332" s="160"/>
      <c r="X1332" s="150"/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799</v>
      </c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outlineLevel="1" x14ac:dyDescent="0.2">
      <c r="A1333" s="157"/>
      <c r="B1333" s="158"/>
      <c r="C1333" s="194" t="s">
        <v>1425</v>
      </c>
      <c r="D1333" s="185"/>
      <c r="E1333" s="186">
        <v>362.88</v>
      </c>
      <c r="F1333" s="160"/>
      <c r="G1333" s="160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0"/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209</v>
      </c>
      <c r="AH1333" s="150">
        <v>0</v>
      </c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ht="33.75" outlineLevel="1" x14ac:dyDescent="0.2">
      <c r="A1334" s="172">
        <v>250</v>
      </c>
      <c r="B1334" s="173" t="s">
        <v>1428</v>
      </c>
      <c r="C1334" s="181" t="s">
        <v>1429</v>
      </c>
      <c r="D1334" s="174" t="s">
        <v>204</v>
      </c>
      <c r="E1334" s="175">
        <v>112.288</v>
      </c>
      <c r="F1334" s="176">
        <v>350</v>
      </c>
      <c r="G1334" s="177">
        <f>ROUND(E1334*F1334,2)</f>
        <v>39300.800000000003</v>
      </c>
      <c r="H1334" s="161"/>
      <c r="I1334" s="160">
        <f>ROUND(E1334*H1334,2)</f>
        <v>0</v>
      </c>
      <c r="J1334" s="161"/>
      <c r="K1334" s="160">
        <f>ROUND(E1334*J1334,2)</f>
        <v>0</v>
      </c>
      <c r="L1334" s="160">
        <v>21</v>
      </c>
      <c r="M1334" s="160">
        <f>G1334*(1+L1334/100)</f>
        <v>47553.968000000001</v>
      </c>
      <c r="N1334" s="160">
        <v>0</v>
      </c>
      <c r="O1334" s="160">
        <f>ROUND(E1334*N1334,2)</f>
        <v>0</v>
      </c>
      <c r="P1334" s="160">
        <v>0</v>
      </c>
      <c r="Q1334" s="160">
        <f>ROUND(E1334*P1334,2)</f>
        <v>0</v>
      </c>
      <c r="R1334" s="160"/>
      <c r="S1334" s="160" t="s">
        <v>161</v>
      </c>
      <c r="T1334" s="160" t="s">
        <v>162</v>
      </c>
      <c r="U1334" s="160">
        <v>0</v>
      </c>
      <c r="V1334" s="160">
        <f>ROUND(E1334*U1334,2)</f>
        <v>0</v>
      </c>
      <c r="W1334" s="160"/>
      <c r="X1334" s="150"/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799</v>
      </c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outlineLevel="1" x14ac:dyDescent="0.2">
      <c r="A1335" s="157"/>
      <c r="B1335" s="158"/>
      <c r="C1335" s="194" t="s">
        <v>1422</v>
      </c>
      <c r="D1335" s="185"/>
      <c r="E1335" s="186">
        <v>112.29</v>
      </c>
      <c r="F1335" s="160"/>
      <c r="G1335" s="160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0"/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209</v>
      </c>
      <c r="AH1335" s="150">
        <v>0</v>
      </c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outlineLevel="1" x14ac:dyDescent="0.2">
      <c r="A1336" s="172">
        <v>251</v>
      </c>
      <c r="B1336" s="173" t="s">
        <v>1430</v>
      </c>
      <c r="C1336" s="181" t="s">
        <v>1431</v>
      </c>
      <c r="D1336" s="174" t="s">
        <v>250</v>
      </c>
      <c r="E1336" s="175">
        <v>778.76</v>
      </c>
      <c r="F1336" s="176">
        <v>35</v>
      </c>
      <c r="G1336" s="177">
        <f>ROUND(E1336*F1336,2)</f>
        <v>27256.6</v>
      </c>
      <c r="H1336" s="161"/>
      <c r="I1336" s="160">
        <f>ROUND(E1336*H1336,2)</f>
        <v>0</v>
      </c>
      <c r="J1336" s="161"/>
      <c r="K1336" s="160">
        <f>ROUND(E1336*J1336,2)</f>
        <v>0</v>
      </c>
      <c r="L1336" s="160">
        <v>21</v>
      </c>
      <c r="M1336" s="160">
        <f>G1336*(1+L1336/100)</f>
        <v>32980.485999999997</v>
      </c>
      <c r="N1336" s="160">
        <v>0</v>
      </c>
      <c r="O1336" s="160">
        <f>ROUND(E1336*N1336,2)</f>
        <v>0</v>
      </c>
      <c r="P1336" s="160">
        <v>0</v>
      </c>
      <c r="Q1336" s="160">
        <f>ROUND(E1336*P1336,2)</f>
        <v>0</v>
      </c>
      <c r="R1336" s="160"/>
      <c r="S1336" s="160" t="s">
        <v>161</v>
      </c>
      <c r="T1336" s="160" t="s">
        <v>162</v>
      </c>
      <c r="U1336" s="160">
        <v>0</v>
      </c>
      <c r="V1336" s="160">
        <f>ROUND(E1336*U1336,2)</f>
        <v>0</v>
      </c>
      <c r="W1336" s="160"/>
      <c r="X1336" s="150"/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799</v>
      </c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</row>
    <row r="1337" spans="1:60" outlineLevel="1" x14ac:dyDescent="0.2">
      <c r="A1337" s="157"/>
      <c r="B1337" s="158"/>
      <c r="C1337" s="263" t="s">
        <v>1432</v>
      </c>
      <c r="D1337" s="264"/>
      <c r="E1337" s="264"/>
      <c r="F1337" s="264"/>
      <c r="G1337" s="264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50"/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165</v>
      </c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outlineLevel="1" x14ac:dyDescent="0.2">
      <c r="A1338" s="157"/>
      <c r="B1338" s="158"/>
      <c r="C1338" s="194" t="s">
        <v>1433</v>
      </c>
      <c r="D1338" s="185"/>
      <c r="E1338" s="186">
        <v>362.88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0"/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209</v>
      </c>
      <c r="AH1338" s="150">
        <v>0</v>
      </c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outlineLevel="1" x14ac:dyDescent="0.2">
      <c r="A1339" s="157"/>
      <c r="B1339" s="158"/>
      <c r="C1339" s="194" t="s">
        <v>1434</v>
      </c>
      <c r="D1339" s="185"/>
      <c r="E1339" s="186">
        <v>53</v>
      </c>
      <c r="F1339" s="160"/>
      <c r="G1339" s="160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50"/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209</v>
      </c>
      <c r="AH1339" s="150">
        <v>0</v>
      </c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outlineLevel="1" x14ac:dyDescent="0.2">
      <c r="A1340" s="157"/>
      <c r="B1340" s="158"/>
      <c r="C1340" s="194" t="s">
        <v>1435</v>
      </c>
      <c r="D1340" s="185"/>
      <c r="E1340" s="186">
        <v>362.88</v>
      </c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0"/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209</v>
      </c>
      <c r="AH1340" s="150">
        <v>0</v>
      </c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ht="22.5" outlineLevel="1" x14ac:dyDescent="0.2">
      <c r="A1341" s="172">
        <v>252</v>
      </c>
      <c r="B1341" s="173" t="s">
        <v>1436</v>
      </c>
      <c r="C1341" s="181" t="s">
        <v>1437</v>
      </c>
      <c r="D1341" s="174" t="s">
        <v>204</v>
      </c>
      <c r="E1341" s="175">
        <v>112.288</v>
      </c>
      <c r="F1341" s="176">
        <v>15</v>
      </c>
      <c r="G1341" s="177">
        <f>ROUND(E1341*F1341,2)</f>
        <v>1684.32</v>
      </c>
      <c r="H1341" s="161"/>
      <c r="I1341" s="160">
        <f>ROUND(E1341*H1341,2)</f>
        <v>0</v>
      </c>
      <c r="J1341" s="161"/>
      <c r="K1341" s="160">
        <f>ROUND(E1341*J1341,2)</f>
        <v>0</v>
      </c>
      <c r="L1341" s="160">
        <v>21</v>
      </c>
      <c r="M1341" s="160">
        <f>G1341*(1+L1341/100)</f>
        <v>2038.0271999999998</v>
      </c>
      <c r="N1341" s="160">
        <v>0</v>
      </c>
      <c r="O1341" s="160">
        <f>ROUND(E1341*N1341,2)</f>
        <v>0</v>
      </c>
      <c r="P1341" s="160">
        <v>0</v>
      </c>
      <c r="Q1341" s="160">
        <f>ROUND(E1341*P1341,2)</f>
        <v>0</v>
      </c>
      <c r="R1341" s="160"/>
      <c r="S1341" s="160" t="s">
        <v>161</v>
      </c>
      <c r="T1341" s="160" t="s">
        <v>162</v>
      </c>
      <c r="U1341" s="160">
        <v>0</v>
      </c>
      <c r="V1341" s="160">
        <f>ROUND(E1341*U1341,2)</f>
        <v>0</v>
      </c>
      <c r="W1341" s="160"/>
      <c r="X1341" s="150"/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799</v>
      </c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</row>
    <row r="1342" spans="1:60" outlineLevel="1" x14ac:dyDescent="0.2">
      <c r="A1342" s="157"/>
      <c r="B1342" s="158"/>
      <c r="C1342" s="194" t="s">
        <v>1422</v>
      </c>
      <c r="D1342" s="185"/>
      <c r="E1342" s="186">
        <v>112.29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0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209</v>
      </c>
      <c r="AH1342" s="150">
        <v>0</v>
      </c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72">
        <v>253</v>
      </c>
      <c r="B1343" s="173" t="s">
        <v>1438</v>
      </c>
      <c r="C1343" s="181" t="s">
        <v>1439</v>
      </c>
      <c r="D1343" s="174" t="s">
        <v>204</v>
      </c>
      <c r="E1343" s="175">
        <v>185.72</v>
      </c>
      <c r="F1343" s="176">
        <v>230</v>
      </c>
      <c r="G1343" s="177">
        <f>ROUND(E1343*F1343,2)</f>
        <v>42715.6</v>
      </c>
      <c r="H1343" s="161"/>
      <c r="I1343" s="160">
        <f>ROUND(E1343*H1343,2)</f>
        <v>0</v>
      </c>
      <c r="J1343" s="161"/>
      <c r="K1343" s="160">
        <f>ROUND(E1343*J1343,2)</f>
        <v>0</v>
      </c>
      <c r="L1343" s="160">
        <v>21</v>
      </c>
      <c r="M1343" s="160">
        <f>G1343*(1+L1343/100)</f>
        <v>51685.875999999997</v>
      </c>
      <c r="N1343" s="160">
        <v>0</v>
      </c>
      <c r="O1343" s="160">
        <f>ROUND(E1343*N1343,2)</f>
        <v>0</v>
      </c>
      <c r="P1343" s="160">
        <v>0</v>
      </c>
      <c r="Q1343" s="160">
        <f>ROUND(E1343*P1343,2)</f>
        <v>0</v>
      </c>
      <c r="R1343" s="160"/>
      <c r="S1343" s="160" t="s">
        <v>161</v>
      </c>
      <c r="T1343" s="160" t="s">
        <v>162</v>
      </c>
      <c r="U1343" s="160">
        <v>0</v>
      </c>
      <c r="V1343" s="160">
        <f>ROUND(E1343*U1343,2)</f>
        <v>0</v>
      </c>
      <c r="W1343" s="160"/>
      <c r="X1343" s="150"/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808</v>
      </c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7"/>
      <c r="B1344" s="158"/>
      <c r="C1344" s="194" t="s">
        <v>1440</v>
      </c>
      <c r="D1344" s="185"/>
      <c r="E1344" s="186">
        <v>140.36000000000001</v>
      </c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0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209</v>
      </c>
      <c r="AH1344" s="150">
        <v>0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outlineLevel="1" x14ac:dyDescent="0.2">
      <c r="A1345" s="157"/>
      <c r="B1345" s="158"/>
      <c r="C1345" s="194" t="s">
        <v>1441</v>
      </c>
      <c r="D1345" s="185"/>
      <c r="E1345" s="186">
        <v>45.36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0"/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209</v>
      </c>
      <c r="AH1345" s="150">
        <v>0</v>
      </c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outlineLevel="1" x14ac:dyDescent="0.2">
      <c r="A1346" s="172">
        <v>254</v>
      </c>
      <c r="B1346" s="173" t="s">
        <v>1442</v>
      </c>
      <c r="C1346" s="181" t="s">
        <v>1443</v>
      </c>
      <c r="D1346" s="174" t="s">
        <v>250</v>
      </c>
      <c r="E1346" s="175">
        <v>418.53</v>
      </c>
      <c r="F1346" s="176">
        <v>35</v>
      </c>
      <c r="G1346" s="177">
        <f>ROUND(E1346*F1346,2)</f>
        <v>14648.55</v>
      </c>
      <c r="H1346" s="161"/>
      <c r="I1346" s="160">
        <f>ROUND(E1346*H1346,2)</f>
        <v>0</v>
      </c>
      <c r="J1346" s="161"/>
      <c r="K1346" s="160">
        <f>ROUND(E1346*J1346,2)</f>
        <v>0</v>
      </c>
      <c r="L1346" s="160">
        <v>21</v>
      </c>
      <c r="M1346" s="160">
        <f>G1346*(1+L1346/100)</f>
        <v>17724.745499999997</v>
      </c>
      <c r="N1346" s="160">
        <v>0</v>
      </c>
      <c r="O1346" s="160">
        <f>ROUND(E1346*N1346,2)</f>
        <v>0</v>
      </c>
      <c r="P1346" s="160">
        <v>0</v>
      </c>
      <c r="Q1346" s="160">
        <f>ROUND(E1346*P1346,2)</f>
        <v>0</v>
      </c>
      <c r="R1346" s="160"/>
      <c r="S1346" s="160" t="s">
        <v>161</v>
      </c>
      <c r="T1346" s="160" t="s">
        <v>162</v>
      </c>
      <c r="U1346" s="160">
        <v>0</v>
      </c>
      <c r="V1346" s="160">
        <f>ROUND(E1346*U1346,2)</f>
        <v>0</v>
      </c>
      <c r="W1346" s="160"/>
      <c r="X1346" s="150"/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799</v>
      </c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outlineLevel="1" x14ac:dyDescent="0.2">
      <c r="A1347" s="157"/>
      <c r="B1347" s="158"/>
      <c r="C1347" s="194" t="s">
        <v>1444</v>
      </c>
      <c r="D1347" s="185"/>
      <c r="E1347" s="186">
        <v>418.53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0"/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209</v>
      </c>
      <c r="AH1347" s="150">
        <v>0</v>
      </c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72">
        <v>255</v>
      </c>
      <c r="B1348" s="173" t="s">
        <v>1445</v>
      </c>
      <c r="C1348" s="181" t="s">
        <v>1446</v>
      </c>
      <c r="D1348" s="174" t="s">
        <v>250</v>
      </c>
      <c r="E1348" s="175">
        <v>53</v>
      </c>
      <c r="F1348" s="176">
        <v>155</v>
      </c>
      <c r="G1348" s="177">
        <f>ROUND(E1348*F1348,2)</f>
        <v>8215</v>
      </c>
      <c r="H1348" s="161"/>
      <c r="I1348" s="160">
        <f>ROUND(E1348*H1348,2)</f>
        <v>0</v>
      </c>
      <c r="J1348" s="161"/>
      <c r="K1348" s="160">
        <f>ROUND(E1348*J1348,2)</f>
        <v>0</v>
      </c>
      <c r="L1348" s="160">
        <v>21</v>
      </c>
      <c r="M1348" s="160">
        <f>G1348*(1+L1348/100)</f>
        <v>9940.15</v>
      </c>
      <c r="N1348" s="160">
        <v>0</v>
      </c>
      <c r="O1348" s="160">
        <f>ROUND(E1348*N1348,2)</f>
        <v>0</v>
      </c>
      <c r="P1348" s="160">
        <v>0</v>
      </c>
      <c r="Q1348" s="160">
        <f>ROUND(E1348*P1348,2)</f>
        <v>0</v>
      </c>
      <c r="R1348" s="160"/>
      <c r="S1348" s="160" t="s">
        <v>161</v>
      </c>
      <c r="T1348" s="160" t="s">
        <v>162</v>
      </c>
      <c r="U1348" s="160">
        <v>0</v>
      </c>
      <c r="V1348" s="160">
        <f>ROUND(E1348*U1348,2)</f>
        <v>0</v>
      </c>
      <c r="W1348" s="160"/>
      <c r="X1348" s="150"/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799</v>
      </c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 x14ac:dyDescent="0.2">
      <c r="A1349" s="157"/>
      <c r="B1349" s="158"/>
      <c r="C1349" s="194" t="s">
        <v>1447</v>
      </c>
      <c r="D1349" s="185"/>
      <c r="E1349" s="186">
        <v>53</v>
      </c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0"/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209</v>
      </c>
      <c r="AH1349" s="150">
        <v>0</v>
      </c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 x14ac:dyDescent="0.2">
      <c r="A1350" s="172">
        <v>256</v>
      </c>
      <c r="B1350" s="173" t="s">
        <v>1448</v>
      </c>
      <c r="C1350" s="181" t="s">
        <v>1449</v>
      </c>
      <c r="D1350" s="174" t="s">
        <v>250</v>
      </c>
      <c r="E1350" s="175">
        <v>415.88</v>
      </c>
      <c r="F1350" s="176">
        <v>35</v>
      </c>
      <c r="G1350" s="177">
        <f>ROUND(E1350*F1350,2)</f>
        <v>14555.8</v>
      </c>
      <c r="H1350" s="161"/>
      <c r="I1350" s="160">
        <f>ROUND(E1350*H1350,2)</f>
        <v>0</v>
      </c>
      <c r="J1350" s="161"/>
      <c r="K1350" s="160">
        <f>ROUND(E1350*J1350,2)</f>
        <v>0</v>
      </c>
      <c r="L1350" s="160">
        <v>21</v>
      </c>
      <c r="M1350" s="160">
        <f>G1350*(1+L1350/100)</f>
        <v>17612.518</v>
      </c>
      <c r="N1350" s="160">
        <v>0</v>
      </c>
      <c r="O1350" s="160">
        <f>ROUND(E1350*N1350,2)</f>
        <v>0</v>
      </c>
      <c r="P1350" s="160">
        <v>0</v>
      </c>
      <c r="Q1350" s="160">
        <f>ROUND(E1350*P1350,2)</f>
        <v>0</v>
      </c>
      <c r="R1350" s="160"/>
      <c r="S1350" s="160" t="s">
        <v>161</v>
      </c>
      <c r="T1350" s="160" t="s">
        <v>162</v>
      </c>
      <c r="U1350" s="160">
        <v>0</v>
      </c>
      <c r="V1350" s="160">
        <f>ROUND(E1350*U1350,2)</f>
        <v>0</v>
      </c>
      <c r="W1350" s="160"/>
      <c r="X1350" s="150"/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808</v>
      </c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57"/>
      <c r="B1351" s="158"/>
      <c r="C1351" s="194" t="s">
        <v>1433</v>
      </c>
      <c r="D1351" s="185"/>
      <c r="E1351" s="186">
        <v>362.88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0"/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209</v>
      </c>
      <c r="AH1351" s="150">
        <v>0</v>
      </c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outlineLevel="1" x14ac:dyDescent="0.2">
      <c r="A1352" s="157"/>
      <c r="B1352" s="158"/>
      <c r="C1352" s="194" t="s">
        <v>1434</v>
      </c>
      <c r="D1352" s="185"/>
      <c r="E1352" s="186">
        <v>53</v>
      </c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0"/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209</v>
      </c>
      <c r="AH1352" s="150">
        <v>0</v>
      </c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x14ac:dyDescent="0.2">
      <c r="A1353" s="166" t="s">
        <v>156</v>
      </c>
      <c r="B1353" s="167" t="s">
        <v>113</v>
      </c>
      <c r="C1353" s="180" t="s">
        <v>114</v>
      </c>
      <c r="D1353" s="168"/>
      <c r="E1353" s="169"/>
      <c r="F1353" s="170"/>
      <c r="G1353" s="171">
        <f>SUMIF(AG1354:AG1358,"&lt;&gt;NOR",G1354:G1358)</f>
        <v>37590.57</v>
      </c>
      <c r="H1353" s="165"/>
      <c r="I1353" s="165">
        <f>SUM(I1354:I1358)</f>
        <v>0</v>
      </c>
      <c r="J1353" s="165"/>
      <c r="K1353" s="165">
        <f>SUM(K1354:K1358)</f>
        <v>0</v>
      </c>
      <c r="L1353" s="165"/>
      <c r="M1353" s="165">
        <f>SUM(M1354:M1358)</f>
        <v>45484.589699999997</v>
      </c>
      <c r="N1353" s="165"/>
      <c r="O1353" s="165">
        <f>SUM(O1354:O1358)</f>
        <v>0</v>
      </c>
      <c r="P1353" s="165"/>
      <c r="Q1353" s="165">
        <f>SUM(Q1354:Q1358)</f>
        <v>0</v>
      </c>
      <c r="R1353" s="165"/>
      <c r="S1353" s="165"/>
      <c r="T1353" s="165"/>
      <c r="U1353" s="165"/>
      <c r="V1353" s="165">
        <f>SUM(V1354:V1358)</f>
        <v>0</v>
      </c>
      <c r="W1353" s="165"/>
      <c r="AG1353" t="s">
        <v>157</v>
      </c>
    </row>
    <row r="1354" spans="1:60" ht="45" outlineLevel="1" x14ac:dyDescent="0.2">
      <c r="A1354" s="172">
        <v>257</v>
      </c>
      <c r="B1354" s="173" t="s">
        <v>1450</v>
      </c>
      <c r="C1354" s="181" t="s">
        <v>1451</v>
      </c>
      <c r="D1354" s="174" t="s">
        <v>204</v>
      </c>
      <c r="E1354" s="175">
        <v>45</v>
      </c>
      <c r="F1354" s="176">
        <v>350</v>
      </c>
      <c r="G1354" s="177">
        <f>ROUND(E1354*F1354,2)</f>
        <v>15750</v>
      </c>
      <c r="H1354" s="161"/>
      <c r="I1354" s="160">
        <f>ROUND(E1354*H1354,2)</f>
        <v>0</v>
      </c>
      <c r="J1354" s="161"/>
      <c r="K1354" s="160">
        <f>ROUND(E1354*J1354,2)</f>
        <v>0</v>
      </c>
      <c r="L1354" s="160">
        <v>21</v>
      </c>
      <c r="M1354" s="160">
        <f>G1354*(1+L1354/100)</f>
        <v>19057.5</v>
      </c>
      <c r="N1354" s="160">
        <v>0</v>
      </c>
      <c r="O1354" s="160">
        <f>ROUND(E1354*N1354,2)</f>
        <v>0</v>
      </c>
      <c r="P1354" s="160">
        <v>0</v>
      </c>
      <c r="Q1354" s="160">
        <f>ROUND(E1354*P1354,2)</f>
        <v>0</v>
      </c>
      <c r="R1354" s="160"/>
      <c r="S1354" s="160" t="s">
        <v>161</v>
      </c>
      <c r="T1354" s="160" t="s">
        <v>162</v>
      </c>
      <c r="U1354" s="160">
        <v>0</v>
      </c>
      <c r="V1354" s="160">
        <f>ROUND(E1354*U1354,2)</f>
        <v>0</v>
      </c>
      <c r="W1354" s="160"/>
      <c r="X1354" s="150"/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799</v>
      </c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 x14ac:dyDescent="0.2">
      <c r="A1355" s="157"/>
      <c r="B1355" s="158"/>
      <c r="C1355" s="194" t="s">
        <v>1452</v>
      </c>
      <c r="D1355" s="185"/>
      <c r="E1355" s="186">
        <v>45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0"/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209</v>
      </c>
      <c r="AH1355" s="150">
        <v>0</v>
      </c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outlineLevel="1" x14ac:dyDescent="0.2">
      <c r="A1356" s="172">
        <v>258</v>
      </c>
      <c r="B1356" s="173" t="s">
        <v>1453</v>
      </c>
      <c r="C1356" s="181" t="s">
        <v>1454</v>
      </c>
      <c r="D1356" s="174" t="s">
        <v>204</v>
      </c>
      <c r="E1356" s="175">
        <v>54</v>
      </c>
      <c r="F1356" s="176">
        <v>400</v>
      </c>
      <c r="G1356" s="177">
        <f>ROUND(E1356*F1356,2)</f>
        <v>21600</v>
      </c>
      <c r="H1356" s="161"/>
      <c r="I1356" s="160">
        <f>ROUND(E1356*H1356,2)</f>
        <v>0</v>
      </c>
      <c r="J1356" s="161"/>
      <c r="K1356" s="160">
        <f>ROUND(E1356*J1356,2)</f>
        <v>0</v>
      </c>
      <c r="L1356" s="160">
        <v>21</v>
      </c>
      <c r="M1356" s="160">
        <f>G1356*(1+L1356/100)</f>
        <v>26136</v>
      </c>
      <c r="N1356" s="160">
        <v>0</v>
      </c>
      <c r="O1356" s="160">
        <f>ROUND(E1356*N1356,2)</f>
        <v>0</v>
      </c>
      <c r="P1356" s="160">
        <v>0</v>
      </c>
      <c r="Q1356" s="160">
        <f>ROUND(E1356*P1356,2)</f>
        <v>0</v>
      </c>
      <c r="R1356" s="160"/>
      <c r="S1356" s="160" t="s">
        <v>161</v>
      </c>
      <c r="T1356" s="160" t="s">
        <v>162</v>
      </c>
      <c r="U1356" s="160">
        <v>0</v>
      </c>
      <c r="V1356" s="160">
        <f>ROUND(E1356*U1356,2)</f>
        <v>0</v>
      </c>
      <c r="W1356" s="160"/>
      <c r="X1356" s="150"/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808</v>
      </c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 x14ac:dyDescent="0.2">
      <c r="A1357" s="157"/>
      <c r="B1357" s="158"/>
      <c r="C1357" s="194" t="s">
        <v>1455</v>
      </c>
      <c r="D1357" s="185"/>
      <c r="E1357" s="186">
        <v>54</v>
      </c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0"/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209</v>
      </c>
      <c r="AH1357" s="150">
        <v>0</v>
      </c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ht="22.5" outlineLevel="1" x14ac:dyDescent="0.2">
      <c r="A1358" s="187">
        <v>259</v>
      </c>
      <c r="B1358" s="188" t="s">
        <v>1456</v>
      </c>
      <c r="C1358" s="195" t="s">
        <v>1457</v>
      </c>
      <c r="D1358" s="189" t="s">
        <v>0</v>
      </c>
      <c r="E1358" s="190">
        <v>240.57</v>
      </c>
      <c r="F1358" s="191">
        <v>1</v>
      </c>
      <c r="G1358" s="192">
        <f>ROUND(E1358*F1358,2)</f>
        <v>240.57</v>
      </c>
      <c r="H1358" s="161"/>
      <c r="I1358" s="160">
        <f>ROUND(E1358*H1358,2)</f>
        <v>0</v>
      </c>
      <c r="J1358" s="161"/>
      <c r="K1358" s="160">
        <f>ROUND(E1358*J1358,2)</f>
        <v>0</v>
      </c>
      <c r="L1358" s="160">
        <v>21</v>
      </c>
      <c r="M1358" s="160">
        <f>G1358*(1+L1358/100)</f>
        <v>291.08969999999999</v>
      </c>
      <c r="N1358" s="160">
        <v>0</v>
      </c>
      <c r="O1358" s="160">
        <f>ROUND(E1358*N1358,2)</f>
        <v>0</v>
      </c>
      <c r="P1358" s="160">
        <v>0</v>
      </c>
      <c r="Q1358" s="160">
        <f>ROUND(E1358*P1358,2)</f>
        <v>0</v>
      </c>
      <c r="R1358" s="160"/>
      <c r="S1358" s="160" t="s">
        <v>205</v>
      </c>
      <c r="T1358" s="160" t="s">
        <v>162</v>
      </c>
      <c r="U1358" s="160">
        <v>0</v>
      </c>
      <c r="V1358" s="160">
        <f>ROUND(E1358*U1358,2)</f>
        <v>0</v>
      </c>
      <c r="W1358" s="160"/>
      <c r="X1358" s="150"/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799</v>
      </c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x14ac:dyDescent="0.2">
      <c r="A1359" s="166" t="s">
        <v>156</v>
      </c>
      <c r="B1359" s="167" t="s">
        <v>115</v>
      </c>
      <c r="C1359" s="180" t="s">
        <v>116</v>
      </c>
      <c r="D1359" s="168"/>
      <c r="E1359" s="169"/>
      <c r="F1359" s="170"/>
      <c r="G1359" s="171">
        <f>SUMIF(AG1360:AG1393,"&lt;&gt;NOR",G1360:G1393)</f>
        <v>1181382.05</v>
      </c>
      <c r="H1359" s="165"/>
      <c r="I1359" s="165">
        <f>SUM(I1360:I1393)</f>
        <v>0</v>
      </c>
      <c r="J1359" s="165"/>
      <c r="K1359" s="165">
        <f>SUM(K1360:K1393)</f>
        <v>0</v>
      </c>
      <c r="L1359" s="165"/>
      <c r="M1359" s="165">
        <f>SUM(M1360:M1393)</f>
        <v>1429472.2804999999</v>
      </c>
      <c r="N1359" s="165"/>
      <c r="O1359" s="165">
        <f>SUM(O1360:O1393)</f>
        <v>0</v>
      </c>
      <c r="P1359" s="165"/>
      <c r="Q1359" s="165">
        <f>SUM(Q1360:Q1393)</f>
        <v>0</v>
      </c>
      <c r="R1359" s="165"/>
      <c r="S1359" s="165"/>
      <c r="T1359" s="165"/>
      <c r="U1359" s="165"/>
      <c r="V1359" s="165">
        <f>SUM(V1360:V1393)</f>
        <v>0</v>
      </c>
      <c r="W1359" s="165"/>
      <c r="AG1359" t="s">
        <v>157</v>
      </c>
    </row>
    <row r="1360" spans="1:60" ht="22.5" outlineLevel="1" x14ac:dyDescent="0.2">
      <c r="A1360" s="172">
        <v>260</v>
      </c>
      <c r="B1360" s="173" t="s">
        <v>1458</v>
      </c>
      <c r="C1360" s="181" t="s">
        <v>1459</v>
      </c>
      <c r="D1360" s="174" t="s">
        <v>204</v>
      </c>
      <c r="E1360" s="175">
        <v>26849.592000000001</v>
      </c>
      <c r="F1360" s="176">
        <v>10</v>
      </c>
      <c r="G1360" s="177">
        <f>ROUND(E1360*F1360,2)</f>
        <v>268495.92</v>
      </c>
      <c r="H1360" s="161"/>
      <c r="I1360" s="160">
        <f>ROUND(E1360*H1360,2)</f>
        <v>0</v>
      </c>
      <c r="J1360" s="161"/>
      <c r="K1360" s="160">
        <f>ROUND(E1360*J1360,2)</f>
        <v>0</v>
      </c>
      <c r="L1360" s="160">
        <v>21</v>
      </c>
      <c r="M1360" s="160">
        <f>G1360*(1+L1360/100)</f>
        <v>324880.06319999998</v>
      </c>
      <c r="N1360" s="160">
        <v>0</v>
      </c>
      <c r="O1360" s="160">
        <f>ROUND(E1360*N1360,2)</f>
        <v>0</v>
      </c>
      <c r="P1360" s="160">
        <v>0</v>
      </c>
      <c r="Q1360" s="160">
        <f>ROUND(E1360*P1360,2)</f>
        <v>0</v>
      </c>
      <c r="R1360" s="160"/>
      <c r="S1360" s="160" t="s">
        <v>161</v>
      </c>
      <c r="T1360" s="160" t="s">
        <v>162</v>
      </c>
      <c r="U1360" s="160">
        <v>0</v>
      </c>
      <c r="V1360" s="160">
        <f>ROUND(E1360*U1360,2)</f>
        <v>0</v>
      </c>
      <c r="W1360" s="160"/>
      <c r="X1360" s="150"/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799</v>
      </c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 x14ac:dyDescent="0.2">
      <c r="A1361" s="157"/>
      <c r="B1361" s="158"/>
      <c r="C1361" s="194" t="s">
        <v>1460</v>
      </c>
      <c r="D1361" s="185"/>
      <c r="E1361" s="186">
        <v>7308</v>
      </c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0"/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209</v>
      </c>
      <c r="AH1361" s="150">
        <v>0</v>
      </c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57"/>
      <c r="B1362" s="158"/>
      <c r="C1362" s="194" t="s">
        <v>1461</v>
      </c>
      <c r="D1362" s="185"/>
      <c r="E1362" s="186">
        <v>9048</v>
      </c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0"/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209</v>
      </c>
      <c r="AH1362" s="150">
        <v>0</v>
      </c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57"/>
      <c r="B1363" s="158"/>
      <c r="C1363" s="194" t="s">
        <v>1462</v>
      </c>
      <c r="D1363" s="185"/>
      <c r="E1363" s="186">
        <v>8064</v>
      </c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0"/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209</v>
      </c>
      <c r="AH1363" s="150">
        <v>0</v>
      </c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 x14ac:dyDescent="0.2">
      <c r="A1364" s="157"/>
      <c r="B1364" s="158"/>
      <c r="C1364" s="194" t="s">
        <v>1463</v>
      </c>
      <c r="D1364" s="185"/>
      <c r="E1364" s="186">
        <v>73.92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0"/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209</v>
      </c>
      <c r="AH1364" s="150">
        <v>0</v>
      </c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57"/>
      <c r="B1365" s="158"/>
      <c r="C1365" s="194" t="s">
        <v>1464</v>
      </c>
      <c r="D1365" s="185"/>
      <c r="E1365" s="186">
        <v>1497.6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0"/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209</v>
      </c>
      <c r="AH1365" s="150">
        <v>0</v>
      </c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 x14ac:dyDescent="0.2">
      <c r="A1366" s="157"/>
      <c r="B1366" s="158"/>
      <c r="C1366" s="194" t="s">
        <v>352</v>
      </c>
      <c r="D1366" s="185"/>
      <c r="E1366" s="186">
        <v>230.4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0"/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209</v>
      </c>
      <c r="AH1366" s="150">
        <v>0</v>
      </c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57"/>
      <c r="B1367" s="158"/>
      <c r="C1367" s="194" t="s">
        <v>353</v>
      </c>
      <c r="D1367" s="185"/>
      <c r="E1367" s="186">
        <v>28.87</v>
      </c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0"/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209</v>
      </c>
      <c r="AH1367" s="150">
        <v>0</v>
      </c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 x14ac:dyDescent="0.2">
      <c r="A1368" s="157"/>
      <c r="B1368" s="158"/>
      <c r="C1368" s="194" t="s">
        <v>354</v>
      </c>
      <c r="D1368" s="185"/>
      <c r="E1368" s="186">
        <v>10.08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0"/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209</v>
      </c>
      <c r="AH1368" s="150">
        <v>0</v>
      </c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57"/>
      <c r="B1369" s="158"/>
      <c r="C1369" s="194" t="s">
        <v>355</v>
      </c>
      <c r="D1369" s="185"/>
      <c r="E1369" s="186">
        <v>11.88</v>
      </c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0"/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209</v>
      </c>
      <c r="AH1369" s="150">
        <v>0</v>
      </c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outlineLevel="1" x14ac:dyDescent="0.2">
      <c r="A1370" s="157"/>
      <c r="B1370" s="158"/>
      <c r="C1370" s="194" t="s">
        <v>356</v>
      </c>
      <c r="D1370" s="185"/>
      <c r="E1370" s="186">
        <v>54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0"/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209</v>
      </c>
      <c r="AH1370" s="150">
        <v>0</v>
      </c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outlineLevel="1" x14ac:dyDescent="0.2">
      <c r="A1371" s="157"/>
      <c r="B1371" s="158"/>
      <c r="C1371" s="194" t="s">
        <v>357</v>
      </c>
      <c r="D1371" s="185"/>
      <c r="E1371" s="186">
        <v>205.92</v>
      </c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0"/>
      <c r="Y1371" s="150"/>
      <c r="Z1371" s="150"/>
      <c r="AA1371" s="150"/>
      <c r="AB1371" s="150"/>
      <c r="AC1371" s="150"/>
      <c r="AD1371" s="150"/>
      <c r="AE1371" s="150"/>
      <c r="AF1371" s="150"/>
      <c r="AG1371" s="150" t="s">
        <v>209</v>
      </c>
      <c r="AH1371" s="150">
        <v>0</v>
      </c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</row>
    <row r="1372" spans="1:60" outlineLevel="1" x14ac:dyDescent="0.2">
      <c r="A1372" s="157"/>
      <c r="B1372" s="158"/>
      <c r="C1372" s="194" t="s">
        <v>358</v>
      </c>
      <c r="D1372" s="185"/>
      <c r="E1372" s="186">
        <v>9.7200000000000006</v>
      </c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0"/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209</v>
      </c>
      <c r="AH1372" s="150">
        <v>0</v>
      </c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outlineLevel="1" x14ac:dyDescent="0.2">
      <c r="A1373" s="157"/>
      <c r="B1373" s="158"/>
      <c r="C1373" s="194" t="s">
        <v>359</v>
      </c>
      <c r="D1373" s="185"/>
      <c r="E1373" s="186">
        <v>59.16</v>
      </c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0"/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209</v>
      </c>
      <c r="AH1373" s="150">
        <v>0</v>
      </c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57"/>
      <c r="B1374" s="158"/>
      <c r="C1374" s="194" t="s">
        <v>360</v>
      </c>
      <c r="D1374" s="185"/>
      <c r="E1374" s="186">
        <v>8.2799999999999994</v>
      </c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0"/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209</v>
      </c>
      <c r="AH1374" s="150">
        <v>0</v>
      </c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7"/>
      <c r="B1375" s="158"/>
      <c r="C1375" s="194" t="s">
        <v>361</v>
      </c>
      <c r="D1375" s="185"/>
      <c r="E1375" s="186">
        <v>97.2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0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209</v>
      </c>
      <c r="AH1375" s="150">
        <v>0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outlineLevel="1" x14ac:dyDescent="0.2">
      <c r="A1376" s="157"/>
      <c r="B1376" s="158"/>
      <c r="C1376" s="194" t="s">
        <v>362</v>
      </c>
      <c r="D1376" s="185"/>
      <c r="E1376" s="186">
        <v>142.56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0"/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209</v>
      </c>
      <c r="AH1376" s="150">
        <v>0</v>
      </c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ht="22.5" outlineLevel="1" x14ac:dyDescent="0.2">
      <c r="A1377" s="172">
        <v>261</v>
      </c>
      <c r="B1377" s="173" t="s">
        <v>1465</v>
      </c>
      <c r="C1377" s="181" t="s">
        <v>1466</v>
      </c>
      <c r="D1377" s="174" t="s">
        <v>204</v>
      </c>
      <c r="E1377" s="175">
        <v>26849.592000000001</v>
      </c>
      <c r="F1377" s="176">
        <v>34</v>
      </c>
      <c r="G1377" s="177">
        <f>ROUND(E1377*F1377,2)</f>
        <v>912886.13</v>
      </c>
      <c r="H1377" s="161"/>
      <c r="I1377" s="160">
        <f>ROUND(E1377*H1377,2)</f>
        <v>0</v>
      </c>
      <c r="J1377" s="161"/>
      <c r="K1377" s="160">
        <f>ROUND(E1377*J1377,2)</f>
        <v>0</v>
      </c>
      <c r="L1377" s="160">
        <v>21</v>
      </c>
      <c r="M1377" s="160">
        <f>G1377*(1+L1377/100)</f>
        <v>1104592.2172999999</v>
      </c>
      <c r="N1377" s="160">
        <v>0</v>
      </c>
      <c r="O1377" s="160">
        <f>ROUND(E1377*N1377,2)</f>
        <v>0</v>
      </c>
      <c r="P1377" s="160">
        <v>0</v>
      </c>
      <c r="Q1377" s="160">
        <f>ROUND(E1377*P1377,2)</f>
        <v>0</v>
      </c>
      <c r="R1377" s="160"/>
      <c r="S1377" s="160" t="s">
        <v>161</v>
      </c>
      <c r="T1377" s="160" t="s">
        <v>162</v>
      </c>
      <c r="U1377" s="160">
        <v>0</v>
      </c>
      <c r="V1377" s="160">
        <f>ROUND(E1377*U1377,2)</f>
        <v>0</v>
      </c>
      <c r="W1377" s="160"/>
      <c r="X1377" s="150"/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799</v>
      </c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57"/>
      <c r="B1378" s="158"/>
      <c r="C1378" s="194" t="s">
        <v>1460</v>
      </c>
      <c r="D1378" s="185"/>
      <c r="E1378" s="186">
        <v>7308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0"/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209</v>
      </c>
      <c r="AH1378" s="150">
        <v>0</v>
      </c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 x14ac:dyDescent="0.2">
      <c r="A1379" s="157"/>
      <c r="B1379" s="158"/>
      <c r="C1379" s="194" t="s">
        <v>1461</v>
      </c>
      <c r="D1379" s="185"/>
      <c r="E1379" s="186">
        <v>9048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0"/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209</v>
      </c>
      <c r="AH1379" s="150">
        <v>0</v>
      </c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outlineLevel="1" x14ac:dyDescent="0.2">
      <c r="A1380" s="157"/>
      <c r="B1380" s="158"/>
      <c r="C1380" s="194" t="s">
        <v>1462</v>
      </c>
      <c r="D1380" s="185"/>
      <c r="E1380" s="186">
        <v>8064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0"/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209</v>
      </c>
      <c r="AH1380" s="150">
        <v>0</v>
      </c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outlineLevel="1" x14ac:dyDescent="0.2">
      <c r="A1381" s="157"/>
      <c r="B1381" s="158"/>
      <c r="C1381" s="194" t="s">
        <v>1463</v>
      </c>
      <c r="D1381" s="185"/>
      <c r="E1381" s="186">
        <v>73.92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0"/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209</v>
      </c>
      <c r="AH1381" s="150">
        <v>0</v>
      </c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outlineLevel="1" x14ac:dyDescent="0.2">
      <c r="A1382" s="157"/>
      <c r="B1382" s="158"/>
      <c r="C1382" s="194" t="s">
        <v>1464</v>
      </c>
      <c r="D1382" s="185"/>
      <c r="E1382" s="186">
        <v>1497.6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0"/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209</v>
      </c>
      <c r="AH1382" s="150">
        <v>0</v>
      </c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outlineLevel="1" x14ac:dyDescent="0.2">
      <c r="A1383" s="157"/>
      <c r="B1383" s="158"/>
      <c r="C1383" s="194" t="s">
        <v>352</v>
      </c>
      <c r="D1383" s="185"/>
      <c r="E1383" s="186">
        <v>230.4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0"/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209</v>
      </c>
      <c r="AH1383" s="150">
        <v>0</v>
      </c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57"/>
      <c r="B1384" s="158"/>
      <c r="C1384" s="194" t="s">
        <v>353</v>
      </c>
      <c r="D1384" s="185"/>
      <c r="E1384" s="186">
        <v>28.87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0"/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209</v>
      </c>
      <c r="AH1384" s="150">
        <v>0</v>
      </c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outlineLevel="1" x14ac:dyDescent="0.2">
      <c r="A1385" s="157"/>
      <c r="B1385" s="158"/>
      <c r="C1385" s="194" t="s">
        <v>354</v>
      </c>
      <c r="D1385" s="185"/>
      <c r="E1385" s="186">
        <v>10.08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0"/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209</v>
      </c>
      <c r="AH1385" s="150">
        <v>0</v>
      </c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57"/>
      <c r="B1386" s="158"/>
      <c r="C1386" s="194" t="s">
        <v>355</v>
      </c>
      <c r="D1386" s="185"/>
      <c r="E1386" s="186">
        <v>11.88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0"/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209</v>
      </c>
      <c r="AH1386" s="150">
        <v>0</v>
      </c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outlineLevel="1" x14ac:dyDescent="0.2">
      <c r="A1387" s="157"/>
      <c r="B1387" s="158"/>
      <c r="C1387" s="194" t="s">
        <v>356</v>
      </c>
      <c r="D1387" s="185"/>
      <c r="E1387" s="186">
        <v>54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0"/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209</v>
      </c>
      <c r="AH1387" s="150">
        <v>0</v>
      </c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outlineLevel="1" x14ac:dyDescent="0.2">
      <c r="A1388" s="157"/>
      <c r="B1388" s="158"/>
      <c r="C1388" s="194" t="s">
        <v>357</v>
      </c>
      <c r="D1388" s="185"/>
      <c r="E1388" s="186">
        <v>205.92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0"/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209</v>
      </c>
      <c r="AH1388" s="150">
        <v>0</v>
      </c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outlineLevel="1" x14ac:dyDescent="0.2">
      <c r="A1389" s="157"/>
      <c r="B1389" s="158"/>
      <c r="C1389" s="194" t="s">
        <v>358</v>
      </c>
      <c r="D1389" s="185"/>
      <c r="E1389" s="186">
        <v>9.7200000000000006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0"/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209</v>
      </c>
      <c r="AH1389" s="150">
        <v>0</v>
      </c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57"/>
      <c r="B1390" s="158"/>
      <c r="C1390" s="194" t="s">
        <v>359</v>
      </c>
      <c r="D1390" s="185"/>
      <c r="E1390" s="186">
        <v>59.16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0"/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209</v>
      </c>
      <c r="AH1390" s="150">
        <v>0</v>
      </c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57"/>
      <c r="B1391" s="158"/>
      <c r="C1391" s="194" t="s">
        <v>360</v>
      </c>
      <c r="D1391" s="185"/>
      <c r="E1391" s="186">
        <v>8.2799999999999994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0"/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209</v>
      </c>
      <c r="AH1391" s="150">
        <v>0</v>
      </c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57"/>
      <c r="B1392" s="158"/>
      <c r="C1392" s="194" t="s">
        <v>361</v>
      </c>
      <c r="D1392" s="185"/>
      <c r="E1392" s="186">
        <v>97.2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0"/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209</v>
      </c>
      <c r="AH1392" s="150">
        <v>0</v>
      </c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57"/>
      <c r="B1393" s="158"/>
      <c r="C1393" s="194" t="s">
        <v>362</v>
      </c>
      <c r="D1393" s="185"/>
      <c r="E1393" s="186">
        <v>142.56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0"/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209</v>
      </c>
      <c r="AH1393" s="150">
        <v>0</v>
      </c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x14ac:dyDescent="0.2">
      <c r="A1394" s="166" t="s">
        <v>156</v>
      </c>
      <c r="B1394" s="167" t="s">
        <v>127</v>
      </c>
      <c r="C1394" s="180" t="s">
        <v>128</v>
      </c>
      <c r="D1394" s="168"/>
      <c r="E1394" s="169"/>
      <c r="F1394" s="170"/>
      <c r="G1394" s="171">
        <f>SUMIF(AG1395:AG1405,"&lt;&gt;NOR",G1395:G1405)</f>
        <v>3139826.04</v>
      </c>
      <c r="H1394" s="165"/>
      <c r="I1394" s="165">
        <f>SUM(I1395:I1405)</f>
        <v>0</v>
      </c>
      <c r="J1394" s="165"/>
      <c r="K1394" s="165">
        <f>SUM(K1395:K1405)</f>
        <v>0</v>
      </c>
      <c r="L1394" s="165"/>
      <c r="M1394" s="165">
        <f>SUM(M1395:M1405)</f>
        <v>3799189.5083999997</v>
      </c>
      <c r="N1394" s="165"/>
      <c r="O1394" s="165">
        <f>SUM(O1395:O1405)</f>
        <v>0</v>
      </c>
      <c r="P1394" s="165"/>
      <c r="Q1394" s="165">
        <f>SUM(Q1395:Q1405)</f>
        <v>0</v>
      </c>
      <c r="R1394" s="165"/>
      <c r="S1394" s="165"/>
      <c r="T1394" s="165"/>
      <c r="U1394" s="165"/>
      <c r="V1394" s="165">
        <f>SUM(V1395:V1405)</f>
        <v>3219.19</v>
      </c>
      <c r="W1394" s="165"/>
      <c r="AG1394" t="s">
        <v>157</v>
      </c>
    </row>
    <row r="1395" spans="1:60" outlineLevel="1" x14ac:dyDescent="0.2">
      <c r="A1395" s="187">
        <v>262</v>
      </c>
      <c r="B1395" s="188" t="s">
        <v>1467</v>
      </c>
      <c r="C1395" s="195" t="s">
        <v>1468</v>
      </c>
      <c r="D1395" s="189" t="s">
        <v>234</v>
      </c>
      <c r="E1395" s="190">
        <v>3177.33</v>
      </c>
      <c r="F1395" s="191">
        <v>250</v>
      </c>
      <c r="G1395" s="192">
        <f t="shared" ref="G1395:G1401" si="0">ROUND(E1395*F1395,2)</f>
        <v>794332.5</v>
      </c>
      <c r="H1395" s="161"/>
      <c r="I1395" s="160">
        <f t="shared" ref="I1395:I1401" si="1">ROUND(E1395*H1395,2)</f>
        <v>0</v>
      </c>
      <c r="J1395" s="161"/>
      <c r="K1395" s="160">
        <f t="shared" ref="K1395:K1401" si="2">ROUND(E1395*J1395,2)</f>
        <v>0</v>
      </c>
      <c r="L1395" s="160">
        <v>21</v>
      </c>
      <c r="M1395" s="160">
        <f t="shared" ref="M1395:M1401" si="3">G1395*(1+L1395/100)</f>
        <v>961142.32499999995</v>
      </c>
      <c r="N1395" s="160">
        <v>0</v>
      </c>
      <c r="O1395" s="160">
        <f t="shared" ref="O1395:O1401" si="4">ROUND(E1395*N1395,2)</f>
        <v>0</v>
      </c>
      <c r="P1395" s="160">
        <v>0</v>
      </c>
      <c r="Q1395" s="160">
        <f t="shared" ref="Q1395:Q1401" si="5">ROUND(E1395*P1395,2)</f>
        <v>0</v>
      </c>
      <c r="R1395" s="160"/>
      <c r="S1395" s="160" t="s">
        <v>205</v>
      </c>
      <c r="T1395" s="160" t="s">
        <v>162</v>
      </c>
      <c r="U1395" s="160">
        <v>0</v>
      </c>
      <c r="V1395" s="160">
        <f t="shared" ref="V1395:V1401" si="6">ROUND(E1395*U1395,2)</f>
        <v>0</v>
      </c>
      <c r="W1395" s="160"/>
      <c r="X1395" s="150"/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171</v>
      </c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87">
        <v>263</v>
      </c>
      <c r="B1396" s="188" t="s">
        <v>1469</v>
      </c>
      <c r="C1396" s="195" t="s">
        <v>1470</v>
      </c>
      <c r="D1396" s="189" t="s">
        <v>234</v>
      </c>
      <c r="E1396" s="190">
        <v>117.5</v>
      </c>
      <c r="F1396" s="191">
        <v>900</v>
      </c>
      <c r="G1396" s="192">
        <f t="shared" si="0"/>
        <v>105750</v>
      </c>
      <c r="H1396" s="161"/>
      <c r="I1396" s="160">
        <f t="shared" si="1"/>
        <v>0</v>
      </c>
      <c r="J1396" s="161"/>
      <c r="K1396" s="160">
        <f t="shared" si="2"/>
        <v>0</v>
      </c>
      <c r="L1396" s="160">
        <v>21</v>
      </c>
      <c r="M1396" s="160">
        <f t="shared" si="3"/>
        <v>127957.5</v>
      </c>
      <c r="N1396" s="160">
        <v>0</v>
      </c>
      <c r="O1396" s="160">
        <f t="shared" si="4"/>
        <v>0</v>
      </c>
      <c r="P1396" s="160">
        <v>0</v>
      </c>
      <c r="Q1396" s="160">
        <f t="shared" si="5"/>
        <v>0</v>
      </c>
      <c r="R1396" s="160"/>
      <c r="S1396" s="160" t="s">
        <v>205</v>
      </c>
      <c r="T1396" s="160" t="s">
        <v>162</v>
      </c>
      <c r="U1396" s="160">
        <v>0</v>
      </c>
      <c r="V1396" s="160">
        <f t="shared" si="6"/>
        <v>0</v>
      </c>
      <c r="W1396" s="160"/>
      <c r="X1396" s="150"/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171</v>
      </c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87">
        <v>264</v>
      </c>
      <c r="B1397" s="188" t="s">
        <v>1471</v>
      </c>
      <c r="C1397" s="195" t="s">
        <v>1472</v>
      </c>
      <c r="D1397" s="189" t="s">
        <v>234</v>
      </c>
      <c r="E1397" s="190">
        <v>47</v>
      </c>
      <c r="F1397" s="191">
        <v>900</v>
      </c>
      <c r="G1397" s="192">
        <f t="shared" si="0"/>
        <v>42300</v>
      </c>
      <c r="H1397" s="161"/>
      <c r="I1397" s="160">
        <f t="shared" si="1"/>
        <v>0</v>
      </c>
      <c r="J1397" s="161"/>
      <c r="K1397" s="160">
        <f t="shared" si="2"/>
        <v>0</v>
      </c>
      <c r="L1397" s="160">
        <v>21</v>
      </c>
      <c r="M1397" s="160">
        <f t="shared" si="3"/>
        <v>51183</v>
      </c>
      <c r="N1397" s="160">
        <v>0</v>
      </c>
      <c r="O1397" s="160">
        <f t="shared" si="4"/>
        <v>0</v>
      </c>
      <c r="P1397" s="160">
        <v>0</v>
      </c>
      <c r="Q1397" s="160">
        <f t="shared" si="5"/>
        <v>0</v>
      </c>
      <c r="R1397" s="160"/>
      <c r="S1397" s="160" t="s">
        <v>205</v>
      </c>
      <c r="T1397" s="160" t="s">
        <v>162</v>
      </c>
      <c r="U1397" s="160">
        <v>0</v>
      </c>
      <c r="V1397" s="160">
        <f t="shared" si="6"/>
        <v>0</v>
      </c>
      <c r="W1397" s="160"/>
      <c r="X1397" s="150"/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171</v>
      </c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87">
        <v>265</v>
      </c>
      <c r="B1398" s="188" t="s">
        <v>1473</v>
      </c>
      <c r="C1398" s="195" t="s">
        <v>1474</v>
      </c>
      <c r="D1398" s="189" t="s">
        <v>234</v>
      </c>
      <c r="E1398" s="190">
        <v>108.5351</v>
      </c>
      <c r="F1398" s="191">
        <v>600</v>
      </c>
      <c r="G1398" s="192">
        <f t="shared" si="0"/>
        <v>65121.06</v>
      </c>
      <c r="H1398" s="161"/>
      <c r="I1398" s="160">
        <f t="shared" si="1"/>
        <v>0</v>
      </c>
      <c r="J1398" s="161"/>
      <c r="K1398" s="160">
        <f t="shared" si="2"/>
        <v>0</v>
      </c>
      <c r="L1398" s="160">
        <v>21</v>
      </c>
      <c r="M1398" s="160">
        <f t="shared" si="3"/>
        <v>78796.482599999988</v>
      </c>
      <c r="N1398" s="160">
        <v>0</v>
      </c>
      <c r="O1398" s="160">
        <f t="shared" si="4"/>
        <v>0</v>
      </c>
      <c r="P1398" s="160">
        <v>0</v>
      </c>
      <c r="Q1398" s="160">
        <f t="shared" si="5"/>
        <v>0</v>
      </c>
      <c r="R1398" s="160"/>
      <c r="S1398" s="160" t="s">
        <v>205</v>
      </c>
      <c r="T1398" s="160" t="s">
        <v>162</v>
      </c>
      <c r="U1398" s="160">
        <v>0</v>
      </c>
      <c r="V1398" s="160">
        <f t="shared" si="6"/>
        <v>0</v>
      </c>
      <c r="W1398" s="160"/>
      <c r="X1398" s="150"/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171</v>
      </c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outlineLevel="1" x14ac:dyDescent="0.2">
      <c r="A1399" s="187">
        <v>266</v>
      </c>
      <c r="B1399" s="188" t="s">
        <v>1475</v>
      </c>
      <c r="C1399" s="195" t="s">
        <v>1476</v>
      </c>
      <c r="D1399" s="189" t="s">
        <v>234</v>
      </c>
      <c r="E1399" s="190">
        <v>3450.36</v>
      </c>
      <c r="F1399" s="191">
        <v>150</v>
      </c>
      <c r="G1399" s="192">
        <f t="shared" si="0"/>
        <v>517554</v>
      </c>
      <c r="H1399" s="161"/>
      <c r="I1399" s="160">
        <f t="shared" si="1"/>
        <v>0</v>
      </c>
      <c r="J1399" s="161"/>
      <c r="K1399" s="160">
        <f t="shared" si="2"/>
        <v>0</v>
      </c>
      <c r="L1399" s="160">
        <v>21</v>
      </c>
      <c r="M1399" s="160">
        <f t="shared" si="3"/>
        <v>626240.34</v>
      </c>
      <c r="N1399" s="160">
        <v>0</v>
      </c>
      <c r="O1399" s="160">
        <f t="shared" si="4"/>
        <v>0</v>
      </c>
      <c r="P1399" s="160">
        <v>0</v>
      </c>
      <c r="Q1399" s="160">
        <f t="shared" si="5"/>
        <v>0</v>
      </c>
      <c r="R1399" s="160"/>
      <c r="S1399" s="160" t="s">
        <v>205</v>
      </c>
      <c r="T1399" s="160" t="s">
        <v>162</v>
      </c>
      <c r="U1399" s="160">
        <v>0.93300000000000005</v>
      </c>
      <c r="V1399" s="160">
        <f t="shared" si="6"/>
        <v>3219.19</v>
      </c>
      <c r="W1399" s="160"/>
      <c r="X1399" s="150"/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238</v>
      </c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ht="22.5" outlineLevel="1" x14ac:dyDescent="0.2">
      <c r="A1400" s="187">
        <v>267</v>
      </c>
      <c r="B1400" s="188" t="s">
        <v>1477</v>
      </c>
      <c r="C1400" s="195" t="s">
        <v>1478</v>
      </c>
      <c r="D1400" s="189" t="s">
        <v>234</v>
      </c>
      <c r="E1400" s="190">
        <v>10351.08</v>
      </c>
      <c r="F1400" s="191">
        <v>9</v>
      </c>
      <c r="G1400" s="192">
        <f t="shared" si="0"/>
        <v>93159.72</v>
      </c>
      <c r="H1400" s="161"/>
      <c r="I1400" s="160">
        <f t="shared" si="1"/>
        <v>0</v>
      </c>
      <c r="J1400" s="161"/>
      <c r="K1400" s="160">
        <f t="shared" si="2"/>
        <v>0</v>
      </c>
      <c r="L1400" s="160">
        <v>21</v>
      </c>
      <c r="M1400" s="160">
        <f t="shared" si="3"/>
        <v>112723.26119999999</v>
      </c>
      <c r="N1400" s="160">
        <v>0</v>
      </c>
      <c r="O1400" s="160">
        <f t="shared" si="4"/>
        <v>0</v>
      </c>
      <c r="P1400" s="160">
        <v>0</v>
      </c>
      <c r="Q1400" s="160">
        <f t="shared" si="5"/>
        <v>0</v>
      </c>
      <c r="R1400" s="160"/>
      <c r="S1400" s="160" t="s">
        <v>161</v>
      </c>
      <c r="T1400" s="160" t="s">
        <v>162</v>
      </c>
      <c r="U1400" s="160">
        <v>0</v>
      </c>
      <c r="V1400" s="160">
        <f t="shared" si="6"/>
        <v>0</v>
      </c>
      <c r="W1400" s="160"/>
      <c r="X1400" s="150"/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171</v>
      </c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outlineLevel="1" x14ac:dyDescent="0.2">
      <c r="A1401" s="172">
        <v>268</v>
      </c>
      <c r="B1401" s="173" t="s">
        <v>1479</v>
      </c>
      <c r="C1401" s="181" t="s">
        <v>1480</v>
      </c>
      <c r="D1401" s="174" t="s">
        <v>234</v>
      </c>
      <c r="E1401" s="175">
        <v>3450.36</v>
      </c>
      <c r="F1401" s="176">
        <v>150</v>
      </c>
      <c r="G1401" s="177">
        <f t="shared" si="0"/>
        <v>517554</v>
      </c>
      <c r="H1401" s="161"/>
      <c r="I1401" s="160">
        <f t="shared" si="1"/>
        <v>0</v>
      </c>
      <c r="J1401" s="161"/>
      <c r="K1401" s="160">
        <f t="shared" si="2"/>
        <v>0</v>
      </c>
      <c r="L1401" s="160">
        <v>21</v>
      </c>
      <c r="M1401" s="160">
        <f t="shared" si="3"/>
        <v>626240.34</v>
      </c>
      <c r="N1401" s="160">
        <v>0</v>
      </c>
      <c r="O1401" s="160">
        <f t="shared" si="4"/>
        <v>0</v>
      </c>
      <c r="P1401" s="160">
        <v>0</v>
      </c>
      <c r="Q1401" s="160">
        <f t="shared" si="5"/>
        <v>0</v>
      </c>
      <c r="R1401" s="160"/>
      <c r="S1401" s="160" t="s">
        <v>161</v>
      </c>
      <c r="T1401" s="160" t="s">
        <v>162</v>
      </c>
      <c r="U1401" s="160">
        <v>0</v>
      </c>
      <c r="V1401" s="160">
        <f t="shared" si="6"/>
        <v>0</v>
      </c>
      <c r="W1401" s="160"/>
      <c r="X1401" s="150"/>
      <c r="Y1401" s="150"/>
      <c r="Z1401" s="150"/>
      <c r="AA1401" s="150"/>
      <c r="AB1401" s="150"/>
      <c r="AC1401" s="150"/>
      <c r="AD1401" s="150"/>
      <c r="AE1401" s="150"/>
      <c r="AF1401" s="150"/>
      <c r="AG1401" s="150" t="s">
        <v>171</v>
      </c>
      <c r="AH1401" s="150"/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</row>
    <row r="1402" spans="1:60" outlineLevel="1" x14ac:dyDescent="0.2">
      <c r="A1402" s="157"/>
      <c r="B1402" s="158"/>
      <c r="C1402" s="263" t="s">
        <v>1481</v>
      </c>
      <c r="D1402" s="264"/>
      <c r="E1402" s="264"/>
      <c r="F1402" s="264"/>
      <c r="G1402" s="264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0"/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165</v>
      </c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ht="22.5" outlineLevel="1" x14ac:dyDescent="0.2">
      <c r="A1403" s="187">
        <v>269</v>
      </c>
      <c r="B1403" s="188" t="s">
        <v>1482</v>
      </c>
      <c r="C1403" s="195" t="s">
        <v>1483</v>
      </c>
      <c r="D1403" s="189" t="s">
        <v>234</v>
      </c>
      <c r="E1403" s="190">
        <v>58656.12</v>
      </c>
      <c r="F1403" s="191">
        <v>6</v>
      </c>
      <c r="G1403" s="192">
        <f>ROUND(E1403*F1403,2)</f>
        <v>351936.72</v>
      </c>
      <c r="H1403" s="161"/>
      <c r="I1403" s="160">
        <f>ROUND(E1403*H1403,2)</f>
        <v>0</v>
      </c>
      <c r="J1403" s="161"/>
      <c r="K1403" s="160">
        <f>ROUND(E1403*J1403,2)</f>
        <v>0</v>
      </c>
      <c r="L1403" s="160">
        <v>21</v>
      </c>
      <c r="M1403" s="160">
        <f>G1403*(1+L1403/100)</f>
        <v>425843.43119999993</v>
      </c>
      <c r="N1403" s="160">
        <v>0</v>
      </c>
      <c r="O1403" s="160">
        <f>ROUND(E1403*N1403,2)</f>
        <v>0</v>
      </c>
      <c r="P1403" s="160">
        <v>0</v>
      </c>
      <c r="Q1403" s="160">
        <f>ROUND(E1403*P1403,2)</f>
        <v>0</v>
      </c>
      <c r="R1403" s="160"/>
      <c r="S1403" s="160" t="s">
        <v>205</v>
      </c>
      <c r="T1403" s="160" t="s">
        <v>162</v>
      </c>
      <c r="U1403" s="160">
        <v>0</v>
      </c>
      <c r="V1403" s="160">
        <f>ROUND(E1403*U1403,2)</f>
        <v>0</v>
      </c>
      <c r="W1403" s="160"/>
      <c r="X1403" s="150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171</v>
      </c>
      <c r="AH1403" s="150"/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ht="22.5" outlineLevel="1" x14ac:dyDescent="0.2">
      <c r="A1404" s="187">
        <v>270</v>
      </c>
      <c r="B1404" s="188" t="s">
        <v>1484</v>
      </c>
      <c r="C1404" s="195" t="s">
        <v>1485</v>
      </c>
      <c r="D1404" s="189" t="s">
        <v>234</v>
      </c>
      <c r="E1404" s="190">
        <v>3450.36</v>
      </c>
      <c r="F1404" s="191">
        <v>150</v>
      </c>
      <c r="G1404" s="192">
        <f>ROUND(E1404*F1404,2)</f>
        <v>517554</v>
      </c>
      <c r="H1404" s="161"/>
      <c r="I1404" s="160">
        <f>ROUND(E1404*H1404,2)</f>
        <v>0</v>
      </c>
      <c r="J1404" s="161"/>
      <c r="K1404" s="160">
        <f>ROUND(E1404*J1404,2)</f>
        <v>0</v>
      </c>
      <c r="L1404" s="160">
        <v>21</v>
      </c>
      <c r="M1404" s="160">
        <f>G1404*(1+L1404/100)</f>
        <v>626240.34</v>
      </c>
      <c r="N1404" s="160">
        <v>0</v>
      </c>
      <c r="O1404" s="160">
        <f>ROUND(E1404*N1404,2)</f>
        <v>0</v>
      </c>
      <c r="P1404" s="160">
        <v>0</v>
      </c>
      <c r="Q1404" s="160">
        <f>ROUND(E1404*P1404,2)</f>
        <v>0</v>
      </c>
      <c r="R1404" s="160"/>
      <c r="S1404" s="160" t="s">
        <v>161</v>
      </c>
      <c r="T1404" s="160" t="s">
        <v>162</v>
      </c>
      <c r="U1404" s="160">
        <v>0</v>
      </c>
      <c r="V1404" s="160">
        <f>ROUND(E1404*U1404,2)</f>
        <v>0</v>
      </c>
      <c r="W1404" s="160"/>
      <c r="X1404" s="150"/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171</v>
      </c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outlineLevel="1" x14ac:dyDescent="0.2">
      <c r="A1405" s="172">
        <v>271</v>
      </c>
      <c r="B1405" s="173" t="s">
        <v>1486</v>
      </c>
      <c r="C1405" s="181" t="s">
        <v>1487</v>
      </c>
      <c r="D1405" s="174" t="s">
        <v>234</v>
      </c>
      <c r="E1405" s="175">
        <v>10351.08</v>
      </c>
      <c r="F1405" s="176">
        <v>13</v>
      </c>
      <c r="G1405" s="177">
        <f>ROUND(E1405*F1405,2)</f>
        <v>134564.04</v>
      </c>
      <c r="H1405" s="161"/>
      <c r="I1405" s="160">
        <f>ROUND(E1405*H1405,2)</f>
        <v>0</v>
      </c>
      <c r="J1405" s="161"/>
      <c r="K1405" s="160">
        <f>ROUND(E1405*J1405,2)</f>
        <v>0</v>
      </c>
      <c r="L1405" s="160">
        <v>21</v>
      </c>
      <c r="M1405" s="160">
        <f>G1405*(1+L1405/100)</f>
        <v>162822.4884</v>
      </c>
      <c r="N1405" s="160">
        <v>0</v>
      </c>
      <c r="O1405" s="160">
        <f>ROUND(E1405*N1405,2)</f>
        <v>0</v>
      </c>
      <c r="P1405" s="160">
        <v>0</v>
      </c>
      <c r="Q1405" s="160">
        <f>ROUND(E1405*P1405,2)</f>
        <v>0</v>
      </c>
      <c r="R1405" s="160"/>
      <c r="S1405" s="160" t="s">
        <v>161</v>
      </c>
      <c r="T1405" s="160" t="s">
        <v>162</v>
      </c>
      <c r="U1405" s="160">
        <v>0</v>
      </c>
      <c r="V1405" s="160">
        <f>ROUND(E1405*U1405,2)</f>
        <v>0</v>
      </c>
      <c r="W1405" s="160"/>
      <c r="X1405" s="150"/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171</v>
      </c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x14ac:dyDescent="0.2">
      <c r="A1406" s="5"/>
      <c r="B1406" s="6"/>
      <c r="C1406" s="182"/>
      <c r="D1406" s="8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AE1406">
        <v>15</v>
      </c>
      <c r="AF1406">
        <v>21</v>
      </c>
    </row>
    <row r="1407" spans="1:60" x14ac:dyDescent="0.2">
      <c r="A1407" s="153"/>
      <c r="B1407" s="154" t="s">
        <v>31</v>
      </c>
      <c r="C1407" s="183"/>
      <c r="D1407" s="155"/>
      <c r="E1407" s="156"/>
      <c r="F1407" s="156"/>
      <c r="G1407" s="179">
        <f>G8+G40+G64+G77+G104+G113+G118+G184+G442+G490+G500+G505+G541+G556+G617+G647+G649+G704+G821+G933+G942+G964+G980+G1114+G1218+G1327+G1353+G1359+G1394</f>
        <v>67653610</v>
      </c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AE1407">
        <f>SUMIF(L7:L1405,AE1406,G7:G1405)</f>
        <v>0</v>
      </c>
      <c r="AF1407">
        <f>SUMIF(L7:L1405,AF1406,G7:G1405)</f>
        <v>67653610</v>
      </c>
      <c r="AG1407" t="s">
        <v>198</v>
      </c>
    </row>
    <row r="1408" spans="1:60" x14ac:dyDescent="0.2">
      <c r="A1408" s="5"/>
      <c r="B1408" s="6"/>
      <c r="C1408" s="182"/>
      <c r="D1408" s="8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</row>
    <row r="1409" spans="1:33" x14ac:dyDescent="0.2">
      <c r="A1409" s="5"/>
      <c r="B1409" s="6"/>
      <c r="C1409" s="182"/>
      <c r="D1409" s="8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</row>
    <row r="1410" spans="1:33" x14ac:dyDescent="0.2">
      <c r="A1410" s="272" t="s">
        <v>199</v>
      </c>
      <c r="B1410" s="272"/>
      <c r="C1410" s="273"/>
      <c r="D1410" s="8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</row>
    <row r="1411" spans="1:33" x14ac:dyDescent="0.2">
      <c r="A1411" s="251"/>
      <c r="B1411" s="252"/>
      <c r="C1411" s="253"/>
      <c r="D1411" s="252"/>
      <c r="E1411" s="252"/>
      <c r="F1411" s="252"/>
      <c r="G1411" s="254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AG1411" t="s">
        <v>200</v>
      </c>
    </row>
    <row r="1412" spans="1:33" x14ac:dyDescent="0.2">
      <c r="A1412" s="255"/>
      <c r="B1412" s="256"/>
      <c r="C1412" s="257"/>
      <c r="D1412" s="256"/>
      <c r="E1412" s="256"/>
      <c r="F1412" s="256"/>
      <c r="G1412" s="258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</row>
    <row r="1413" spans="1:33" x14ac:dyDescent="0.2">
      <c r="A1413" s="255"/>
      <c r="B1413" s="256"/>
      <c r="C1413" s="257"/>
      <c r="D1413" s="256"/>
      <c r="E1413" s="256"/>
      <c r="F1413" s="256"/>
      <c r="G1413" s="258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</row>
    <row r="1414" spans="1:33" x14ac:dyDescent="0.2">
      <c r="A1414" s="255"/>
      <c r="B1414" s="256"/>
      <c r="C1414" s="257"/>
      <c r="D1414" s="256"/>
      <c r="E1414" s="256"/>
      <c r="F1414" s="256"/>
      <c r="G1414" s="258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</row>
    <row r="1415" spans="1:33" x14ac:dyDescent="0.2">
      <c r="A1415" s="259"/>
      <c r="B1415" s="260"/>
      <c r="C1415" s="261"/>
      <c r="D1415" s="260"/>
      <c r="E1415" s="260"/>
      <c r="F1415" s="260"/>
      <c r="G1415" s="262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</row>
    <row r="1416" spans="1:33" x14ac:dyDescent="0.2">
      <c r="A1416" s="5"/>
      <c r="B1416" s="6"/>
      <c r="C1416" s="182"/>
      <c r="D1416" s="8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</row>
    <row r="1417" spans="1:33" x14ac:dyDescent="0.2">
      <c r="C1417" s="184"/>
      <c r="D1417" s="141"/>
      <c r="AG1417" t="s">
        <v>201</v>
      </c>
    </row>
    <row r="1418" spans="1:33" x14ac:dyDescent="0.2">
      <c r="D1418" s="141"/>
    </row>
    <row r="1419" spans="1:33" x14ac:dyDescent="0.2">
      <c r="D1419" s="141"/>
    </row>
    <row r="1420" spans="1:33" x14ac:dyDescent="0.2">
      <c r="D1420" s="141"/>
    </row>
    <row r="1421" spans="1:33" x14ac:dyDescent="0.2">
      <c r="D1421" s="141"/>
    </row>
    <row r="1422" spans="1:33" x14ac:dyDescent="0.2">
      <c r="D1422" s="141"/>
    </row>
    <row r="1423" spans="1:33" x14ac:dyDescent="0.2">
      <c r="D1423" s="141"/>
    </row>
    <row r="1424" spans="1:33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A632" sheet="1" objects="1" scenarios="1" selectLockedCells="1"/>
  <mergeCells count="63">
    <mergeCell ref="C94:G94"/>
    <mergeCell ref="A1411:G1415"/>
    <mergeCell ref="C10:G10"/>
    <mergeCell ref="C55:G55"/>
    <mergeCell ref="C79:G79"/>
    <mergeCell ref="C84:G84"/>
    <mergeCell ref="C103:G103"/>
    <mergeCell ref="A1410:C1410"/>
    <mergeCell ref="C757:G757"/>
    <mergeCell ref="C948:G948"/>
    <mergeCell ref="C507:G507"/>
    <mergeCell ref="C546:G546"/>
    <mergeCell ref="C272:G272"/>
    <mergeCell ref="C278:G278"/>
    <mergeCell ref="C288:G288"/>
    <mergeCell ref="C960:G960"/>
    <mergeCell ref="C946:G946"/>
    <mergeCell ref="A1:G1"/>
    <mergeCell ref="C2:G2"/>
    <mergeCell ref="C3:G3"/>
    <mergeCell ref="C4:G4"/>
    <mergeCell ref="C313:G313"/>
    <mergeCell ref="C206:G206"/>
    <mergeCell ref="C85:G85"/>
    <mergeCell ref="C86:G86"/>
    <mergeCell ref="C87:G87"/>
    <mergeCell ref="C90:G90"/>
    <mergeCell ref="C96:G96"/>
    <mergeCell ref="C97:G97"/>
    <mergeCell ref="C98:G98"/>
    <mergeCell ref="C100:G100"/>
    <mergeCell ref="C92:G92"/>
    <mergeCell ref="C552:G552"/>
    <mergeCell ref="C651:G651"/>
    <mergeCell ref="C543:G543"/>
    <mergeCell ref="C944:G944"/>
    <mergeCell ref="C945:G945"/>
    <mergeCell ref="C754:G754"/>
    <mergeCell ref="C760:G760"/>
    <mergeCell ref="C826:G826"/>
    <mergeCell ref="C937:G937"/>
    <mergeCell ref="C750:G750"/>
    <mergeCell ref="C1402:G1402"/>
    <mergeCell ref="C1316:G1316"/>
    <mergeCell ref="C950:G950"/>
    <mergeCell ref="C951:G951"/>
    <mergeCell ref="C952:G952"/>
    <mergeCell ref="C953:G953"/>
    <mergeCell ref="C956:G956"/>
    <mergeCell ref="C957:G957"/>
    <mergeCell ref="C958:G958"/>
    <mergeCell ref="C959:G959"/>
    <mergeCell ref="C961:G961"/>
    <mergeCell ref="C962:G962"/>
    <mergeCell ref="C1137:G1137"/>
    <mergeCell ref="C1314:G1314"/>
    <mergeCell ref="C1315:G1315"/>
    <mergeCell ref="C955:G955"/>
    <mergeCell ref="C1317:G1317"/>
    <mergeCell ref="C1318:G1318"/>
    <mergeCell ref="C1319:G1319"/>
    <mergeCell ref="C1320:G1320"/>
    <mergeCell ref="C1337:G133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3" activePane="bottomLeft" state="frozen"/>
      <selection pane="bottomLeft" activeCell="F108" sqref="F10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132</v>
      </c>
    </row>
    <row r="2" spans="1:60" ht="24.95" customHeight="1" x14ac:dyDescent="0.2">
      <c r="A2" s="142" t="s">
        <v>8</v>
      </c>
      <c r="B2" s="77" t="s">
        <v>43</v>
      </c>
      <c r="C2" s="266" t="s">
        <v>44</v>
      </c>
      <c r="D2" s="267"/>
      <c r="E2" s="267"/>
      <c r="F2" s="267"/>
      <c r="G2" s="268"/>
      <c r="AG2" t="s">
        <v>133</v>
      </c>
    </row>
    <row r="3" spans="1:60" ht="24.95" customHeight="1" x14ac:dyDescent="0.2">
      <c r="A3" s="142" t="s">
        <v>9</v>
      </c>
      <c r="B3" s="77" t="s">
        <v>46</v>
      </c>
      <c r="C3" s="266" t="s">
        <v>47</v>
      </c>
      <c r="D3" s="267"/>
      <c r="E3" s="267"/>
      <c r="F3" s="267"/>
      <c r="G3" s="268"/>
      <c r="AC3" s="89" t="s">
        <v>133</v>
      </c>
      <c r="AG3" t="s">
        <v>134</v>
      </c>
    </row>
    <row r="4" spans="1:60" ht="24.95" customHeight="1" x14ac:dyDescent="0.2">
      <c r="A4" s="143" t="s">
        <v>10</v>
      </c>
      <c r="B4" s="144" t="s">
        <v>51</v>
      </c>
      <c r="C4" s="269" t="s">
        <v>52</v>
      </c>
      <c r="D4" s="270"/>
      <c r="E4" s="270"/>
      <c r="F4" s="270"/>
      <c r="G4" s="271"/>
      <c r="AG4" t="s">
        <v>135</v>
      </c>
    </row>
    <row r="5" spans="1:60" x14ac:dyDescent="0.2">
      <c r="D5" s="141"/>
    </row>
    <row r="6" spans="1:60" ht="38.25" x14ac:dyDescent="0.2">
      <c r="A6" s="146" t="s">
        <v>136</v>
      </c>
      <c r="B6" s="148" t="s">
        <v>137</v>
      </c>
      <c r="C6" s="148" t="s">
        <v>138</v>
      </c>
      <c r="D6" s="147" t="s">
        <v>139</v>
      </c>
      <c r="E6" s="146" t="s">
        <v>140</v>
      </c>
      <c r="F6" s="145" t="s">
        <v>141</v>
      </c>
      <c r="G6" s="146" t="s">
        <v>31</v>
      </c>
      <c r="H6" s="149" t="s">
        <v>32</v>
      </c>
      <c r="I6" s="149" t="s">
        <v>142</v>
      </c>
      <c r="J6" s="149" t="s">
        <v>33</v>
      </c>
      <c r="K6" s="149" t="s">
        <v>143</v>
      </c>
      <c r="L6" s="149" t="s">
        <v>144</v>
      </c>
      <c r="M6" s="149" t="s">
        <v>145</v>
      </c>
      <c r="N6" s="149" t="s">
        <v>146</v>
      </c>
      <c r="O6" s="149" t="s">
        <v>147</v>
      </c>
      <c r="P6" s="149" t="s">
        <v>148</v>
      </c>
      <c r="Q6" s="149" t="s">
        <v>149</v>
      </c>
      <c r="R6" s="149" t="s">
        <v>150</v>
      </c>
      <c r="S6" s="149" t="s">
        <v>151</v>
      </c>
      <c r="T6" s="149" t="s">
        <v>152</v>
      </c>
      <c r="U6" s="149" t="s">
        <v>153</v>
      </c>
      <c r="V6" s="149" t="s">
        <v>154</v>
      </c>
      <c r="W6" s="149" t="s">
        <v>155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6" t="s">
        <v>156</v>
      </c>
      <c r="B8" s="167" t="s">
        <v>59</v>
      </c>
      <c r="C8" s="180" t="s">
        <v>60</v>
      </c>
      <c r="D8" s="168"/>
      <c r="E8" s="169"/>
      <c r="F8" s="170"/>
      <c r="G8" s="171">
        <f>SUMIF(AG9:AG12,"&lt;&gt;NOR",G9:G12)</f>
        <v>76572.42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92652.628199999992</v>
      </c>
      <c r="N8" s="165"/>
      <c r="O8" s="165">
        <f>SUM(O9:O12)</f>
        <v>0</v>
      </c>
      <c r="P8" s="165"/>
      <c r="Q8" s="165">
        <f>SUM(Q9:Q12)</f>
        <v>0</v>
      </c>
      <c r="R8" s="165"/>
      <c r="S8" s="165"/>
      <c r="T8" s="165"/>
      <c r="U8" s="165"/>
      <c r="V8" s="165">
        <f>SUM(V9:V12)</f>
        <v>0</v>
      </c>
      <c r="W8" s="165"/>
      <c r="AG8" t="s">
        <v>157</v>
      </c>
    </row>
    <row r="9" spans="1:60" outlineLevel="1" x14ac:dyDescent="0.2">
      <c r="A9" s="187">
        <v>1</v>
      </c>
      <c r="B9" s="188" t="s">
        <v>1488</v>
      </c>
      <c r="C9" s="195" t="s">
        <v>1489</v>
      </c>
      <c r="D9" s="189" t="s">
        <v>212</v>
      </c>
      <c r="E9" s="190">
        <v>30.93835</v>
      </c>
      <c r="F9" s="191">
        <v>1500</v>
      </c>
      <c r="G9" s="192">
        <f>ROUND(E9*F9,2)</f>
        <v>46407.53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56153.111299999997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161</v>
      </c>
      <c r="T9" s="160" t="s">
        <v>162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206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87">
        <v>2</v>
      </c>
      <c r="B10" s="188" t="s">
        <v>1490</v>
      </c>
      <c r="C10" s="195" t="s">
        <v>1491</v>
      </c>
      <c r="D10" s="189" t="s">
        <v>212</v>
      </c>
      <c r="E10" s="190">
        <v>30.93835</v>
      </c>
      <c r="F10" s="191">
        <v>150</v>
      </c>
      <c r="G10" s="192">
        <f>ROUND(E10*F10,2)</f>
        <v>4640.75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5615.3074999999999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0"/>
      <c r="S10" s="160" t="s">
        <v>161</v>
      </c>
      <c r="T10" s="160" t="s">
        <v>162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206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87">
        <v>3</v>
      </c>
      <c r="B11" s="188" t="s">
        <v>215</v>
      </c>
      <c r="C11" s="195" t="s">
        <v>216</v>
      </c>
      <c r="D11" s="189" t="s">
        <v>212</v>
      </c>
      <c r="E11" s="190">
        <v>30.93835</v>
      </c>
      <c r="F11" s="191">
        <v>300</v>
      </c>
      <c r="G11" s="192">
        <f>ROUND(E11*F11,2)</f>
        <v>9281.51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11230.6271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161</v>
      </c>
      <c r="T11" s="160" t="s">
        <v>162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206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87">
        <v>4</v>
      </c>
      <c r="B12" s="188" t="s">
        <v>232</v>
      </c>
      <c r="C12" s="195" t="s">
        <v>233</v>
      </c>
      <c r="D12" s="189" t="s">
        <v>234</v>
      </c>
      <c r="E12" s="190">
        <v>64.970529999999997</v>
      </c>
      <c r="F12" s="191">
        <v>250</v>
      </c>
      <c r="G12" s="192">
        <f>ROUND(E12*F12,2)</f>
        <v>16242.63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19653.582299999998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205</v>
      </c>
      <c r="T12" s="160" t="s">
        <v>162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206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6" t="s">
        <v>156</v>
      </c>
      <c r="B13" s="167" t="s">
        <v>61</v>
      </c>
      <c r="C13" s="180" t="s">
        <v>62</v>
      </c>
      <c r="D13" s="168"/>
      <c r="E13" s="169"/>
      <c r="F13" s="170"/>
      <c r="G13" s="171">
        <f>SUMIF(AG14:AG14,"&lt;&gt;NOR",G14:G14)</f>
        <v>57061.3</v>
      </c>
      <c r="H13" s="165"/>
      <c r="I13" s="165">
        <f>SUM(I14:I14)</f>
        <v>0</v>
      </c>
      <c r="J13" s="165"/>
      <c r="K13" s="165">
        <f>SUM(K14:K14)</f>
        <v>0</v>
      </c>
      <c r="L13" s="165"/>
      <c r="M13" s="165">
        <f>SUM(M14:M14)</f>
        <v>69044.172999999995</v>
      </c>
      <c r="N13" s="165"/>
      <c r="O13" s="165">
        <f>SUM(O14:O14)</f>
        <v>0</v>
      </c>
      <c r="P13" s="165"/>
      <c r="Q13" s="165">
        <f>SUM(Q14:Q14)</f>
        <v>0</v>
      </c>
      <c r="R13" s="165"/>
      <c r="S13" s="165"/>
      <c r="T13" s="165"/>
      <c r="U13" s="165"/>
      <c r="V13" s="165">
        <f>SUM(V14:V14)</f>
        <v>0</v>
      </c>
      <c r="W13" s="165"/>
      <c r="AG13" t="s">
        <v>157</v>
      </c>
    </row>
    <row r="14" spans="1:60" outlineLevel="1" x14ac:dyDescent="0.2">
      <c r="A14" s="187">
        <v>5</v>
      </c>
      <c r="B14" s="188" t="s">
        <v>1492</v>
      </c>
      <c r="C14" s="195" t="s">
        <v>1493</v>
      </c>
      <c r="D14" s="189" t="s">
        <v>204</v>
      </c>
      <c r="E14" s="190">
        <v>190.20434</v>
      </c>
      <c r="F14" s="191">
        <v>300</v>
      </c>
      <c r="G14" s="192">
        <f>ROUND(E14*F14,2)</f>
        <v>57061.3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69044.172999999995</v>
      </c>
      <c r="N14" s="160">
        <v>0</v>
      </c>
      <c r="O14" s="160">
        <f>ROUND(E14*N14,2)</f>
        <v>0</v>
      </c>
      <c r="P14" s="160">
        <v>0</v>
      </c>
      <c r="Q14" s="160">
        <f>ROUND(E14*P14,2)</f>
        <v>0</v>
      </c>
      <c r="R14" s="160"/>
      <c r="S14" s="160" t="s">
        <v>161</v>
      </c>
      <c r="T14" s="160" t="s">
        <v>162</v>
      </c>
      <c r="U14" s="160">
        <v>0</v>
      </c>
      <c r="V14" s="160">
        <f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206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6" t="s">
        <v>156</v>
      </c>
      <c r="B15" s="167" t="s">
        <v>71</v>
      </c>
      <c r="C15" s="180" t="s">
        <v>72</v>
      </c>
      <c r="D15" s="168"/>
      <c r="E15" s="169"/>
      <c r="F15" s="170"/>
      <c r="G15" s="171">
        <f>SUMIF(AG16:AG26,"&lt;&gt;NOR",G16:G26)</f>
        <v>1407153.6</v>
      </c>
      <c r="H15" s="165"/>
      <c r="I15" s="165">
        <f>SUM(I16:I26)</f>
        <v>0</v>
      </c>
      <c r="J15" s="165"/>
      <c r="K15" s="165">
        <f>SUM(K16:K26)</f>
        <v>0</v>
      </c>
      <c r="L15" s="165"/>
      <c r="M15" s="165">
        <f>SUM(M16:M26)</f>
        <v>1702655.8559999999</v>
      </c>
      <c r="N15" s="165"/>
      <c r="O15" s="165">
        <f>SUM(O16:O26)</f>
        <v>0</v>
      </c>
      <c r="P15" s="165"/>
      <c r="Q15" s="165">
        <f>SUM(Q16:Q26)</f>
        <v>0</v>
      </c>
      <c r="R15" s="165"/>
      <c r="S15" s="165"/>
      <c r="T15" s="165"/>
      <c r="U15" s="165"/>
      <c r="V15" s="165">
        <f>SUM(V16:V26)</f>
        <v>0</v>
      </c>
      <c r="W15" s="165"/>
      <c r="AG15" t="s">
        <v>157</v>
      </c>
    </row>
    <row r="16" spans="1:60" ht="22.5" outlineLevel="1" x14ac:dyDescent="0.2">
      <c r="A16" s="187">
        <v>6</v>
      </c>
      <c r="B16" s="188" t="s">
        <v>1494</v>
      </c>
      <c r="C16" s="195" t="s">
        <v>1495</v>
      </c>
      <c r="D16" s="189" t="s">
        <v>250</v>
      </c>
      <c r="E16" s="190">
        <v>610.59780000000001</v>
      </c>
      <c r="F16" s="191">
        <v>122</v>
      </c>
      <c r="G16" s="192">
        <f t="shared" ref="G16:G26" si="0">ROUND(E16*F16,2)</f>
        <v>74492.929999999993</v>
      </c>
      <c r="H16" s="161"/>
      <c r="I16" s="160">
        <f t="shared" ref="I16:I26" si="1">ROUND(E16*H16,2)</f>
        <v>0</v>
      </c>
      <c r="J16" s="161"/>
      <c r="K16" s="160">
        <f t="shared" ref="K16:K26" si="2">ROUND(E16*J16,2)</f>
        <v>0</v>
      </c>
      <c r="L16" s="160">
        <v>21</v>
      </c>
      <c r="M16" s="160">
        <f t="shared" ref="M16:M26" si="3">G16*(1+L16/100)</f>
        <v>90136.445299999992</v>
      </c>
      <c r="N16" s="160">
        <v>0</v>
      </c>
      <c r="O16" s="160">
        <f t="shared" ref="O16:O26" si="4">ROUND(E16*N16,2)</f>
        <v>0</v>
      </c>
      <c r="P16" s="160">
        <v>0</v>
      </c>
      <c r="Q16" s="160">
        <f t="shared" ref="Q16:Q26" si="5">ROUND(E16*P16,2)</f>
        <v>0</v>
      </c>
      <c r="R16" s="160"/>
      <c r="S16" s="160" t="s">
        <v>161</v>
      </c>
      <c r="T16" s="160" t="s">
        <v>162</v>
      </c>
      <c r="U16" s="160">
        <v>0</v>
      </c>
      <c r="V16" s="160">
        <f t="shared" ref="V16:V26" si="6">ROUND(E16*U16,2)</f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206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87">
        <v>7</v>
      </c>
      <c r="B17" s="188" t="s">
        <v>609</v>
      </c>
      <c r="C17" s="195" t="s">
        <v>610</v>
      </c>
      <c r="D17" s="189" t="s">
        <v>204</v>
      </c>
      <c r="E17" s="190">
        <v>1038.67506</v>
      </c>
      <c r="F17" s="191">
        <v>15</v>
      </c>
      <c r="G17" s="192">
        <f t="shared" si="0"/>
        <v>15580.13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18851.957299999998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0"/>
      <c r="S17" s="160" t="s">
        <v>161</v>
      </c>
      <c r="T17" s="160" t="s">
        <v>162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206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87">
        <v>8</v>
      </c>
      <c r="B18" s="188" t="s">
        <v>1496</v>
      </c>
      <c r="C18" s="195" t="s">
        <v>1497</v>
      </c>
      <c r="D18" s="189" t="s">
        <v>204</v>
      </c>
      <c r="E18" s="190">
        <v>1038.67506</v>
      </c>
      <c r="F18" s="191">
        <v>66</v>
      </c>
      <c r="G18" s="192">
        <f t="shared" si="0"/>
        <v>68552.55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82948.585500000001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0"/>
      <c r="S18" s="160" t="s">
        <v>161</v>
      </c>
      <c r="T18" s="160" t="s">
        <v>162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206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87">
        <v>9</v>
      </c>
      <c r="B19" s="188" t="s">
        <v>1498</v>
      </c>
      <c r="C19" s="195" t="s">
        <v>1499</v>
      </c>
      <c r="D19" s="189" t="s">
        <v>204</v>
      </c>
      <c r="E19" s="190">
        <v>1038.67506</v>
      </c>
      <c r="F19" s="191">
        <v>95</v>
      </c>
      <c r="G19" s="192">
        <f t="shared" si="0"/>
        <v>98674.13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119395.6973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0"/>
      <c r="S19" s="160" t="s">
        <v>161</v>
      </c>
      <c r="T19" s="160" t="s">
        <v>162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243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33.75" outlineLevel="1" x14ac:dyDescent="0.2">
      <c r="A20" s="187">
        <v>10</v>
      </c>
      <c r="B20" s="188" t="s">
        <v>1500</v>
      </c>
      <c r="C20" s="195" t="s">
        <v>1501</v>
      </c>
      <c r="D20" s="189" t="s">
        <v>204</v>
      </c>
      <c r="E20" s="190">
        <v>726.37640999999996</v>
      </c>
      <c r="F20" s="191">
        <v>97</v>
      </c>
      <c r="G20" s="192">
        <f t="shared" si="0"/>
        <v>70458.509999999995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85254.797099999996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0"/>
      <c r="S20" s="160" t="s">
        <v>161</v>
      </c>
      <c r="T20" s="160" t="s">
        <v>162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243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87">
        <v>11</v>
      </c>
      <c r="B21" s="188" t="s">
        <v>1502</v>
      </c>
      <c r="C21" s="195" t="s">
        <v>1503</v>
      </c>
      <c r="D21" s="189" t="s">
        <v>204</v>
      </c>
      <c r="E21" s="190">
        <v>1452.7528199999999</v>
      </c>
      <c r="F21" s="191">
        <v>179</v>
      </c>
      <c r="G21" s="192">
        <f t="shared" si="0"/>
        <v>260042.75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314651.72749999998</v>
      </c>
      <c r="N21" s="160">
        <v>0</v>
      </c>
      <c r="O21" s="160">
        <f t="shared" si="4"/>
        <v>0</v>
      </c>
      <c r="P21" s="160">
        <v>0</v>
      </c>
      <c r="Q21" s="160">
        <f t="shared" si="5"/>
        <v>0</v>
      </c>
      <c r="R21" s="160"/>
      <c r="S21" s="160" t="s">
        <v>161</v>
      </c>
      <c r="T21" s="160" t="s">
        <v>162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206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33.75" outlineLevel="1" x14ac:dyDescent="0.2">
      <c r="A22" s="187">
        <v>12</v>
      </c>
      <c r="B22" s="188" t="s">
        <v>1504</v>
      </c>
      <c r="C22" s="195" t="s">
        <v>1505</v>
      </c>
      <c r="D22" s="189" t="s">
        <v>204</v>
      </c>
      <c r="E22" s="190">
        <v>726.37640999999996</v>
      </c>
      <c r="F22" s="191">
        <v>285</v>
      </c>
      <c r="G22" s="192">
        <f t="shared" si="0"/>
        <v>207017.28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250490.9088</v>
      </c>
      <c r="N22" s="160">
        <v>0</v>
      </c>
      <c r="O22" s="160">
        <f t="shared" si="4"/>
        <v>0</v>
      </c>
      <c r="P22" s="160">
        <v>0</v>
      </c>
      <c r="Q22" s="160">
        <f t="shared" si="5"/>
        <v>0</v>
      </c>
      <c r="R22" s="160"/>
      <c r="S22" s="160" t="s">
        <v>161</v>
      </c>
      <c r="T22" s="160" t="s">
        <v>162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243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87">
        <v>13</v>
      </c>
      <c r="B23" s="188" t="s">
        <v>1506</v>
      </c>
      <c r="C23" s="195" t="s">
        <v>1507</v>
      </c>
      <c r="D23" s="189" t="s">
        <v>204</v>
      </c>
      <c r="E23" s="190">
        <v>726.37640999999996</v>
      </c>
      <c r="F23" s="191">
        <v>65</v>
      </c>
      <c r="G23" s="192">
        <f t="shared" si="0"/>
        <v>47214.47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57129.508699999998</v>
      </c>
      <c r="N23" s="160">
        <v>0</v>
      </c>
      <c r="O23" s="160">
        <f t="shared" si="4"/>
        <v>0</v>
      </c>
      <c r="P23" s="160">
        <v>0</v>
      </c>
      <c r="Q23" s="160">
        <f t="shared" si="5"/>
        <v>0</v>
      </c>
      <c r="R23" s="160"/>
      <c r="S23" s="160" t="s">
        <v>161</v>
      </c>
      <c r="T23" s="160" t="s">
        <v>162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206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45" outlineLevel="1" x14ac:dyDescent="0.2">
      <c r="A24" s="187">
        <v>14</v>
      </c>
      <c r="B24" s="188" t="s">
        <v>1508</v>
      </c>
      <c r="C24" s="195" t="s">
        <v>1509</v>
      </c>
      <c r="D24" s="189" t="s">
        <v>204</v>
      </c>
      <c r="E24" s="190">
        <v>726.37640999999996</v>
      </c>
      <c r="F24" s="191">
        <v>505</v>
      </c>
      <c r="G24" s="192">
        <f t="shared" si="0"/>
        <v>366820.09</v>
      </c>
      <c r="H24" s="161"/>
      <c r="I24" s="160">
        <f t="shared" si="1"/>
        <v>0</v>
      </c>
      <c r="J24" s="161"/>
      <c r="K24" s="160">
        <f t="shared" si="2"/>
        <v>0</v>
      </c>
      <c r="L24" s="160">
        <v>21</v>
      </c>
      <c r="M24" s="160">
        <f t="shared" si="3"/>
        <v>443852.3089</v>
      </c>
      <c r="N24" s="160">
        <v>0</v>
      </c>
      <c r="O24" s="160">
        <f t="shared" si="4"/>
        <v>0</v>
      </c>
      <c r="P24" s="160">
        <v>0</v>
      </c>
      <c r="Q24" s="160">
        <f t="shared" si="5"/>
        <v>0</v>
      </c>
      <c r="R24" s="160"/>
      <c r="S24" s="160" t="s">
        <v>161</v>
      </c>
      <c r="T24" s="160" t="s">
        <v>162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206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87">
        <v>15</v>
      </c>
      <c r="B25" s="188" t="s">
        <v>1510</v>
      </c>
      <c r="C25" s="195" t="s">
        <v>1511</v>
      </c>
      <c r="D25" s="189" t="s">
        <v>204</v>
      </c>
      <c r="E25" s="190">
        <v>726.37640999999996</v>
      </c>
      <c r="F25" s="191">
        <v>129</v>
      </c>
      <c r="G25" s="192">
        <f t="shared" si="0"/>
        <v>93702.56</v>
      </c>
      <c r="H25" s="161"/>
      <c r="I25" s="160">
        <f t="shared" si="1"/>
        <v>0</v>
      </c>
      <c r="J25" s="161"/>
      <c r="K25" s="160">
        <f t="shared" si="2"/>
        <v>0</v>
      </c>
      <c r="L25" s="160">
        <v>21</v>
      </c>
      <c r="M25" s="160">
        <f t="shared" si="3"/>
        <v>113380.09759999999</v>
      </c>
      <c r="N25" s="160">
        <v>0</v>
      </c>
      <c r="O25" s="160">
        <f t="shared" si="4"/>
        <v>0</v>
      </c>
      <c r="P25" s="160">
        <v>0</v>
      </c>
      <c r="Q25" s="160">
        <f t="shared" si="5"/>
        <v>0</v>
      </c>
      <c r="R25" s="160"/>
      <c r="S25" s="160" t="s">
        <v>161</v>
      </c>
      <c r="T25" s="160" t="s">
        <v>162</v>
      </c>
      <c r="U25" s="160">
        <v>0</v>
      </c>
      <c r="V25" s="160">
        <f t="shared" si="6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206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87">
        <v>16</v>
      </c>
      <c r="B26" s="188" t="s">
        <v>1512</v>
      </c>
      <c r="C26" s="195" t="s">
        <v>1513</v>
      </c>
      <c r="D26" s="189" t="s">
        <v>204</v>
      </c>
      <c r="E26" s="190">
        <v>726.37640999999996</v>
      </c>
      <c r="F26" s="191">
        <v>144</v>
      </c>
      <c r="G26" s="192">
        <f t="shared" si="0"/>
        <v>104598.2</v>
      </c>
      <c r="H26" s="161"/>
      <c r="I26" s="160">
        <f t="shared" si="1"/>
        <v>0</v>
      </c>
      <c r="J26" s="161"/>
      <c r="K26" s="160">
        <f t="shared" si="2"/>
        <v>0</v>
      </c>
      <c r="L26" s="160">
        <v>21</v>
      </c>
      <c r="M26" s="160">
        <f t="shared" si="3"/>
        <v>126563.82199999999</v>
      </c>
      <c r="N26" s="160">
        <v>0</v>
      </c>
      <c r="O26" s="160">
        <f t="shared" si="4"/>
        <v>0</v>
      </c>
      <c r="P26" s="160">
        <v>0</v>
      </c>
      <c r="Q26" s="160">
        <f t="shared" si="5"/>
        <v>0</v>
      </c>
      <c r="R26" s="160"/>
      <c r="S26" s="160" t="s">
        <v>161</v>
      </c>
      <c r="T26" s="160" t="s">
        <v>162</v>
      </c>
      <c r="U26" s="160">
        <v>0</v>
      </c>
      <c r="V26" s="160">
        <f t="shared" si="6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206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6" t="s">
        <v>156</v>
      </c>
      <c r="B27" s="167" t="s">
        <v>75</v>
      </c>
      <c r="C27" s="180" t="s">
        <v>76</v>
      </c>
      <c r="D27" s="168"/>
      <c r="E27" s="169"/>
      <c r="F27" s="170"/>
      <c r="G27" s="171">
        <f>SUMIF(AG28:AG29,"&lt;&gt;NOR",G28:G29)</f>
        <v>54189.22</v>
      </c>
      <c r="H27" s="165"/>
      <c r="I27" s="165">
        <f>SUM(I28:I29)</f>
        <v>0</v>
      </c>
      <c r="J27" s="165"/>
      <c r="K27" s="165">
        <f>SUM(K28:K29)</f>
        <v>0</v>
      </c>
      <c r="L27" s="165"/>
      <c r="M27" s="165">
        <f>SUM(M28:M29)</f>
        <v>65568.956200000001</v>
      </c>
      <c r="N27" s="165"/>
      <c r="O27" s="165">
        <f>SUM(O28:O29)</f>
        <v>0</v>
      </c>
      <c r="P27" s="165"/>
      <c r="Q27" s="165">
        <f>SUM(Q28:Q29)</f>
        <v>0</v>
      </c>
      <c r="R27" s="165"/>
      <c r="S27" s="165"/>
      <c r="T27" s="165"/>
      <c r="U27" s="165"/>
      <c r="V27" s="165">
        <f>SUM(V28:V29)</f>
        <v>0</v>
      </c>
      <c r="W27" s="165"/>
      <c r="AG27" t="s">
        <v>157</v>
      </c>
    </row>
    <row r="28" spans="1:60" ht="33.75" outlineLevel="1" x14ac:dyDescent="0.2">
      <c r="A28" s="187">
        <v>17</v>
      </c>
      <c r="B28" s="188" t="s">
        <v>625</v>
      </c>
      <c r="C28" s="195" t="s">
        <v>626</v>
      </c>
      <c r="D28" s="189" t="s">
        <v>204</v>
      </c>
      <c r="E28" s="190">
        <v>28.530650000000001</v>
      </c>
      <c r="F28" s="191">
        <v>166</v>
      </c>
      <c r="G28" s="192">
        <f>ROUND(E28*F28,2)</f>
        <v>4736.09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5730.6688999999997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161</v>
      </c>
      <c r="T28" s="160" t="s">
        <v>162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206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87">
        <v>18</v>
      </c>
      <c r="B29" s="188" t="s">
        <v>633</v>
      </c>
      <c r="C29" s="195" t="s">
        <v>634</v>
      </c>
      <c r="D29" s="189" t="s">
        <v>204</v>
      </c>
      <c r="E29" s="190">
        <v>190.20434</v>
      </c>
      <c r="F29" s="191">
        <v>260</v>
      </c>
      <c r="G29" s="192">
        <f>ROUND(E29*F29,2)</f>
        <v>49453.13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59838.287299999996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0"/>
      <c r="S29" s="160" t="s">
        <v>161</v>
      </c>
      <c r="T29" s="160" t="s">
        <v>162</v>
      </c>
      <c r="U29" s="160">
        <v>0</v>
      </c>
      <c r="V29" s="160">
        <f>ROUND(E29*U29,2)</f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206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6" t="s">
        <v>156</v>
      </c>
      <c r="B30" s="167" t="s">
        <v>77</v>
      </c>
      <c r="C30" s="180" t="s">
        <v>78</v>
      </c>
      <c r="D30" s="168"/>
      <c r="E30" s="169"/>
      <c r="F30" s="170"/>
      <c r="G30" s="171">
        <f>SUMIF(AG31:AG33,"&lt;&gt;NOR",G31:G33)</f>
        <v>218885.02</v>
      </c>
      <c r="H30" s="165"/>
      <c r="I30" s="165">
        <f>SUM(I31:I33)</f>
        <v>0</v>
      </c>
      <c r="J30" s="165"/>
      <c r="K30" s="165">
        <f>SUM(K31:K33)</f>
        <v>0</v>
      </c>
      <c r="L30" s="165"/>
      <c r="M30" s="165">
        <f>SUM(M31:M33)</f>
        <v>264850.87420000002</v>
      </c>
      <c r="N30" s="165"/>
      <c r="O30" s="165">
        <f>SUM(O31:O33)</f>
        <v>0</v>
      </c>
      <c r="P30" s="165"/>
      <c r="Q30" s="165">
        <f>SUM(Q31:Q33)</f>
        <v>0</v>
      </c>
      <c r="R30" s="165"/>
      <c r="S30" s="165"/>
      <c r="T30" s="165"/>
      <c r="U30" s="165"/>
      <c r="V30" s="165">
        <f>SUM(V31:V33)</f>
        <v>0</v>
      </c>
      <c r="W30" s="165"/>
      <c r="AG30" t="s">
        <v>157</v>
      </c>
    </row>
    <row r="31" spans="1:60" ht="22.5" outlineLevel="1" x14ac:dyDescent="0.2">
      <c r="A31" s="187">
        <v>19</v>
      </c>
      <c r="B31" s="188" t="s">
        <v>1514</v>
      </c>
      <c r="C31" s="195" t="s">
        <v>1515</v>
      </c>
      <c r="D31" s="189" t="s">
        <v>204</v>
      </c>
      <c r="E31" s="190">
        <v>768.05100000000004</v>
      </c>
      <c r="F31" s="191">
        <v>20</v>
      </c>
      <c r="G31" s="192">
        <f>ROUND(E31*F31,2)</f>
        <v>15361.02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18586.834200000001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0"/>
      <c r="S31" s="160" t="s">
        <v>161</v>
      </c>
      <c r="T31" s="160" t="s">
        <v>162</v>
      </c>
      <c r="U31" s="160">
        <v>0</v>
      </c>
      <c r="V31" s="160">
        <f>ROUND(E31*U31,2)</f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243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87">
        <v>20</v>
      </c>
      <c r="B32" s="188" t="s">
        <v>1516</v>
      </c>
      <c r="C32" s="195" t="s">
        <v>1517</v>
      </c>
      <c r="D32" s="189" t="s">
        <v>250</v>
      </c>
      <c r="E32" s="190">
        <v>3165.8963399999998</v>
      </c>
      <c r="F32" s="191">
        <v>55</v>
      </c>
      <c r="G32" s="192">
        <f>ROUND(E32*F32,2)</f>
        <v>174124.3</v>
      </c>
      <c r="H32" s="161"/>
      <c r="I32" s="160">
        <f>ROUND(E32*H32,2)</f>
        <v>0</v>
      </c>
      <c r="J32" s="161"/>
      <c r="K32" s="160">
        <f>ROUND(E32*J32,2)</f>
        <v>0</v>
      </c>
      <c r="L32" s="160">
        <v>21</v>
      </c>
      <c r="M32" s="160">
        <f>G32*(1+L32/100)</f>
        <v>210690.40299999999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0"/>
      <c r="S32" s="160" t="s">
        <v>161</v>
      </c>
      <c r="T32" s="160" t="s">
        <v>162</v>
      </c>
      <c r="U32" s="160">
        <v>0</v>
      </c>
      <c r="V32" s="160">
        <f>ROUND(E32*U32,2)</f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243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87">
        <v>21</v>
      </c>
      <c r="B33" s="188" t="s">
        <v>1518</v>
      </c>
      <c r="C33" s="195" t="s">
        <v>1519</v>
      </c>
      <c r="D33" s="189" t="s">
        <v>204</v>
      </c>
      <c r="E33" s="190">
        <v>345.87878999999998</v>
      </c>
      <c r="F33" s="191">
        <v>85</v>
      </c>
      <c r="G33" s="192">
        <f>ROUND(E33*F33,2)</f>
        <v>29399.7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35573.637000000002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161</v>
      </c>
      <c r="T33" s="160" t="s">
        <v>162</v>
      </c>
      <c r="U33" s="160">
        <v>0</v>
      </c>
      <c r="V33" s="160">
        <f>ROUND(E33*U33,2)</f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243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5.5" x14ac:dyDescent="0.2">
      <c r="A34" s="166" t="s">
        <v>156</v>
      </c>
      <c r="B34" s="167" t="s">
        <v>85</v>
      </c>
      <c r="C34" s="180" t="s">
        <v>86</v>
      </c>
      <c r="D34" s="168"/>
      <c r="E34" s="169"/>
      <c r="F34" s="170"/>
      <c r="G34" s="171">
        <f>SUMIF(AG35:AG36,"&lt;&gt;NOR",G35:G36)</f>
        <v>71125.7</v>
      </c>
      <c r="H34" s="165"/>
      <c r="I34" s="165">
        <f>SUM(I35:I36)</f>
        <v>0</v>
      </c>
      <c r="J34" s="165"/>
      <c r="K34" s="165">
        <f>SUM(K35:K36)</f>
        <v>0</v>
      </c>
      <c r="L34" s="165"/>
      <c r="M34" s="165">
        <f>SUM(M35:M36)</f>
        <v>86062.096999999994</v>
      </c>
      <c r="N34" s="165"/>
      <c r="O34" s="165">
        <f>SUM(O35:O36)</f>
        <v>0</v>
      </c>
      <c r="P34" s="165"/>
      <c r="Q34" s="165">
        <f>SUM(Q35:Q36)</f>
        <v>0</v>
      </c>
      <c r="R34" s="165"/>
      <c r="S34" s="165"/>
      <c r="T34" s="165"/>
      <c r="U34" s="165"/>
      <c r="V34" s="165">
        <f>SUM(V35:V36)</f>
        <v>0</v>
      </c>
      <c r="W34" s="165"/>
      <c r="AG34" t="s">
        <v>157</v>
      </c>
    </row>
    <row r="35" spans="1:60" ht="56.25" outlineLevel="1" x14ac:dyDescent="0.2">
      <c r="A35" s="172">
        <v>22</v>
      </c>
      <c r="B35" s="173" t="s">
        <v>695</v>
      </c>
      <c r="C35" s="181" t="s">
        <v>696</v>
      </c>
      <c r="D35" s="174" t="s">
        <v>204</v>
      </c>
      <c r="E35" s="175">
        <v>1580.5709999999999</v>
      </c>
      <c r="F35" s="176">
        <v>45</v>
      </c>
      <c r="G35" s="177">
        <f>ROUND(E35*F35,2)</f>
        <v>71125.7</v>
      </c>
      <c r="H35" s="161"/>
      <c r="I35" s="160">
        <f>ROUND(E35*H35,2)</f>
        <v>0</v>
      </c>
      <c r="J35" s="161"/>
      <c r="K35" s="160">
        <f>ROUND(E35*J35,2)</f>
        <v>0</v>
      </c>
      <c r="L35" s="160">
        <v>21</v>
      </c>
      <c r="M35" s="160">
        <f>G35*(1+L35/100)</f>
        <v>86062.096999999994</v>
      </c>
      <c r="N35" s="160">
        <v>0</v>
      </c>
      <c r="O35" s="160">
        <f>ROUND(E35*N35,2)</f>
        <v>0</v>
      </c>
      <c r="P35" s="160">
        <v>0</v>
      </c>
      <c r="Q35" s="160">
        <f>ROUND(E35*P35,2)</f>
        <v>0</v>
      </c>
      <c r="R35" s="160"/>
      <c r="S35" s="160" t="s">
        <v>161</v>
      </c>
      <c r="T35" s="160" t="s">
        <v>162</v>
      </c>
      <c r="U35" s="160">
        <v>0</v>
      </c>
      <c r="V35" s="160">
        <f>ROUND(E35*U35,2)</f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206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57"/>
      <c r="B36" s="158"/>
      <c r="C36" s="263" t="s">
        <v>697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78" t="str">
        <f>C36</f>
        <v>zárubněmi, umytí a vyčištění jiných zasklených a natíraných ploch a zařizovacích předmětů před předáním do užívání světlá výška podlaží do 4 m</v>
      </c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6" t="s">
        <v>156</v>
      </c>
      <c r="B37" s="167" t="s">
        <v>87</v>
      </c>
      <c r="C37" s="180" t="s">
        <v>88</v>
      </c>
      <c r="D37" s="168"/>
      <c r="E37" s="169"/>
      <c r="F37" s="170"/>
      <c r="G37" s="171">
        <f>SUMIF(AG38:AG38,"&lt;&gt;NOR",G38:G38)</f>
        <v>17417.96</v>
      </c>
      <c r="H37" s="165"/>
      <c r="I37" s="165">
        <f>SUM(I38:I38)</f>
        <v>0</v>
      </c>
      <c r="J37" s="165"/>
      <c r="K37" s="165">
        <f>SUM(K38:K38)</f>
        <v>0</v>
      </c>
      <c r="L37" s="165"/>
      <c r="M37" s="165">
        <f>SUM(M38:M38)</f>
        <v>21075.731599999999</v>
      </c>
      <c r="N37" s="165"/>
      <c r="O37" s="165">
        <f>SUM(O38:O38)</f>
        <v>0</v>
      </c>
      <c r="P37" s="165"/>
      <c r="Q37" s="165">
        <f>SUM(Q38:Q38)</f>
        <v>0</v>
      </c>
      <c r="R37" s="165"/>
      <c r="S37" s="165"/>
      <c r="T37" s="165"/>
      <c r="U37" s="165"/>
      <c r="V37" s="165">
        <f>SUM(V38:V38)</f>
        <v>0</v>
      </c>
      <c r="W37" s="165"/>
      <c r="AG37" t="s">
        <v>157</v>
      </c>
    </row>
    <row r="38" spans="1:60" ht="22.5" outlineLevel="1" x14ac:dyDescent="0.2">
      <c r="A38" s="187">
        <v>23</v>
      </c>
      <c r="B38" s="188" t="s">
        <v>1520</v>
      </c>
      <c r="C38" s="195" t="s">
        <v>1521</v>
      </c>
      <c r="D38" s="189" t="s">
        <v>204</v>
      </c>
      <c r="E38" s="190">
        <v>63.338050000000003</v>
      </c>
      <c r="F38" s="191">
        <v>275</v>
      </c>
      <c r="G38" s="192">
        <f>ROUND(E38*F38,2)</f>
        <v>17417.96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21075.731599999999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0"/>
      <c r="S38" s="160" t="s">
        <v>161</v>
      </c>
      <c r="T38" s="160" t="s">
        <v>162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206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6" t="s">
        <v>156</v>
      </c>
      <c r="B39" s="167" t="s">
        <v>89</v>
      </c>
      <c r="C39" s="180" t="s">
        <v>90</v>
      </c>
      <c r="D39" s="168"/>
      <c r="E39" s="169"/>
      <c r="F39" s="170"/>
      <c r="G39" s="171">
        <f>SUMIF(AG40:AG44,"&lt;&gt;NOR",G40:G44)</f>
        <v>269043.83999999997</v>
      </c>
      <c r="H39" s="165"/>
      <c r="I39" s="165">
        <f>SUM(I40:I44)</f>
        <v>0</v>
      </c>
      <c r="J39" s="165"/>
      <c r="K39" s="165">
        <f>SUM(K40:K44)</f>
        <v>0</v>
      </c>
      <c r="L39" s="165"/>
      <c r="M39" s="165">
        <f>SUM(M40:M44)</f>
        <v>325543.04639999999</v>
      </c>
      <c r="N39" s="165"/>
      <c r="O39" s="165">
        <f>SUM(O40:O44)</f>
        <v>0</v>
      </c>
      <c r="P39" s="165"/>
      <c r="Q39" s="165">
        <f>SUM(Q40:Q44)</f>
        <v>0</v>
      </c>
      <c r="R39" s="165"/>
      <c r="S39" s="165"/>
      <c r="T39" s="165"/>
      <c r="U39" s="165"/>
      <c r="V39" s="165">
        <f>SUM(V40:V44)</f>
        <v>0</v>
      </c>
      <c r="W39" s="165"/>
      <c r="AG39" t="s">
        <v>157</v>
      </c>
    </row>
    <row r="40" spans="1:60" ht="33.75" outlineLevel="1" x14ac:dyDescent="0.2">
      <c r="A40" s="187">
        <v>24</v>
      </c>
      <c r="B40" s="188" t="s">
        <v>784</v>
      </c>
      <c r="C40" s="195" t="s">
        <v>785</v>
      </c>
      <c r="D40" s="189" t="s">
        <v>204</v>
      </c>
      <c r="E40" s="190">
        <v>726.37640999999996</v>
      </c>
      <c r="F40" s="191">
        <v>33</v>
      </c>
      <c r="G40" s="192">
        <f>ROUND(E40*F40,2)</f>
        <v>23970.42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29004.208199999997</v>
      </c>
      <c r="N40" s="160">
        <v>0</v>
      </c>
      <c r="O40" s="160">
        <f>ROUND(E40*N40,2)</f>
        <v>0</v>
      </c>
      <c r="P40" s="160">
        <v>0</v>
      </c>
      <c r="Q40" s="160">
        <f>ROUND(E40*P40,2)</f>
        <v>0</v>
      </c>
      <c r="R40" s="160"/>
      <c r="S40" s="160" t="s">
        <v>161</v>
      </c>
      <c r="T40" s="160" t="s">
        <v>162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206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87">
        <v>25</v>
      </c>
      <c r="B41" s="188" t="s">
        <v>1522</v>
      </c>
      <c r="C41" s="195" t="s">
        <v>1523</v>
      </c>
      <c r="D41" s="189" t="s">
        <v>204</v>
      </c>
      <c r="E41" s="190">
        <v>939.64094999999998</v>
      </c>
      <c r="F41" s="191">
        <v>51</v>
      </c>
      <c r="G41" s="192">
        <f>ROUND(E41*F41,2)</f>
        <v>47921.69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57985.244899999998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0"/>
      <c r="S41" s="160" t="s">
        <v>161</v>
      </c>
      <c r="T41" s="160" t="s">
        <v>162</v>
      </c>
      <c r="U41" s="160">
        <v>0</v>
      </c>
      <c r="V41" s="160">
        <f>ROUND(E41*U41,2)</f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206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87">
        <v>26</v>
      </c>
      <c r="B42" s="188" t="s">
        <v>1524</v>
      </c>
      <c r="C42" s="195" t="s">
        <v>1525</v>
      </c>
      <c r="D42" s="189" t="s">
        <v>204</v>
      </c>
      <c r="E42" s="190">
        <v>213.26454000000001</v>
      </c>
      <c r="F42" s="191">
        <v>65</v>
      </c>
      <c r="G42" s="192">
        <f>ROUND(E42*F42,2)</f>
        <v>13862.2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16773.261999999999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0"/>
      <c r="S42" s="160" t="s">
        <v>161</v>
      </c>
      <c r="T42" s="160" t="s">
        <v>162</v>
      </c>
      <c r="U42" s="160">
        <v>0</v>
      </c>
      <c r="V42" s="160">
        <f>ROUND(E42*U42,2)</f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206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87">
        <v>27</v>
      </c>
      <c r="B43" s="188" t="s">
        <v>1526</v>
      </c>
      <c r="C43" s="195" t="s">
        <v>1527</v>
      </c>
      <c r="D43" s="189" t="s">
        <v>204</v>
      </c>
      <c r="E43" s="190">
        <v>367.11630000000002</v>
      </c>
      <c r="F43" s="191">
        <v>25</v>
      </c>
      <c r="G43" s="192">
        <f>ROUND(E43*F43,2)</f>
        <v>9177.91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11105.2711</v>
      </c>
      <c r="N43" s="160">
        <v>0</v>
      </c>
      <c r="O43" s="160">
        <f>ROUND(E43*N43,2)</f>
        <v>0</v>
      </c>
      <c r="P43" s="160">
        <v>0</v>
      </c>
      <c r="Q43" s="160">
        <f>ROUND(E43*P43,2)</f>
        <v>0</v>
      </c>
      <c r="R43" s="160"/>
      <c r="S43" s="160" t="s">
        <v>161</v>
      </c>
      <c r="T43" s="160" t="s">
        <v>162</v>
      </c>
      <c r="U43" s="160">
        <v>0</v>
      </c>
      <c r="V43" s="160">
        <f>ROUND(E43*U43,2)</f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243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87">
        <v>28</v>
      </c>
      <c r="B44" s="188" t="s">
        <v>1528</v>
      </c>
      <c r="C44" s="195" t="s">
        <v>1529</v>
      </c>
      <c r="D44" s="189" t="s">
        <v>250</v>
      </c>
      <c r="E44" s="190">
        <v>3165.6657599999999</v>
      </c>
      <c r="F44" s="191">
        <v>55</v>
      </c>
      <c r="G44" s="192">
        <f>ROUND(E44*F44,2)</f>
        <v>174111.62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210675.06019999998</v>
      </c>
      <c r="N44" s="160">
        <v>0</v>
      </c>
      <c r="O44" s="160">
        <f>ROUND(E44*N44,2)</f>
        <v>0</v>
      </c>
      <c r="P44" s="160">
        <v>0</v>
      </c>
      <c r="Q44" s="160">
        <f>ROUND(E44*P44,2)</f>
        <v>0</v>
      </c>
      <c r="R44" s="160"/>
      <c r="S44" s="160" t="s">
        <v>161</v>
      </c>
      <c r="T44" s="160" t="s">
        <v>162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243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66" t="s">
        <v>156</v>
      </c>
      <c r="B45" s="167" t="s">
        <v>91</v>
      </c>
      <c r="C45" s="180" t="s">
        <v>92</v>
      </c>
      <c r="D45" s="168"/>
      <c r="E45" s="169"/>
      <c r="F45" s="170"/>
      <c r="G45" s="171">
        <f>SUMIF(AG46:AG46,"&lt;&gt;NOR",G46:G46)</f>
        <v>43047.06</v>
      </c>
      <c r="H45" s="165"/>
      <c r="I45" s="165">
        <f>SUM(I46:I46)</f>
        <v>0</v>
      </c>
      <c r="J45" s="165"/>
      <c r="K45" s="165">
        <f>SUM(K46:K46)</f>
        <v>0</v>
      </c>
      <c r="L45" s="165"/>
      <c r="M45" s="165">
        <f>SUM(M46:M46)</f>
        <v>52086.942599999995</v>
      </c>
      <c r="N45" s="165"/>
      <c r="O45" s="165">
        <f>SUM(O46:O46)</f>
        <v>0</v>
      </c>
      <c r="P45" s="165"/>
      <c r="Q45" s="165">
        <f>SUM(Q46:Q46)</f>
        <v>0</v>
      </c>
      <c r="R45" s="165"/>
      <c r="S45" s="165"/>
      <c r="T45" s="165"/>
      <c r="U45" s="165"/>
      <c r="V45" s="165">
        <f>SUM(V46:V46)</f>
        <v>0</v>
      </c>
      <c r="W45" s="165"/>
      <c r="AG45" t="s">
        <v>157</v>
      </c>
    </row>
    <row r="46" spans="1:60" ht="33.75" outlineLevel="1" x14ac:dyDescent="0.2">
      <c r="A46" s="187">
        <v>29</v>
      </c>
      <c r="B46" s="188" t="s">
        <v>1530</v>
      </c>
      <c r="C46" s="195" t="s">
        <v>1531</v>
      </c>
      <c r="D46" s="189" t="s">
        <v>234</v>
      </c>
      <c r="E46" s="190">
        <v>143.49019999999999</v>
      </c>
      <c r="F46" s="191">
        <v>300</v>
      </c>
      <c r="G46" s="192">
        <f>ROUND(E46*F46,2)</f>
        <v>43047.06</v>
      </c>
      <c r="H46" s="161"/>
      <c r="I46" s="160">
        <f>ROUND(E46*H46,2)</f>
        <v>0</v>
      </c>
      <c r="J46" s="161"/>
      <c r="K46" s="160">
        <f>ROUND(E46*J46,2)</f>
        <v>0</v>
      </c>
      <c r="L46" s="160">
        <v>21</v>
      </c>
      <c r="M46" s="160">
        <f>G46*(1+L46/100)</f>
        <v>52086.942599999995</v>
      </c>
      <c r="N46" s="160">
        <v>0</v>
      </c>
      <c r="O46" s="160">
        <f>ROUND(E46*N46,2)</f>
        <v>0</v>
      </c>
      <c r="P46" s="160">
        <v>0</v>
      </c>
      <c r="Q46" s="160">
        <f>ROUND(E46*P46,2)</f>
        <v>0</v>
      </c>
      <c r="R46" s="160"/>
      <c r="S46" s="160" t="s">
        <v>161</v>
      </c>
      <c r="T46" s="160" t="s">
        <v>162</v>
      </c>
      <c r="U46" s="160">
        <v>0</v>
      </c>
      <c r="V46" s="160">
        <f>ROUND(E46*U46,2)</f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206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66" t="s">
        <v>156</v>
      </c>
      <c r="B47" s="167" t="s">
        <v>93</v>
      </c>
      <c r="C47" s="180" t="s">
        <v>94</v>
      </c>
      <c r="D47" s="168"/>
      <c r="E47" s="169"/>
      <c r="F47" s="170"/>
      <c r="G47" s="171">
        <f>SUMIF(AG48:AG93,"&lt;&gt;NOR",G48:G93)</f>
        <v>2537879.2999999993</v>
      </c>
      <c r="H47" s="165"/>
      <c r="I47" s="165">
        <f>SUM(I48:I93)</f>
        <v>0</v>
      </c>
      <c r="J47" s="165"/>
      <c r="K47" s="165">
        <f>SUM(K48:K93)</f>
        <v>0</v>
      </c>
      <c r="L47" s="165"/>
      <c r="M47" s="165">
        <f>SUM(M48:M93)</f>
        <v>3070833.9529999997</v>
      </c>
      <c r="N47" s="165"/>
      <c r="O47" s="165">
        <f>SUM(O48:O93)</f>
        <v>0</v>
      </c>
      <c r="P47" s="165"/>
      <c r="Q47" s="165">
        <f>SUM(Q48:Q93)</f>
        <v>0</v>
      </c>
      <c r="R47" s="165"/>
      <c r="S47" s="165"/>
      <c r="T47" s="165"/>
      <c r="U47" s="165"/>
      <c r="V47" s="165">
        <f>SUM(V48:V93)</f>
        <v>0</v>
      </c>
      <c r="W47" s="165"/>
      <c r="AG47" t="s">
        <v>157</v>
      </c>
    </row>
    <row r="48" spans="1:60" ht="33.75" outlineLevel="1" x14ac:dyDescent="0.2">
      <c r="A48" s="172">
        <v>30</v>
      </c>
      <c r="B48" s="173" t="s">
        <v>1532</v>
      </c>
      <c r="C48" s="181" t="s">
        <v>1533</v>
      </c>
      <c r="D48" s="174" t="s">
        <v>204</v>
      </c>
      <c r="E48" s="175">
        <v>455.69195999999999</v>
      </c>
      <c r="F48" s="176">
        <v>600</v>
      </c>
      <c r="G48" s="177">
        <f>ROUND(E48*F48,2)</f>
        <v>273415.18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330832.36780000001</v>
      </c>
      <c r="N48" s="160">
        <v>0</v>
      </c>
      <c r="O48" s="160">
        <f>ROUND(E48*N48,2)</f>
        <v>0</v>
      </c>
      <c r="P48" s="160">
        <v>0</v>
      </c>
      <c r="Q48" s="160">
        <f>ROUND(E48*P48,2)</f>
        <v>0</v>
      </c>
      <c r="R48" s="160"/>
      <c r="S48" s="160" t="s">
        <v>161</v>
      </c>
      <c r="T48" s="160" t="s">
        <v>162</v>
      </c>
      <c r="U48" s="160">
        <v>0</v>
      </c>
      <c r="V48" s="160">
        <f>ROUND(E48*U48,2)</f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799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63" t="s">
        <v>1534</v>
      </c>
      <c r="D49" s="264"/>
      <c r="E49" s="264"/>
      <c r="F49" s="264"/>
      <c r="G49" s="264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74" t="s">
        <v>1535</v>
      </c>
      <c r="D50" s="275"/>
      <c r="E50" s="275"/>
      <c r="F50" s="275"/>
      <c r="G50" s="27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74" t="s">
        <v>1536</v>
      </c>
      <c r="D51" s="275"/>
      <c r="E51" s="275"/>
      <c r="F51" s="275"/>
      <c r="G51" s="27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74" t="s">
        <v>1537</v>
      </c>
      <c r="D52" s="275"/>
      <c r="E52" s="275"/>
      <c r="F52" s="275"/>
      <c r="G52" s="27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165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74" t="s">
        <v>1538</v>
      </c>
      <c r="D53" s="275"/>
      <c r="E53" s="275"/>
      <c r="F53" s="275"/>
      <c r="G53" s="27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74" t="s">
        <v>1539</v>
      </c>
      <c r="D54" s="275"/>
      <c r="E54" s="275"/>
      <c r="F54" s="275"/>
      <c r="G54" s="27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74" t="s">
        <v>1540</v>
      </c>
      <c r="D55" s="275"/>
      <c r="E55" s="275"/>
      <c r="F55" s="275"/>
      <c r="G55" s="27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74" t="s">
        <v>1541</v>
      </c>
      <c r="D56" s="275"/>
      <c r="E56" s="275"/>
      <c r="F56" s="275"/>
      <c r="G56" s="27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74" t="s">
        <v>1542</v>
      </c>
      <c r="D57" s="275"/>
      <c r="E57" s="275"/>
      <c r="F57" s="275"/>
      <c r="G57" s="27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74" t="s">
        <v>1543</v>
      </c>
      <c r="D58" s="275"/>
      <c r="E58" s="275"/>
      <c r="F58" s="275"/>
      <c r="G58" s="275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165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74" t="s">
        <v>1544</v>
      </c>
      <c r="D59" s="275"/>
      <c r="E59" s="275"/>
      <c r="F59" s="275"/>
      <c r="G59" s="27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74" t="s">
        <v>1545</v>
      </c>
      <c r="D60" s="275"/>
      <c r="E60" s="275"/>
      <c r="F60" s="275"/>
      <c r="G60" s="275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165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274" t="s">
        <v>1546</v>
      </c>
      <c r="D61" s="275"/>
      <c r="E61" s="275"/>
      <c r="F61" s="275"/>
      <c r="G61" s="27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165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74" t="s">
        <v>1547</v>
      </c>
      <c r="D62" s="275"/>
      <c r="E62" s="275"/>
      <c r="F62" s="275"/>
      <c r="G62" s="27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165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74" t="s">
        <v>1548</v>
      </c>
      <c r="D63" s="275"/>
      <c r="E63" s="275"/>
      <c r="F63" s="275"/>
      <c r="G63" s="27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165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74" t="s">
        <v>1549</v>
      </c>
      <c r="D64" s="275"/>
      <c r="E64" s="275"/>
      <c r="F64" s="275"/>
      <c r="G64" s="275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165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74" t="s">
        <v>1550</v>
      </c>
      <c r="D65" s="275"/>
      <c r="E65" s="275"/>
      <c r="F65" s="275"/>
      <c r="G65" s="27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74" t="s">
        <v>1551</v>
      </c>
      <c r="D66" s="275"/>
      <c r="E66" s="275"/>
      <c r="F66" s="275"/>
      <c r="G66" s="275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165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74" t="s">
        <v>1552</v>
      </c>
      <c r="D67" s="275"/>
      <c r="E67" s="275"/>
      <c r="F67" s="275"/>
      <c r="G67" s="27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165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274" t="s">
        <v>1553</v>
      </c>
      <c r="D68" s="275"/>
      <c r="E68" s="275"/>
      <c r="F68" s="275"/>
      <c r="G68" s="27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165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74" t="s">
        <v>1554</v>
      </c>
      <c r="D69" s="275"/>
      <c r="E69" s="275"/>
      <c r="F69" s="275"/>
      <c r="G69" s="275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165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74" t="s">
        <v>1555</v>
      </c>
      <c r="D70" s="275"/>
      <c r="E70" s="275"/>
      <c r="F70" s="275"/>
      <c r="G70" s="275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165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74" t="s">
        <v>1556</v>
      </c>
      <c r="D71" s="275"/>
      <c r="E71" s="275"/>
      <c r="F71" s="275"/>
      <c r="G71" s="27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165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74" t="s">
        <v>1557</v>
      </c>
      <c r="D72" s="275"/>
      <c r="E72" s="275"/>
      <c r="F72" s="275"/>
      <c r="G72" s="275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165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87">
        <v>31</v>
      </c>
      <c r="B73" s="188" t="s">
        <v>1558</v>
      </c>
      <c r="C73" s="195" t="s">
        <v>1559</v>
      </c>
      <c r="D73" s="189" t="s">
        <v>242</v>
      </c>
      <c r="E73" s="190">
        <v>3759.45867</v>
      </c>
      <c r="F73" s="191">
        <v>255</v>
      </c>
      <c r="G73" s="192">
        <f>ROUND(E73*F73,2)</f>
        <v>958661.96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1159980.9715999998</v>
      </c>
      <c r="N73" s="160">
        <v>0</v>
      </c>
      <c r="O73" s="160">
        <f>ROUND(E73*N73,2)</f>
        <v>0</v>
      </c>
      <c r="P73" s="160">
        <v>0</v>
      </c>
      <c r="Q73" s="160">
        <f>ROUND(E73*P73,2)</f>
        <v>0</v>
      </c>
      <c r="R73" s="160"/>
      <c r="S73" s="160" t="s">
        <v>161</v>
      </c>
      <c r="T73" s="160" t="s">
        <v>162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799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33.75" outlineLevel="1" x14ac:dyDescent="0.2">
      <c r="A74" s="172">
        <v>32</v>
      </c>
      <c r="B74" s="173" t="s">
        <v>1560</v>
      </c>
      <c r="C74" s="181" t="s">
        <v>1561</v>
      </c>
      <c r="D74" s="174" t="s">
        <v>204</v>
      </c>
      <c r="E74" s="175">
        <v>220.84074000000001</v>
      </c>
      <c r="F74" s="176">
        <v>600</v>
      </c>
      <c r="G74" s="177">
        <f>ROUND(E74*F74,2)</f>
        <v>132504.44</v>
      </c>
      <c r="H74" s="161"/>
      <c r="I74" s="160">
        <f>ROUND(E74*H74,2)</f>
        <v>0</v>
      </c>
      <c r="J74" s="161"/>
      <c r="K74" s="160">
        <f>ROUND(E74*J74,2)</f>
        <v>0</v>
      </c>
      <c r="L74" s="160">
        <v>21</v>
      </c>
      <c r="M74" s="160">
        <f>G74*(1+L74/100)</f>
        <v>160330.37239999999</v>
      </c>
      <c r="N74" s="160">
        <v>0</v>
      </c>
      <c r="O74" s="160">
        <f>ROUND(E74*N74,2)</f>
        <v>0</v>
      </c>
      <c r="P74" s="160">
        <v>0</v>
      </c>
      <c r="Q74" s="160">
        <f>ROUND(E74*P74,2)</f>
        <v>0</v>
      </c>
      <c r="R74" s="160"/>
      <c r="S74" s="160" t="s">
        <v>161</v>
      </c>
      <c r="T74" s="160" t="s">
        <v>162</v>
      </c>
      <c r="U74" s="160">
        <v>0</v>
      </c>
      <c r="V74" s="160">
        <f>ROUND(E74*U74,2)</f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799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63" t="s">
        <v>1562</v>
      </c>
      <c r="D75" s="264"/>
      <c r="E75" s="264"/>
      <c r="F75" s="264"/>
      <c r="G75" s="264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74" t="s">
        <v>1563</v>
      </c>
      <c r="D76" s="275"/>
      <c r="E76" s="275"/>
      <c r="F76" s="275"/>
      <c r="G76" s="27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165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274" t="s">
        <v>1564</v>
      </c>
      <c r="D77" s="275"/>
      <c r="E77" s="275"/>
      <c r="F77" s="275"/>
      <c r="G77" s="275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165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274" t="s">
        <v>1565</v>
      </c>
      <c r="D78" s="275"/>
      <c r="E78" s="275"/>
      <c r="F78" s="275"/>
      <c r="G78" s="275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165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74" t="s">
        <v>1566</v>
      </c>
      <c r="D79" s="275"/>
      <c r="E79" s="275"/>
      <c r="F79" s="275"/>
      <c r="G79" s="275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74" t="s">
        <v>1567</v>
      </c>
      <c r="D80" s="275"/>
      <c r="E80" s="275"/>
      <c r="F80" s="275"/>
      <c r="G80" s="275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165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274" t="s">
        <v>1568</v>
      </c>
      <c r="D81" s="275"/>
      <c r="E81" s="275"/>
      <c r="F81" s="275"/>
      <c r="G81" s="27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165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74" t="s">
        <v>1569</v>
      </c>
      <c r="D82" s="275"/>
      <c r="E82" s="275"/>
      <c r="F82" s="275"/>
      <c r="G82" s="275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165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74" t="s">
        <v>1570</v>
      </c>
      <c r="D83" s="275"/>
      <c r="E83" s="275"/>
      <c r="F83" s="275"/>
      <c r="G83" s="275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165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87">
        <v>33</v>
      </c>
      <c r="B84" s="188" t="s">
        <v>1571</v>
      </c>
      <c r="C84" s="195" t="s">
        <v>1572</v>
      </c>
      <c r="D84" s="189" t="s">
        <v>242</v>
      </c>
      <c r="E84" s="190">
        <v>3643.87221</v>
      </c>
      <c r="F84" s="191">
        <v>255</v>
      </c>
      <c r="G84" s="192">
        <f>ROUND(E84*F84,2)</f>
        <v>929187.41</v>
      </c>
      <c r="H84" s="161"/>
      <c r="I84" s="160">
        <f>ROUND(E84*H84,2)</f>
        <v>0</v>
      </c>
      <c r="J84" s="161"/>
      <c r="K84" s="160">
        <f>ROUND(E84*J84,2)</f>
        <v>0</v>
      </c>
      <c r="L84" s="160">
        <v>21</v>
      </c>
      <c r="M84" s="160">
        <f>G84*(1+L84/100)</f>
        <v>1124316.7660999999</v>
      </c>
      <c r="N84" s="160">
        <v>0</v>
      </c>
      <c r="O84" s="160">
        <f>ROUND(E84*N84,2)</f>
        <v>0</v>
      </c>
      <c r="P84" s="160">
        <v>0</v>
      </c>
      <c r="Q84" s="160">
        <f>ROUND(E84*P84,2)</f>
        <v>0</v>
      </c>
      <c r="R84" s="160"/>
      <c r="S84" s="160" t="s">
        <v>161</v>
      </c>
      <c r="T84" s="160" t="s">
        <v>162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799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1" x14ac:dyDescent="0.2">
      <c r="A85" s="172">
        <v>34</v>
      </c>
      <c r="B85" s="173" t="s">
        <v>1573</v>
      </c>
      <c r="C85" s="181" t="s">
        <v>1574</v>
      </c>
      <c r="D85" s="174" t="s">
        <v>250</v>
      </c>
      <c r="E85" s="175">
        <v>237.5523</v>
      </c>
      <c r="F85" s="176">
        <v>800</v>
      </c>
      <c r="G85" s="177">
        <f>ROUND(E85*F85,2)</f>
        <v>190041.84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229950.62639999998</v>
      </c>
      <c r="N85" s="160">
        <v>0</v>
      </c>
      <c r="O85" s="160">
        <f>ROUND(E85*N85,2)</f>
        <v>0</v>
      </c>
      <c r="P85" s="160">
        <v>0</v>
      </c>
      <c r="Q85" s="160">
        <f>ROUND(E85*P85,2)</f>
        <v>0</v>
      </c>
      <c r="R85" s="160"/>
      <c r="S85" s="160" t="s">
        <v>161</v>
      </c>
      <c r="T85" s="160" t="s">
        <v>162</v>
      </c>
      <c r="U85" s="160">
        <v>0</v>
      </c>
      <c r="V85" s="160">
        <f>ROUND(E85*U85,2)</f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799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63" t="s">
        <v>1575</v>
      </c>
      <c r="D86" s="264"/>
      <c r="E86" s="264"/>
      <c r="F86" s="264"/>
      <c r="G86" s="264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74" t="s">
        <v>1576</v>
      </c>
      <c r="D87" s="275"/>
      <c r="E87" s="275"/>
      <c r="F87" s="275"/>
      <c r="G87" s="27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74" t="s">
        <v>1577</v>
      </c>
      <c r="D88" s="275"/>
      <c r="E88" s="275"/>
      <c r="F88" s="275"/>
      <c r="G88" s="27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74" t="s">
        <v>1578</v>
      </c>
      <c r="D89" s="275"/>
      <c r="E89" s="275"/>
      <c r="F89" s="275"/>
      <c r="G89" s="27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74" t="s">
        <v>1579</v>
      </c>
      <c r="D90" s="275"/>
      <c r="E90" s="275"/>
      <c r="F90" s="275"/>
      <c r="G90" s="27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165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74" t="s">
        <v>1580</v>
      </c>
      <c r="D91" s="275"/>
      <c r="E91" s="275"/>
      <c r="F91" s="275"/>
      <c r="G91" s="27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33.75" outlineLevel="1" x14ac:dyDescent="0.2">
      <c r="A92" s="187">
        <v>35</v>
      </c>
      <c r="B92" s="188" t="s">
        <v>1581</v>
      </c>
      <c r="C92" s="195" t="s">
        <v>1582</v>
      </c>
      <c r="D92" s="189" t="s">
        <v>1583</v>
      </c>
      <c r="E92" s="190">
        <v>46.326270000000001</v>
      </c>
      <c r="F92" s="191">
        <v>600</v>
      </c>
      <c r="G92" s="192">
        <f>ROUND(E92*F92,2)</f>
        <v>27795.759999999998</v>
      </c>
      <c r="H92" s="161"/>
      <c r="I92" s="160">
        <f>ROUND(E92*H92,2)</f>
        <v>0</v>
      </c>
      <c r="J92" s="161"/>
      <c r="K92" s="160">
        <f>ROUND(E92*J92,2)</f>
        <v>0</v>
      </c>
      <c r="L92" s="160">
        <v>21</v>
      </c>
      <c r="M92" s="160">
        <f>G92*(1+L92/100)</f>
        <v>33632.869599999998</v>
      </c>
      <c r="N92" s="160">
        <v>0</v>
      </c>
      <c r="O92" s="160">
        <f>ROUND(E92*N92,2)</f>
        <v>0</v>
      </c>
      <c r="P92" s="160">
        <v>0</v>
      </c>
      <c r="Q92" s="160">
        <f>ROUND(E92*P92,2)</f>
        <v>0</v>
      </c>
      <c r="R92" s="160"/>
      <c r="S92" s="160" t="s">
        <v>161</v>
      </c>
      <c r="T92" s="160" t="s">
        <v>162</v>
      </c>
      <c r="U92" s="160">
        <v>0</v>
      </c>
      <c r="V92" s="160">
        <f>ROUND(E92*U92,2)</f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799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87">
        <v>36</v>
      </c>
      <c r="B93" s="188" t="s">
        <v>1584</v>
      </c>
      <c r="C93" s="195" t="s">
        <v>1585</v>
      </c>
      <c r="D93" s="189" t="s">
        <v>0</v>
      </c>
      <c r="E93" s="190">
        <v>26272.708259999999</v>
      </c>
      <c r="F93" s="191">
        <v>1</v>
      </c>
      <c r="G93" s="192">
        <f>ROUND(E93*F93,2)</f>
        <v>26272.71</v>
      </c>
      <c r="H93" s="161"/>
      <c r="I93" s="160">
        <f>ROUND(E93*H93,2)</f>
        <v>0</v>
      </c>
      <c r="J93" s="161"/>
      <c r="K93" s="160">
        <f>ROUND(E93*J93,2)</f>
        <v>0</v>
      </c>
      <c r="L93" s="160">
        <v>21</v>
      </c>
      <c r="M93" s="160">
        <f>G93*(1+L93/100)</f>
        <v>31789.979099999997</v>
      </c>
      <c r="N93" s="160">
        <v>0</v>
      </c>
      <c r="O93" s="160">
        <f>ROUND(E93*N93,2)</f>
        <v>0</v>
      </c>
      <c r="P93" s="160">
        <v>0</v>
      </c>
      <c r="Q93" s="160">
        <f>ROUND(E93*P93,2)</f>
        <v>0</v>
      </c>
      <c r="R93" s="160"/>
      <c r="S93" s="160" t="s">
        <v>205</v>
      </c>
      <c r="T93" s="160" t="s">
        <v>162</v>
      </c>
      <c r="U93" s="160">
        <v>0</v>
      </c>
      <c r="V93" s="160">
        <f>ROUND(E93*U93,2)</f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799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2">
      <c r="A94" s="166" t="s">
        <v>156</v>
      </c>
      <c r="B94" s="167" t="s">
        <v>111</v>
      </c>
      <c r="C94" s="180" t="s">
        <v>112</v>
      </c>
      <c r="D94" s="168"/>
      <c r="E94" s="169"/>
      <c r="F94" s="170"/>
      <c r="G94" s="171">
        <f>SUMIF(AG95:AG100,"&lt;&gt;NOR",G95:G100)</f>
        <v>127555.72</v>
      </c>
      <c r="H94" s="165"/>
      <c r="I94" s="165">
        <f>SUM(I95:I100)</f>
        <v>0</v>
      </c>
      <c r="J94" s="165"/>
      <c r="K94" s="165">
        <f>SUM(K95:K100)</f>
        <v>0</v>
      </c>
      <c r="L94" s="165"/>
      <c r="M94" s="165">
        <f>SUM(M95:M100)</f>
        <v>154342.42119999998</v>
      </c>
      <c r="N94" s="165"/>
      <c r="O94" s="165">
        <f>SUM(O95:O100)</f>
        <v>0</v>
      </c>
      <c r="P94" s="165"/>
      <c r="Q94" s="165">
        <f>SUM(Q95:Q100)</f>
        <v>0</v>
      </c>
      <c r="R94" s="165"/>
      <c r="S94" s="165"/>
      <c r="T94" s="165"/>
      <c r="U94" s="165"/>
      <c r="V94" s="165">
        <f>SUM(V95:V100)</f>
        <v>0</v>
      </c>
      <c r="W94" s="165"/>
      <c r="AG94" t="s">
        <v>157</v>
      </c>
    </row>
    <row r="95" spans="1:60" ht="33.75" outlineLevel="1" x14ac:dyDescent="0.2">
      <c r="A95" s="187">
        <v>37</v>
      </c>
      <c r="B95" s="188" t="s">
        <v>1423</v>
      </c>
      <c r="C95" s="195" t="s">
        <v>1424</v>
      </c>
      <c r="D95" s="189" t="s">
        <v>250</v>
      </c>
      <c r="E95" s="190">
        <v>610.59780000000001</v>
      </c>
      <c r="F95" s="191">
        <v>110</v>
      </c>
      <c r="G95" s="192">
        <f>ROUND(E95*F95,2)</f>
        <v>67165.759999999995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81270.569599999988</v>
      </c>
      <c r="N95" s="160">
        <v>0</v>
      </c>
      <c r="O95" s="160">
        <f>ROUND(E95*N95,2)</f>
        <v>0</v>
      </c>
      <c r="P95" s="160">
        <v>0</v>
      </c>
      <c r="Q95" s="160">
        <f>ROUND(E95*P95,2)</f>
        <v>0</v>
      </c>
      <c r="R95" s="160"/>
      <c r="S95" s="160" t="s">
        <v>161</v>
      </c>
      <c r="T95" s="160" t="s">
        <v>162</v>
      </c>
      <c r="U95" s="160">
        <v>0</v>
      </c>
      <c r="V95" s="160">
        <f>ROUND(E95*U95,2)</f>
        <v>0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799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87">
        <v>38</v>
      </c>
      <c r="B96" s="188" t="s">
        <v>1426</v>
      </c>
      <c r="C96" s="195" t="s">
        <v>1427</v>
      </c>
      <c r="D96" s="189" t="s">
        <v>250</v>
      </c>
      <c r="E96" s="190">
        <v>610.59780000000001</v>
      </c>
      <c r="F96" s="191">
        <v>15</v>
      </c>
      <c r="G96" s="192">
        <f>ROUND(E96*F96,2)</f>
        <v>9158.9699999999993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11082.3537</v>
      </c>
      <c r="N96" s="160">
        <v>0</v>
      </c>
      <c r="O96" s="160">
        <f>ROUND(E96*N96,2)</f>
        <v>0</v>
      </c>
      <c r="P96" s="160">
        <v>0</v>
      </c>
      <c r="Q96" s="160">
        <f>ROUND(E96*P96,2)</f>
        <v>0</v>
      </c>
      <c r="R96" s="160"/>
      <c r="S96" s="160" t="s">
        <v>161</v>
      </c>
      <c r="T96" s="160" t="s">
        <v>162</v>
      </c>
      <c r="U96" s="160">
        <v>0</v>
      </c>
      <c r="V96" s="160">
        <f>ROUND(E96*U96,2)</f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799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2">
        <v>39</v>
      </c>
      <c r="B97" s="173" t="s">
        <v>1430</v>
      </c>
      <c r="C97" s="181" t="s">
        <v>1431</v>
      </c>
      <c r="D97" s="174" t="s">
        <v>250</v>
      </c>
      <c r="E97" s="175">
        <v>610.59780000000001</v>
      </c>
      <c r="F97" s="176">
        <v>35</v>
      </c>
      <c r="G97" s="177">
        <f>ROUND(E97*F97,2)</f>
        <v>21370.92</v>
      </c>
      <c r="H97" s="161"/>
      <c r="I97" s="160">
        <f>ROUND(E97*H97,2)</f>
        <v>0</v>
      </c>
      <c r="J97" s="161"/>
      <c r="K97" s="160">
        <f>ROUND(E97*J97,2)</f>
        <v>0</v>
      </c>
      <c r="L97" s="160">
        <v>21</v>
      </c>
      <c r="M97" s="160">
        <f>G97*(1+L97/100)</f>
        <v>25858.813199999997</v>
      </c>
      <c r="N97" s="160">
        <v>0</v>
      </c>
      <c r="O97" s="160">
        <f>ROUND(E97*N97,2)</f>
        <v>0</v>
      </c>
      <c r="P97" s="160">
        <v>0</v>
      </c>
      <c r="Q97" s="160">
        <f>ROUND(E97*P97,2)</f>
        <v>0</v>
      </c>
      <c r="R97" s="160"/>
      <c r="S97" s="160" t="s">
        <v>161</v>
      </c>
      <c r="T97" s="160" t="s">
        <v>162</v>
      </c>
      <c r="U97" s="160">
        <v>0</v>
      </c>
      <c r="V97" s="160">
        <f>ROUND(E97*U97,2)</f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799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263" t="s">
        <v>1432</v>
      </c>
      <c r="D98" s="264"/>
      <c r="E98" s="264"/>
      <c r="F98" s="264"/>
      <c r="G98" s="264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87">
        <v>40</v>
      </c>
      <c r="B99" s="188" t="s">
        <v>1438</v>
      </c>
      <c r="C99" s="195" t="s">
        <v>1586</v>
      </c>
      <c r="D99" s="189" t="s">
        <v>204</v>
      </c>
      <c r="E99" s="190">
        <v>73.271739999999994</v>
      </c>
      <c r="F99" s="191">
        <v>350</v>
      </c>
      <c r="G99" s="192">
        <f>ROUND(E99*F99,2)</f>
        <v>25645.11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31030.5831</v>
      </c>
      <c r="N99" s="160">
        <v>0</v>
      </c>
      <c r="O99" s="160">
        <f>ROUND(E99*N99,2)</f>
        <v>0</v>
      </c>
      <c r="P99" s="160">
        <v>0</v>
      </c>
      <c r="Q99" s="160">
        <f>ROUND(E99*P99,2)</f>
        <v>0</v>
      </c>
      <c r="R99" s="160"/>
      <c r="S99" s="160" t="s">
        <v>161</v>
      </c>
      <c r="T99" s="160" t="s">
        <v>162</v>
      </c>
      <c r="U99" s="160">
        <v>0</v>
      </c>
      <c r="V99" s="160">
        <f>ROUND(E99*U99,2)</f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808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87">
        <v>41</v>
      </c>
      <c r="B100" s="188" t="s">
        <v>1587</v>
      </c>
      <c r="C100" s="195" t="s">
        <v>1588</v>
      </c>
      <c r="D100" s="189" t="s">
        <v>0</v>
      </c>
      <c r="E100" s="190">
        <v>1404.9855399999999</v>
      </c>
      <c r="F100" s="191">
        <v>3</v>
      </c>
      <c r="G100" s="192">
        <f>ROUND(E100*F100,2)</f>
        <v>4214.96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5100.1016</v>
      </c>
      <c r="N100" s="160">
        <v>0</v>
      </c>
      <c r="O100" s="160">
        <f>ROUND(E100*N100,2)</f>
        <v>0</v>
      </c>
      <c r="P100" s="160">
        <v>0</v>
      </c>
      <c r="Q100" s="160">
        <f>ROUND(E100*P100,2)</f>
        <v>0</v>
      </c>
      <c r="R100" s="160"/>
      <c r="S100" s="160" t="s">
        <v>205</v>
      </c>
      <c r="T100" s="160" t="s">
        <v>162</v>
      </c>
      <c r="U100" s="160">
        <v>0</v>
      </c>
      <c r="V100" s="160">
        <f>ROUND(E100*U100,2)</f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799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66" t="s">
        <v>156</v>
      </c>
      <c r="B101" s="167" t="s">
        <v>127</v>
      </c>
      <c r="C101" s="180" t="s">
        <v>128</v>
      </c>
      <c r="D101" s="168"/>
      <c r="E101" s="169"/>
      <c r="F101" s="170"/>
      <c r="G101" s="171">
        <f>SUMIF(AG102:AG108,"&lt;&gt;NOR",G102:G108)</f>
        <v>277959.68000000005</v>
      </c>
      <c r="H101" s="165"/>
      <c r="I101" s="165">
        <f>SUM(I102:I108)</f>
        <v>0</v>
      </c>
      <c r="J101" s="165"/>
      <c r="K101" s="165">
        <f>SUM(K102:K108)</f>
        <v>0</v>
      </c>
      <c r="L101" s="165"/>
      <c r="M101" s="165">
        <f>SUM(M102:M108)</f>
        <v>336331.21279999998</v>
      </c>
      <c r="N101" s="165"/>
      <c r="O101" s="165">
        <f>SUM(O102:O108)</f>
        <v>0</v>
      </c>
      <c r="P101" s="165"/>
      <c r="Q101" s="165">
        <f>SUM(Q102:Q108)</f>
        <v>0</v>
      </c>
      <c r="R101" s="165"/>
      <c r="S101" s="165"/>
      <c r="T101" s="165"/>
      <c r="U101" s="165"/>
      <c r="V101" s="165">
        <f>SUM(V102:V108)</f>
        <v>0</v>
      </c>
      <c r="W101" s="165"/>
      <c r="AG101" t="s">
        <v>157</v>
      </c>
    </row>
    <row r="102" spans="1:60" ht="22.5" outlineLevel="1" x14ac:dyDescent="0.2">
      <c r="A102" s="187">
        <v>42</v>
      </c>
      <c r="B102" s="188" t="s">
        <v>1589</v>
      </c>
      <c r="C102" s="195" t="s">
        <v>1590</v>
      </c>
      <c r="D102" s="189" t="s">
        <v>234</v>
      </c>
      <c r="E102" s="190">
        <v>170.73689999999999</v>
      </c>
      <c r="F102" s="191">
        <v>250</v>
      </c>
      <c r="G102" s="192">
        <f>ROUND(E102*F102,2)</f>
        <v>42684.23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21</v>
      </c>
      <c r="M102" s="160">
        <f>G102*(1+L102/100)</f>
        <v>51647.918300000005</v>
      </c>
      <c r="N102" s="160">
        <v>0</v>
      </c>
      <c r="O102" s="160">
        <f>ROUND(E102*N102,2)</f>
        <v>0</v>
      </c>
      <c r="P102" s="160">
        <v>0</v>
      </c>
      <c r="Q102" s="160">
        <f>ROUND(E102*P102,2)</f>
        <v>0</v>
      </c>
      <c r="R102" s="160"/>
      <c r="S102" s="160" t="s">
        <v>161</v>
      </c>
      <c r="T102" s="160" t="s">
        <v>162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171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2">
        <v>43</v>
      </c>
      <c r="B103" s="173" t="s">
        <v>1479</v>
      </c>
      <c r="C103" s="181" t="s">
        <v>1480</v>
      </c>
      <c r="D103" s="174" t="s">
        <v>234</v>
      </c>
      <c r="E103" s="175">
        <v>170.73689999999999</v>
      </c>
      <c r="F103" s="176">
        <v>280</v>
      </c>
      <c r="G103" s="177">
        <f>ROUND(E103*F103,2)</f>
        <v>47806.33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57845.659299999999</v>
      </c>
      <c r="N103" s="160">
        <v>0</v>
      </c>
      <c r="O103" s="160">
        <f>ROUND(E103*N103,2)</f>
        <v>0</v>
      </c>
      <c r="P103" s="160">
        <v>0</v>
      </c>
      <c r="Q103" s="160">
        <f>ROUND(E103*P103,2)</f>
        <v>0</v>
      </c>
      <c r="R103" s="160"/>
      <c r="S103" s="160" t="s">
        <v>161</v>
      </c>
      <c r="T103" s="160" t="s">
        <v>162</v>
      </c>
      <c r="U103" s="160">
        <v>0</v>
      </c>
      <c r="V103" s="160">
        <f>ROUND(E103*U103,2)</f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263" t="s">
        <v>1481</v>
      </c>
      <c r="D104" s="264"/>
      <c r="E104" s="264"/>
      <c r="F104" s="264"/>
      <c r="G104" s="264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165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87">
        <v>44</v>
      </c>
      <c r="B105" s="188" t="s">
        <v>1482</v>
      </c>
      <c r="C105" s="195" t="s">
        <v>1483</v>
      </c>
      <c r="D105" s="189" t="s">
        <v>234</v>
      </c>
      <c r="E105" s="190">
        <v>2902.5273699999998</v>
      </c>
      <c r="F105" s="191">
        <v>9</v>
      </c>
      <c r="G105" s="192">
        <f>ROUND(E105*F105,2)</f>
        <v>26122.75</v>
      </c>
      <c r="H105" s="161"/>
      <c r="I105" s="160">
        <f>ROUND(E105*H105,2)</f>
        <v>0</v>
      </c>
      <c r="J105" s="161"/>
      <c r="K105" s="160">
        <f>ROUND(E105*J105,2)</f>
        <v>0</v>
      </c>
      <c r="L105" s="160">
        <v>21</v>
      </c>
      <c r="M105" s="160">
        <f>G105*(1+L105/100)</f>
        <v>31608.5275</v>
      </c>
      <c r="N105" s="160">
        <v>0</v>
      </c>
      <c r="O105" s="160">
        <f>ROUND(E105*N105,2)</f>
        <v>0</v>
      </c>
      <c r="P105" s="160">
        <v>0</v>
      </c>
      <c r="Q105" s="160">
        <f>ROUND(E105*P105,2)</f>
        <v>0</v>
      </c>
      <c r="R105" s="160"/>
      <c r="S105" s="160" t="s">
        <v>205</v>
      </c>
      <c r="T105" s="160" t="s">
        <v>162</v>
      </c>
      <c r="U105" s="160">
        <v>0</v>
      </c>
      <c r="V105" s="160">
        <f>ROUND(E105*U105,2)</f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87">
        <v>45</v>
      </c>
      <c r="B106" s="188" t="s">
        <v>1484</v>
      </c>
      <c r="C106" s="195" t="s">
        <v>1485</v>
      </c>
      <c r="D106" s="189" t="s">
        <v>234</v>
      </c>
      <c r="E106" s="190">
        <v>170.73689999999999</v>
      </c>
      <c r="F106" s="191">
        <v>180</v>
      </c>
      <c r="G106" s="192">
        <f>ROUND(E106*F106,2)</f>
        <v>30732.639999999999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21</v>
      </c>
      <c r="M106" s="160">
        <f>G106*(1+L106/100)</f>
        <v>37186.494399999996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0"/>
      <c r="S106" s="160" t="s">
        <v>161</v>
      </c>
      <c r="T106" s="160" t="s">
        <v>162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87">
        <v>46</v>
      </c>
      <c r="B107" s="188" t="s">
        <v>1591</v>
      </c>
      <c r="C107" s="195" t="s">
        <v>1592</v>
      </c>
      <c r="D107" s="189" t="s">
        <v>234</v>
      </c>
      <c r="E107" s="190">
        <v>170.73689999999999</v>
      </c>
      <c r="F107" s="191">
        <v>600</v>
      </c>
      <c r="G107" s="192">
        <f>ROUND(E107*F107,2)</f>
        <v>102442.14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21</v>
      </c>
      <c r="M107" s="160">
        <f>G107*(1+L107/100)</f>
        <v>123954.98939999999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0"/>
      <c r="S107" s="160" t="s">
        <v>205</v>
      </c>
      <c r="T107" s="160" t="s">
        <v>162</v>
      </c>
      <c r="U107" s="160">
        <v>0</v>
      </c>
      <c r="V107" s="160">
        <f>ROUND(E107*U107,2)</f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2">
        <v>47</v>
      </c>
      <c r="B108" s="173" t="s">
        <v>1486</v>
      </c>
      <c r="C108" s="181" t="s">
        <v>1487</v>
      </c>
      <c r="D108" s="174" t="s">
        <v>234</v>
      </c>
      <c r="E108" s="175">
        <v>512.21070999999995</v>
      </c>
      <c r="F108" s="176">
        <v>55</v>
      </c>
      <c r="G108" s="177">
        <f>ROUND(E108*F108,2)</f>
        <v>28171.59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34087.623899999999</v>
      </c>
      <c r="N108" s="160">
        <v>0</v>
      </c>
      <c r="O108" s="160">
        <f>ROUND(E108*N108,2)</f>
        <v>0</v>
      </c>
      <c r="P108" s="160">
        <v>0</v>
      </c>
      <c r="Q108" s="160">
        <f>ROUND(E108*P108,2)</f>
        <v>0</v>
      </c>
      <c r="R108" s="160"/>
      <c r="S108" s="160" t="s">
        <v>161</v>
      </c>
      <c r="T108" s="160" t="s">
        <v>162</v>
      </c>
      <c r="U108" s="160">
        <v>0</v>
      </c>
      <c r="V108" s="160">
        <f>ROUND(E108*U108,2)</f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5"/>
      <c r="B109" s="6"/>
      <c r="C109" s="182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AE109">
        <v>15</v>
      </c>
      <c r="AF109">
        <v>21</v>
      </c>
    </row>
    <row r="110" spans="1:60" x14ac:dyDescent="0.2">
      <c r="A110" s="153"/>
      <c r="B110" s="154" t="s">
        <v>31</v>
      </c>
      <c r="C110" s="183"/>
      <c r="D110" s="155"/>
      <c r="E110" s="156"/>
      <c r="F110" s="156"/>
      <c r="G110" s="179">
        <f>G8+G13+G15+G27+G30+G34+G37+G39+G45+G47+G94+G101</f>
        <v>5157890.8199999994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f>SUMIF(L7:L108,AE109,G7:G108)</f>
        <v>0</v>
      </c>
      <c r="AF110">
        <f>SUMIF(L7:L108,AF109,G7:G108)</f>
        <v>5157890.8199999984</v>
      </c>
      <c r="AG110" t="s">
        <v>198</v>
      </c>
    </row>
    <row r="111" spans="1:60" x14ac:dyDescent="0.2">
      <c r="A111" s="5"/>
      <c r="B111" s="6"/>
      <c r="C111" s="182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60" x14ac:dyDescent="0.2">
      <c r="A112" s="5"/>
      <c r="B112" s="6"/>
      <c r="C112" s="182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272" t="s">
        <v>199</v>
      </c>
      <c r="B113" s="272"/>
      <c r="C113" s="273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51"/>
      <c r="B114" s="252"/>
      <c r="C114" s="253"/>
      <c r="D114" s="252"/>
      <c r="E114" s="252"/>
      <c r="F114" s="252"/>
      <c r="G114" s="25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G114" t="s">
        <v>200</v>
      </c>
    </row>
    <row r="115" spans="1:33" x14ac:dyDescent="0.2">
      <c r="A115" s="255"/>
      <c r="B115" s="256"/>
      <c r="C115" s="257"/>
      <c r="D115" s="256"/>
      <c r="E115" s="256"/>
      <c r="F115" s="256"/>
      <c r="G115" s="25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255"/>
      <c r="B116" s="256"/>
      <c r="C116" s="257"/>
      <c r="D116" s="256"/>
      <c r="E116" s="256"/>
      <c r="F116" s="256"/>
      <c r="G116" s="25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55"/>
      <c r="B117" s="256"/>
      <c r="C117" s="257"/>
      <c r="D117" s="256"/>
      <c r="E117" s="256"/>
      <c r="F117" s="256"/>
      <c r="G117" s="25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59"/>
      <c r="B118" s="260"/>
      <c r="C118" s="261"/>
      <c r="D118" s="260"/>
      <c r="E118" s="260"/>
      <c r="F118" s="260"/>
      <c r="G118" s="262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5"/>
      <c r="B119" s="6"/>
      <c r="C119" s="182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C120" s="184"/>
      <c r="D120" s="141"/>
      <c r="AG120" t="s">
        <v>201</v>
      </c>
    </row>
    <row r="121" spans="1:33" x14ac:dyDescent="0.2">
      <c r="D121" s="141"/>
    </row>
    <row r="122" spans="1:33" x14ac:dyDescent="0.2">
      <c r="D122" s="141"/>
    </row>
    <row r="123" spans="1:33" x14ac:dyDescent="0.2">
      <c r="D123" s="141"/>
    </row>
    <row r="124" spans="1:33" x14ac:dyDescent="0.2">
      <c r="D124" s="141"/>
    </row>
    <row r="125" spans="1:33" x14ac:dyDescent="0.2">
      <c r="D125" s="141"/>
    </row>
    <row r="126" spans="1:33" x14ac:dyDescent="0.2">
      <c r="D126" s="141"/>
    </row>
    <row r="127" spans="1:33" x14ac:dyDescent="0.2">
      <c r="D127" s="141"/>
    </row>
    <row r="128" spans="1:33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A632" sheet="1" objects="1" scenarios="1" selectLockedCells="1"/>
  <mergeCells count="48">
    <mergeCell ref="A113:C113"/>
    <mergeCell ref="A114:G118"/>
    <mergeCell ref="C59:G59"/>
    <mergeCell ref="C60:G60"/>
    <mergeCell ref="C61:G61"/>
    <mergeCell ref="C63:G63"/>
    <mergeCell ref="C77:G77"/>
    <mergeCell ref="C78:G78"/>
    <mergeCell ref="C80:G80"/>
    <mergeCell ref="C81:G81"/>
    <mergeCell ref="C82:G82"/>
    <mergeCell ref="C104:G104"/>
    <mergeCell ref="C86:G86"/>
    <mergeCell ref="C87:G87"/>
    <mergeCell ref="C88:G88"/>
    <mergeCell ref="C89:G89"/>
    <mergeCell ref="A1:G1"/>
    <mergeCell ref="C2:G2"/>
    <mergeCell ref="C3:G3"/>
    <mergeCell ref="C4:G4"/>
    <mergeCell ref="C57:G57"/>
    <mergeCell ref="C53:G53"/>
    <mergeCell ref="C54:G54"/>
    <mergeCell ref="C55:G55"/>
    <mergeCell ref="C56:G56"/>
    <mergeCell ref="C62:G62"/>
    <mergeCell ref="C67:G67"/>
    <mergeCell ref="C36:G36"/>
    <mergeCell ref="C49:G49"/>
    <mergeCell ref="C50:G50"/>
    <mergeCell ref="C51:G51"/>
    <mergeCell ref="C66:G66"/>
    <mergeCell ref="C90:G90"/>
    <mergeCell ref="C98:G98"/>
    <mergeCell ref="C52:G52"/>
    <mergeCell ref="C69:G69"/>
    <mergeCell ref="C58:G58"/>
    <mergeCell ref="C91:G91"/>
    <mergeCell ref="C68:G68"/>
    <mergeCell ref="C83:G83"/>
    <mergeCell ref="C70:G70"/>
    <mergeCell ref="C71:G71"/>
    <mergeCell ref="C72:G72"/>
    <mergeCell ref="C75:G75"/>
    <mergeCell ref="C76:G76"/>
    <mergeCell ref="C64:G64"/>
    <mergeCell ref="C65:G65"/>
    <mergeCell ref="C79:G7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8" activePane="bottomLeft" state="frozen"/>
      <selection pane="bottomLeft" activeCell="A73" sqref="A73:G77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132</v>
      </c>
    </row>
    <row r="2" spans="1:60" ht="24.95" customHeight="1" x14ac:dyDescent="0.2">
      <c r="A2" s="142" t="s">
        <v>8</v>
      </c>
      <c r="B2" s="77" t="s">
        <v>43</v>
      </c>
      <c r="C2" s="266" t="s">
        <v>44</v>
      </c>
      <c r="D2" s="267"/>
      <c r="E2" s="267"/>
      <c r="F2" s="267"/>
      <c r="G2" s="268"/>
      <c r="AG2" t="s">
        <v>133</v>
      </c>
    </row>
    <row r="3" spans="1:60" ht="24.95" customHeight="1" x14ac:dyDescent="0.2">
      <c r="A3" s="142" t="s">
        <v>9</v>
      </c>
      <c r="B3" s="77" t="s">
        <v>46</v>
      </c>
      <c r="C3" s="266" t="s">
        <v>47</v>
      </c>
      <c r="D3" s="267"/>
      <c r="E3" s="267"/>
      <c r="F3" s="267"/>
      <c r="G3" s="268"/>
      <c r="AC3" s="89" t="s">
        <v>133</v>
      </c>
      <c r="AG3" t="s">
        <v>134</v>
      </c>
    </row>
    <row r="4" spans="1:60" ht="24.95" customHeight="1" x14ac:dyDescent="0.2">
      <c r="A4" s="143" t="s">
        <v>10</v>
      </c>
      <c r="B4" s="144" t="s">
        <v>53</v>
      </c>
      <c r="C4" s="269" t="s">
        <v>54</v>
      </c>
      <c r="D4" s="270"/>
      <c r="E4" s="270"/>
      <c r="F4" s="270"/>
      <c r="G4" s="271"/>
      <c r="AG4" t="s">
        <v>135</v>
      </c>
    </row>
    <row r="5" spans="1:60" x14ac:dyDescent="0.2">
      <c r="D5" s="141"/>
    </row>
    <row r="6" spans="1:60" ht="38.25" x14ac:dyDescent="0.2">
      <c r="A6" s="146" t="s">
        <v>136</v>
      </c>
      <c r="B6" s="148" t="s">
        <v>137</v>
      </c>
      <c r="C6" s="148" t="s">
        <v>138</v>
      </c>
      <c r="D6" s="147" t="s">
        <v>139</v>
      </c>
      <c r="E6" s="146" t="s">
        <v>140</v>
      </c>
      <c r="F6" s="145" t="s">
        <v>141</v>
      </c>
      <c r="G6" s="146" t="s">
        <v>31</v>
      </c>
      <c r="H6" s="149" t="s">
        <v>32</v>
      </c>
      <c r="I6" s="149" t="s">
        <v>142</v>
      </c>
      <c r="J6" s="149" t="s">
        <v>33</v>
      </c>
      <c r="K6" s="149" t="s">
        <v>143</v>
      </c>
      <c r="L6" s="149" t="s">
        <v>144</v>
      </c>
      <c r="M6" s="149" t="s">
        <v>145</v>
      </c>
      <c r="N6" s="149" t="s">
        <v>146</v>
      </c>
      <c r="O6" s="149" t="s">
        <v>147</v>
      </c>
      <c r="P6" s="149" t="s">
        <v>148</v>
      </c>
      <c r="Q6" s="149" t="s">
        <v>149</v>
      </c>
      <c r="R6" s="149" t="s">
        <v>150</v>
      </c>
      <c r="S6" s="149" t="s">
        <v>151</v>
      </c>
      <c r="T6" s="149" t="s">
        <v>152</v>
      </c>
      <c r="U6" s="149" t="s">
        <v>153</v>
      </c>
      <c r="V6" s="149" t="s">
        <v>154</v>
      </c>
      <c r="W6" s="149" t="s">
        <v>155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6" t="s">
        <v>156</v>
      </c>
      <c r="B8" s="167" t="s">
        <v>79</v>
      </c>
      <c r="C8" s="180" t="s">
        <v>80</v>
      </c>
      <c r="D8" s="168"/>
      <c r="E8" s="169"/>
      <c r="F8" s="170"/>
      <c r="G8" s="171">
        <f>SUMIF(AG9:AG10,"&lt;&gt;NOR",G9:G10)</f>
        <v>38150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46161.5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5"/>
      <c r="U8" s="165"/>
      <c r="V8" s="165">
        <f>SUM(V9:V10)</f>
        <v>0</v>
      </c>
      <c r="W8" s="165"/>
      <c r="AG8" t="s">
        <v>157</v>
      </c>
    </row>
    <row r="9" spans="1:60" ht="22.5" outlineLevel="1" x14ac:dyDescent="0.2">
      <c r="A9" s="187">
        <v>1</v>
      </c>
      <c r="B9" s="188" t="s">
        <v>1593</v>
      </c>
      <c r="C9" s="195" t="s">
        <v>1594</v>
      </c>
      <c r="D9" s="189" t="s">
        <v>1595</v>
      </c>
      <c r="E9" s="190">
        <v>147</v>
      </c>
      <c r="F9" s="191">
        <v>200</v>
      </c>
      <c r="G9" s="192">
        <f>ROUND(E9*F9,2)</f>
        <v>29400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35574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161</v>
      </c>
      <c r="T9" s="160" t="s">
        <v>162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206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87">
        <v>2</v>
      </c>
      <c r="B10" s="188" t="s">
        <v>1596</v>
      </c>
      <c r="C10" s="195" t="s">
        <v>1597</v>
      </c>
      <c r="D10" s="189" t="s">
        <v>1595</v>
      </c>
      <c r="E10" s="190">
        <v>35</v>
      </c>
      <c r="F10" s="191">
        <v>250</v>
      </c>
      <c r="G10" s="192">
        <f>ROUND(E10*F10,2)</f>
        <v>8750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10587.5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0"/>
      <c r="S10" s="160" t="s">
        <v>161</v>
      </c>
      <c r="T10" s="160" t="s">
        <v>162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206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6" t="s">
        <v>156</v>
      </c>
      <c r="B11" s="167" t="s">
        <v>117</v>
      </c>
      <c r="C11" s="180" t="s">
        <v>118</v>
      </c>
      <c r="D11" s="168"/>
      <c r="E11" s="169"/>
      <c r="F11" s="170"/>
      <c r="G11" s="171">
        <f>SUMIF(AG12:AG24,"&lt;&gt;NOR",G12:G24)</f>
        <v>146548</v>
      </c>
      <c r="H11" s="165"/>
      <c r="I11" s="165">
        <f>SUM(I12:I24)</f>
        <v>0</v>
      </c>
      <c r="J11" s="165"/>
      <c r="K11" s="165">
        <f>SUM(K12:K24)</f>
        <v>0</v>
      </c>
      <c r="L11" s="165"/>
      <c r="M11" s="165">
        <f>SUM(M12:M24)</f>
        <v>177323.07999999996</v>
      </c>
      <c r="N11" s="165"/>
      <c r="O11" s="165">
        <f>SUM(O12:O24)</f>
        <v>0</v>
      </c>
      <c r="P11" s="165"/>
      <c r="Q11" s="165">
        <f>SUM(Q12:Q24)</f>
        <v>0</v>
      </c>
      <c r="R11" s="165"/>
      <c r="S11" s="165"/>
      <c r="T11" s="165"/>
      <c r="U11" s="165"/>
      <c r="V11" s="165">
        <f>SUM(V12:V24)</f>
        <v>0</v>
      </c>
      <c r="W11" s="165"/>
      <c r="AG11" t="s">
        <v>157</v>
      </c>
    </row>
    <row r="12" spans="1:60" outlineLevel="1" x14ac:dyDescent="0.2">
      <c r="A12" s="187">
        <v>3</v>
      </c>
      <c r="B12" s="188" t="s">
        <v>1598</v>
      </c>
      <c r="C12" s="195" t="s">
        <v>1599</v>
      </c>
      <c r="D12" s="189" t="s">
        <v>250</v>
      </c>
      <c r="E12" s="190">
        <v>45</v>
      </c>
      <c r="F12" s="198">
        <v>39</v>
      </c>
      <c r="G12" s="192">
        <f t="shared" ref="G12:G24" si="0">ROUND(E12*F12,2)</f>
        <v>1755</v>
      </c>
      <c r="H12" s="161"/>
      <c r="I12" s="160">
        <f t="shared" ref="I12:I24" si="1">ROUND(E12*H12,2)</f>
        <v>0</v>
      </c>
      <c r="J12" s="161"/>
      <c r="K12" s="160">
        <f t="shared" ref="K12:K24" si="2">ROUND(E12*J12,2)</f>
        <v>0</v>
      </c>
      <c r="L12" s="160">
        <v>21</v>
      </c>
      <c r="M12" s="160">
        <f t="shared" ref="M12:M24" si="3">G12*(1+L12/100)</f>
        <v>2123.5499999999997</v>
      </c>
      <c r="N12" s="160">
        <v>0</v>
      </c>
      <c r="O12" s="160">
        <f t="shared" ref="O12:O24" si="4">ROUND(E12*N12,2)</f>
        <v>0</v>
      </c>
      <c r="P12" s="160">
        <v>0</v>
      </c>
      <c r="Q12" s="160">
        <f t="shared" ref="Q12:Q24" si="5">ROUND(E12*P12,2)</f>
        <v>0</v>
      </c>
      <c r="R12" s="160"/>
      <c r="S12" s="160" t="s">
        <v>161</v>
      </c>
      <c r="T12" s="160" t="s">
        <v>162</v>
      </c>
      <c r="U12" s="160">
        <v>0</v>
      </c>
      <c r="V12" s="160">
        <f t="shared" ref="V12:V24" si="6"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171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87">
        <v>4</v>
      </c>
      <c r="B13" s="188" t="s">
        <v>1600</v>
      </c>
      <c r="C13" s="195" t="s">
        <v>1601</v>
      </c>
      <c r="D13" s="189" t="s">
        <v>250</v>
      </c>
      <c r="E13" s="190">
        <v>3</v>
      </c>
      <c r="F13" s="198">
        <v>125</v>
      </c>
      <c r="G13" s="192">
        <f t="shared" si="0"/>
        <v>375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453.75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0"/>
      <c r="S13" s="160" t="s">
        <v>161</v>
      </c>
      <c r="T13" s="160" t="s">
        <v>162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171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87">
        <v>5</v>
      </c>
      <c r="B14" s="188" t="s">
        <v>1602</v>
      </c>
      <c r="C14" s="195" t="s">
        <v>1603</v>
      </c>
      <c r="D14" s="189" t="s">
        <v>230</v>
      </c>
      <c r="E14" s="190">
        <v>26</v>
      </c>
      <c r="F14" s="198">
        <v>185</v>
      </c>
      <c r="G14" s="192">
        <f t="shared" si="0"/>
        <v>4810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5820.0999999999995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0"/>
      <c r="S14" s="160" t="s">
        <v>161</v>
      </c>
      <c r="T14" s="160" t="s">
        <v>162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171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87">
        <v>6</v>
      </c>
      <c r="B15" s="188" t="s">
        <v>1604</v>
      </c>
      <c r="C15" s="195" t="s">
        <v>1605</v>
      </c>
      <c r="D15" s="189" t="s">
        <v>230</v>
      </c>
      <c r="E15" s="190">
        <v>24</v>
      </c>
      <c r="F15" s="198">
        <v>400</v>
      </c>
      <c r="G15" s="192">
        <f t="shared" si="0"/>
        <v>9600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11616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0"/>
      <c r="S15" s="160" t="s">
        <v>161</v>
      </c>
      <c r="T15" s="160" t="s">
        <v>162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87">
        <v>7</v>
      </c>
      <c r="B16" s="188" t="s">
        <v>1606</v>
      </c>
      <c r="C16" s="195" t="s">
        <v>1607</v>
      </c>
      <c r="D16" s="189" t="s">
        <v>250</v>
      </c>
      <c r="E16" s="190">
        <v>150</v>
      </c>
      <c r="F16" s="198">
        <v>34</v>
      </c>
      <c r="G16" s="192">
        <f t="shared" si="0"/>
        <v>5100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6171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0"/>
      <c r="S16" s="160" t="s">
        <v>161</v>
      </c>
      <c r="T16" s="160" t="s">
        <v>162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171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87">
        <v>8</v>
      </c>
      <c r="B17" s="188" t="s">
        <v>1608</v>
      </c>
      <c r="C17" s="195" t="s">
        <v>1609</v>
      </c>
      <c r="D17" s="189" t="s">
        <v>250</v>
      </c>
      <c r="E17" s="190">
        <v>1800</v>
      </c>
      <c r="F17" s="198">
        <v>49</v>
      </c>
      <c r="G17" s="192">
        <f t="shared" si="0"/>
        <v>88200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106722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0"/>
      <c r="S17" s="160" t="s">
        <v>161</v>
      </c>
      <c r="T17" s="160" t="s">
        <v>162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87">
        <v>9</v>
      </c>
      <c r="B18" s="188" t="s">
        <v>1610</v>
      </c>
      <c r="C18" s="195" t="s">
        <v>1611</v>
      </c>
      <c r="D18" s="189" t="s">
        <v>230</v>
      </c>
      <c r="E18" s="190">
        <v>23</v>
      </c>
      <c r="F18" s="198">
        <v>185</v>
      </c>
      <c r="G18" s="192">
        <f t="shared" si="0"/>
        <v>4255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5148.55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0"/>
      <c r="S18" s="160" t="s">
        <v>161</v>
      </c>
      <c r="T18" s="160" t="s">
        <v>162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171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87">
        <v>10</v>
      </c>
      <c r="B19" s="188" t="s">
        <v>1612</v>
      </c>
      <c r="C19" s="195" t="s">
        <v>1613</v>
      </c>
      <c r="D19" s="189" t="s">
        <v>230</v>
      </c>
      <c r="E19" s="190">
        <v>42</v>
      </c>
      <c r="F19" s="198">
        <v>25</v>
      </c>
      <c r="G19" s="192">
        <f t="shared" si="0"/>
        <v>1050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1270.5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0"/>
      <c r="S19" s="160" t="s">
        <v>161</v>
      </c>
      <c r="T19" s="160" t="s">
        <v>162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171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87">
        <v>11</v>
      </c>
      <c r="B20" s="188" t="s">
        <v>1614</v>
      </c>
      <c r="C20" s="195" t="s">
        <v>1615</v>
      </c>
      <c r="D20" s="189" t="s">
        <v>230</v>
      </c>
      <c r="E20" s="190">
        <v>247</v>
      </c>
      <c r="F20" s="198">
        <v>25</v>
      </c>
      <c r="G20" s="192">
        <f t="shared" si="0"/>
        <v>6175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7471.75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0"/>
      <c r="S20" s="160" t="s">
        <v>161</v>
      </c>
      <c r="T20" s="160" t="s">
        <v>162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171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7">
        <v>12</v>
      </c>
      <c r="B21" s="188" t="s">
        <v>1616</v>
      </c>
      <c r="C21" s="195" t="s">
        <v>1617</v>
      </c>
      <c r="D21" s="189" t="s">
        <v>230</v>
      </c>
      <c r="E21" s="190">
        <v>78</v>
      </c>
      <c r="F21" s="198">
        <v>185</v>
      </c>
      <c r="G21" s="192">
        <f t="shared" si="0"/>
        <v>14430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17460.3</v>
      </c>
      <c r="N21" s="160">
        <v>0</v>
      </c>
      <c r="O21" s="160">
        <f t="shared" si="4"/>
        <v>0</v>
      </c>
      <c r="P21" s="160">
        <v>0</v>
      </c>
      <c r="Q21" s="160">
        <f t="shared" si="5"/>
        <v>0</v>
      </c>
      <c r="R21" s="160"/>
      <c r="S21" s="160" t="s">
        <v>161</v>
      </c>
      <c r="T21" s="160" t="s">
        <v>162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171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87">
        <v>13</v>
      </c>
      <c r="B22" s="188" t="s">
        <v>1618</v>
      </c>
      <c r="C22" s="195" t="s">
        <v>1619</v>
      </c>
      <c r="D22" s="189" t="s">
        <v>230</v>
      </c>
      <c r="E22" s="190">
        <v>42</v>
      </c>
      <c r="F22" s="198">
        <v>6.5</v>
      </c>
      <c r="G22" s="192">
        <f t="shared" si="0"/>
        <v>273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330.33</v>
      </c>
      <c r="N22" s="160">
        <v>0</v>
      </c>
      <c r="O22" s="160">
        <f t="shared" si="4"/>
        <v>0</v>
      </c>
      <c r="P22" s="160">
        <v>0</v>
      </c>
      <c r="Q22" s="160">
        <f t="shared" si="5"/>
        <v>0</v>
      </c>
      <c r="R22" s="160"/>
      <c r="S22" s="160" t="s">
        <v>161</v>
      </c>
      <c r="T22" s="160" t="s">
        <v>162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171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87">
        <v>14</v>
      </c>
      <c r="B23" s="188" t="s">
        <v>1620</v>
      </c>
      <c r="C23" s="195" t="s">
        <v>1621</v>
      </c>
      <c r="D23" s="189" t="s">
        <v>230</v>
      </c>
      <c r="E23" s="190">
        <v>128</v>
      </c>
      <c r="F23" s="198">
        <v>65</v>
      </c>
      <c r="G23" s="192">
        <f t="shared" si="0"/>
        <v>8320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10067.199999999999</v>
      </c>
      <c r="N23" s="160">
        <v>0</v>
      </c>
      <c r="O23" s="160">
        <f t="shared" si="4"/>
        <v>0</v>
      </c>
      <c r="P23" s="160">
        <v>0</v>
      </c>
      <c r="Q23" s="160">
        <f t="shared" si="5"/>
        <v>0</v>
      </c>
      <c r="R23" s="160"/>
      <c r="S23" s="160" t="s">
        <v>161</v>
      </c>
      <c r="T23" s="160" t="s">
        <v>162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171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87">
        <v>15</v>
      </c>
      <c r="B24" s="188" t="s">
        <v>1622</v>
      </c>
      <c r="C24" s="195" t="s">
        <v>1623</v>
      </c>
      <c r="D24" s="189" t="s">
        <v>250</v>
      </c>
      <c r="E24" s="190">
        <v>90</v>
      </c>
      <c r="F24" s="198">
        <v>24.5</v>
      </c>
      <c r="G24" s="192">
        <f t="shared" si="0"/>
        <v>2205</v>
      </c>
      <c r="H24" s="161"/>
      <c r="I24" s="160">
        <f t="shared" si="1"/>
        <v>0</v>
      </c>
      <c r="J24" s="161"/>
      <c r="K24" s="160">
        <f t="shared" si="2"/>
        <v>0</v>
      </c>
      <c r="L24" s="160">
        <v>21</v>
      </c>
      <c r="M24" s="160">
        <f t="shared" si="3"/>
        <v>2668.0499999999997</v>
      </c>
      <c r="N24" s="160">
        <v>0</v>
      </c>
      <c r="O24" s="160">
        <f t="shared" si="4"/>
        <v>0</v>
      </c>
      <c r="P24" s="160">
        <v>0</v>
      </c>
      <c r="Q24" s="160">
        <f t="shared" si="5"/>
        <v>0</v>
      </c>
      <c r="R24" s="160"/>
      <c r="S24" s="160" t="s">
        <v>161</v>
      </c>
      <c r="T24" s="160" t="s">
        <v>162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171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6" t="s">
        <v>156</v>
      </c>
      <c r="B25" s="167" t="s">
        <v>119</v>
      </c>
      <c r="C25" s="180" t="s">
        <v>120</v>
      </c>
      <c r="D25" s="168"/>
      <c r="E25" s="169"/>
      <c r="F25" s="170"/>
      <c r="G25" s="171">
        <f>SUMIF(AG26:AG30,"&lt;&gt;NOR",G26:G30)</f>
        <v>69741</v>
      </c>
      <c r="H25" s="165"/>
      <c r="I25" s="165">
        <f>SUM(I26:I30)</f>
        <v>0</v>
      </c>
      <c r="J25" s="165"/>
      <c r="K25" s="165">
        <f>SUM(K26:K30)</f>
        <v>0</v>
      </c>
      <c r="L25" s="165"/>
      <c r="M25" s="165">
        <f>SUM(M26:M30)</f>
        <v>84386.609999999986</v>
      </c>
      <c r="N25" s="165"/>
      <c r="O25" s="165">
        <f>SUM(O26:O30)</f>
        <v>0</v>
      </c>
      <c r="P25" s="165"/>
      <c r="Q25" s="165">
        <f>SUM(Q26:Q30)</f>
        <v>0</v>
      </c>
      <c r="R25" s="165"/>
      <c r="S25" s="165"/>
      <c r="T25" s="165"/>
      <c r="U25" s="165"/>
      <c r="V25" s="165">
        <f>SUM(V26:V30)</f>
        <v>0</v>
      </c>
      <c r="W25" s="165"/>
      <c r="AG25" t="s">
        <v>157</v>
      </c>
    </row>
    <row r="26" spans="1:60" ht="22.5" outlineLevel="1" x14ac:dyDescent="0.2">
      <c r="A26" s="187">
        <v>16</v>
      </c>
      <c r="B26" s="188" t="s">
        <v>1624</v>
      </c>
      <c r="C26" s="195" t="s">
        <v>1625</v>
      </c>
      <c r="D26" s="189" t="s">
        <v>242</v>
      </c>
      <c r="E26" s="190">
        <v>11</v>
      </c>
      <c r="F26" s="199">
        <v>165</v>
      </c>
      <c r="G26" s="192">
        <f>ROUND(E26*F26,2)</f>
        <v>1815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2196.15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161</v>
      </c>
      <c r="T26" s="160" t="s">
        <v>162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87">
        <v>17</v>
      </c>
      <c r="B27" s="188" t="s">
        <v>1626</v>
      </c>
      <c r="C27" s="195" t="s">
        <v>1627</v>
      </c>
      <c r="D27" s="189" t="s">
        <v>250</v>
      </c>
      <c r="E27" s="190">
        <v>90</v>
      </c>
      <c r="F27" s="199">
        <v>69.3</v>
      </c>
      <c r="G27" s="192">
        <f>ROUND(E27*F27,2)</f>
        <v>6237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7546.7699999999995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0"/>
      <c r="S27" s="160" t="s">
        <v>161</v>
      </c>
      <c r="T27" s="160" t="s">
        <v>162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171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87">
        <v>18</v>
      </c>
      <c r="B28" s="188" t="s">
        <v>1628</v>
      </c>
      <c r="C28" s="195" t="s">
        <v>1629</v>
      </c>
      <c r="D28" s="189" t="s">
        <v>230</v>
      </c>
      <c r="E28" s="190">
        <v>24</v>
      </c>
      <c r="F28" s="199">
        <v>1456</v>
      </c>
      <c r="G28" s="192">
        <f>ROUND(E28*F28,2)</f>
        <v>34944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42282.239999999998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161</v>
      </c>
      <c r="T28" s="160" t="s">
        <v>162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87">
        <v>19</v>
      </c>
      <c r="B29" s="188" t="s">
        <v>1630</v>
      </c>
      <c r="C29" s="195" t="s">
        <v>1631</v>
      </c>
      <c r="D29" s="189" t="s">
        <v>230</v>
      </c>
      <c r="E29" s="190">
        <v>23</v>
      </c>
      <c r="F29" s="199">
        <v>999</v>
      </c>
      <c r="G29" s="192">
        <f>ROUND(E29*F29,2)</f>
        <v>22977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27802.17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0"/>
      <c r="S29" s="160" t="s">
        <v>161</v>
      </c>
      <c r="T29" s="160" t="s">
        <v>162</v>
      </c>
      <c r="U29" s="160">
        <v>0</v>
      </c>
      <c r="V29" s="160">
        <f>ROUND(E29*U29,2)</f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87">
        <v>20</v>
      </c>
      <c r="B30" s="188" t="s">
        <v>1632</v>
      </c>
      <c r="C30" s="195" t="s">
        <v>1633</v>
      </c>
      <c r="D30" s="189" t="s">
        <v>230</v>
      </c>
      <c r="E30" s="190">
        <v>3</v>
      </c>
      <c r="F30" s="199">
        <v>1256</v>
      </c>
      <c r="G30" s="192">
        <f>ROUND(E30*F30,2)</f>
        <v>3768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4559.28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161</v>
      </c>
      <c r="T30" s="160" t="s">
        <v>162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6" t="s">
        <v>156</v>
      </c>
      <c r="B31" s="167" t="s">
        <v>121</v>
      </c>
      <c r="C31" s="180" t="s">
        <v>122</v>
      </c>
      <c r="D31" s="168"/>
      <c r="E31" s="169"/>
      <c r="F31" s="170"/>
      <c r="G31" s="171">
        <f>SUMIF(AG32:AG61,"&lt;&gt;NOR",G32:G61)</f>
        <v>729872.4</v>
      </c>
      <c r="H31" s="165"/>
      <c r="I31" s="165">
        <f>SUM(I32:I61)</f>
        <v>0</v>
      </c>
      <c r="J31" s="165"/>
      <c r="K31" s="165">
        <f>SUM(K32:K61)</f>
        <v>0</v>
      </c>
      <c r="L31" s="165"/>
      <c r="M31" s="165">
        <f>SUM(M32:M61)</f>
        <v>883145.60399999993</v>
      </c>
      <c r="N31" s="165"/>
      <c r="O31" s="165">
        <f>SUM(O32:O61)</f>
        <v>0</v>
      </c>
      <c r="P31" s="165"/>
      <c r="Q31" s="165">
        <f>SUM(Q32:Q61)</f>
        <v>0</v>
      </c>
      <c r="R31" s="165"/>
      <c r="S31" s="165"/>
      <c r="T31" s="165"/>
      <c r="U31" s="165"/>
      <c r="V31" s="165">
        <f>SUM(V32:V61)</f>
        <v>0</v>
      </c>
      <c r="W31" s="165"/>
      <c r="AG31" t="s">
        <v>157</v>
      </c>
    </row>
    <row r="32" spans="1:60" outlineLevel="1" x14ac:dyDescent="0.2">
      <c r="A32" s="187">
        <v>21</v>
      </c>
      <c r="B32" s="188" t="s">
        <v>1634</v>
      </c>
      <c r="C32" s="195" t="s">
        <v>1635</v>
      </c>
      <c r="D32" s="189" t="s">
        <v>250</v>
      </c>
      <c r="E32" s="190">
        <v>45</v>
      </c>
      <c r="F32" s="200">
        <v>39</v>
      </c>
      <c r="G32" s="192">
        <f t="shared" ref="G32:G61" si="7">ROUND(E32*F32,2)</f>
        <v>1755</v>
      </c>
      <c r="H32" s="161"/>
      <c r="I32" s="160">
        <f t="shared" ref="I32:I61" si="8">ROUND(E32*H32,2)</f>
        <v>0</v>
      </c>
      <c r="J32" s="161"/>
      <c r="K32" s="160">
        <f t="shared" ref="K32:K61" si="9">ROUND(E32*J32,2)</f>
        <v>0</v>
      </c>
      <c r="L32" s="160">
        <v>21</v>
      </c>
      <c r="M32" s="160">
        <f t="shared" ref="M32:M61" si="10">G32*(1+L32/100)</f>
        <v>2123.5499999999997</v>
      </c>
      <c r="N32" s="160">
        <v>0</v>
      </c>
      <c r="O32" s="160">
        <f t="shared" ref="O32:O61" si="11">ROUND(E32*N32,2)</f>
        <v>0</v>
      </c>
      <c r="P32" s="160">
        <v>0</v>
      </c>
      <c r="Q32" s="160">
        <f t="shared" ref="Q32:Q61" si="12">ROUND(E32*P32,2)</f>
        <v>0</v>
      </c>
      <c r="R32" s="160"/>
      <c r="S32" s="160" t="s">
        <v>161</v>
      </c>
      <c r="T32" s="160" t="s">
        <v>162</v>
      </c>
      <c r="U32" s="160">
        <v>0</v>
      </c>
      <c r="V32" s="160">
        <f t="shared" ref="V32:V61" si="13">ROUND(E32*U32,2)</f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171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87">
        <v>22</v>
      </c>
      <c r="B33" s="188" t="s">
        <v>1636</v>
      </c>
      <c r="C33" s="195" t="s">
        <v>1637</v>
      </c>
      <c r="D33" s="189" t="s">
        <v>230</v>
      </c>
      <c r="E33" s="190">
        <v>27</v>
      </c>
      <c r="F33" s="200">
        <v>374</v>
      </c>
      <c r="G33" s="192">
        <f t="shared" si="7"/>
        <v>10098</v>
      </c>
      <c r="H33" s="161"/>
      <c r="I33" s="160">
        <f t="shared" si="8"/>
        <v>0</v>
      </c>
      <c r="J33" s="161"/>
      <c r="K33" s="160">
        <f t="shared" si="9"/>
        <v>0</v>
      </c>
      <c r="L33" s="160">
        <v>21</v>
      </c>
      <c r="M33" s="160">
        <f t="shared" si="10"/>
        <v>12218.58</v>
      </c>
      <c r="N33" s="160">
        <v>0</v>
      </c>
      <c r="O33" s="160">
        <f t="shared" si="11"/>
        <v>0</v>
      </c>
      <c r="P33" s="160">
        <v>0</v>
      </c>
      <c r="Q33" s="160">
        <f t="shared" si="12"/>
        <v>0</v>
      </c>
      <c r="R33" s="160"/>
      <c r="S33" s="160" t="s">
        <v>161</v>
      </c>
      <c r="T33" s="160" t="s">
        <v>162</v>
      </c>
      <c r="U33" s="160">
        <v>0</v>
      </c>
      <c r="V33" s="160">
        <f t="shared" si="13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7">
        <v>23</v>
      </c>
      <c r="B34" s="188" t="s">
        <v>1638</v>
      </c>
      <c r="C34" s="195" t="s">
        <v>1639</v>
      </c>
      <c r="D34" s="189" t="s">
        <v>230</v>
      </c>
      <c r="E34" s="190">
        <v>1</v>
      </c>
      <c r="F34" s="200">
        <v>421.4</v>
      </c>
      <c r="G34" s="192">
        <f t="shared" si="7"/>
        <v>421.4</v>
      </c>
      <c r="H34" s="161"/>
      <c r="I34" s="160">
        <f t="shared" si="8"/>
        <v>0</v>
      </c>
      <c r="J34" s="161"/>
      <c r="K34" s="160">
        <f t="shared" si="9"/>
        <v>0</v>
      </c>
      <c r="L34" s="160">
        <v>21</v>
      </c>
      <c r="M34" s="160">
        <f t="shared" si="10"/>
        <v>509.89399999999995</v>
      </c>
      <c r="N34" s="160">
        <v>0</v>
      </c>
      <c r="O34" s="160">
        <f t="shared" si="11"/>
        <v>0</v>
      </c>
      <c r="P34" s="160">
        <v>0</v>
      </c>
      <c r="Q34" s="160">
        <f t="shared" si="12"/>
        <v>0</v>
      </c>
      <c r="R34" s="160"/>
      <c r="S34" s="160" t="s">
        <v>161</v>
      </c>
      <c r="T34" s="160" t="s">
        <v>162</v>
      </c>
      <c r="U34" s="160">
        <v>0</v>
      </c>
      <c r="V34" s="160">
        <f t="shared" si="13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7">
        <v>24</v>
      </c>
      <c r="B35" s="188" t="s">
        <v>1640</v>
      </c>
      <c r="C35" s="195" t="s">
        <v>1641</v>
      </c>
      <c r="D35" s="189" t="s">
        <v>230</v>
      </c>
      <c r="E35" s="190">
        <v>7</v>
      </c>
      <c r="F35" s="200">
        <v>668</v>
      </c>
      <c r="G35" s="192">
        <f t="shared" si="7"/>
        <v>4676</v>
      </c>
      <c r="H35" s="161"/>
      <c r="I35" s="160">
        <f t="shared" si="8"/>
        <v>0</v>
      </c>
      <c r="J35" s="161"/>
      <c r="K35" s="160">
        <f t="shared" si="9"/>
        <v>0</v>
      </c>
      <c r="L35" s="160">
        <v>21</v>
      </c>
      <c r="M35" s="160">
        <f t="shared" si="10"/>
        <v>5657.96</v>
      </c>
      <c r="N35" s="160">
        <v>0</v>
      </c>
      <c r="O35" s="160">
        <f t="shared" si="11"/>
        <v>0</v>
      </c>
      <c r="P35" s="160">
        <v>0</v>
      </c>
      <c r="Q35" s="160">
        <f t="shared" si="12"/>
        <v>0</v>
      </c>
      <c r="R35" s="160"/>
      <c r="S35" s="160" t="s">
        <v>161</v>
      </c>
      <c r="T35" s="160" t="s">
        <v>162</v>
      </c>
      <c r="U35" s="160">
        <v>0</v>
      </c>
      <c r="V35" s="160">
        <f t="shared" si="13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7">
        <v>25</v>
      </c>
      <c r="B36" s="188" t="s">
        <v>1642</v>
      </c>
      <c r="C36" s="195" t="s">
        <v>1643</v>
      </c>
      <c r="D36" s="189" t="s">
        <v>230</v>
      </c>
      <c r="E36" s="190">
        <v>15</v>
      </c>
      <c r="F36" s="200">
        <v>346</v>
      </c>
      <c r="G36" s="192">
        <f t="shared" si="7"/>
        <v>5190</v>
      </c>
      <c r="H36" s="161"/>
      <c r="I36" s="160">
        <f t="shared" si="8"/>
        <v>0</v>
      </c>
      <c r="J36" s="161"/>
      <c r="K36" s="160">
        <f t="shared" si="9"/>
        <v>0</v>
      </c>
      <c r="L36" s="160">
        <v>21</v>
      </c>
      <c r="M36" s="160">
        <f t="shared" si="10"/>
        <v>6279.9</v>
      </c>
      <c r="N36" s="160">
        <v>0</v>
      </c>
      <c r="O36" s="160">
        <f t="shared" si="11"/>
        <v>0</v>
      </c>
      <c r="P36" s="160">
        <v>0</v>
      </c>
      <c r="Q36" s="160">
        <f t="shared" si="12"/>
        <v>0</v>
      </c>
      <c r="R36" s="160"/>
      <c r="S36" s="160" t="s">
        <v>161</v>
      </c>
      <c r="T36" s="160" t="s">
        <v>162</v>
      </c>
      <c r="U36" s="160">
        <v>0</v>
      </c>
      <c r="V36" s="160">
        <f t="shared" si="13"/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87">
        <v>26</v>
      </c>
      <c r="B37" s="188" t="s">
        <v>1644</v>
      </c>
      <c r="C37" s="195" t="s">
        <v>1645</v>
      </c>
      <c r="D37" s="189" t="s">
        <v>230</v>
      </c>
      <c r="E37" s="190">
        <v>42</v>
      </c>
      <c r="F37" s="200">
        <v>1457</v>
      </c>
      <c r="G37" s="192">
        <f t="shared" si="7"/>
        <v>61194</v>
      </c>
      <c r="H37" s="161"/>
      <c r="I37" s="160">
        <f t="shared" si="8"/>
        <v>0</v>
      </c>
      <c r="J37" s="161"/>
      <c r="K37" s="160">
        <f t="shared" si="9"/>
        <v>0</v>
      </c>
      <c r="L37" s="160">
        <v>21</v>
      </c>
      <c r="M37" s="160">
        <f t="shared" si="10"/>
        <v>74044.739999999991</v>
      </c>
      <c r="N37" s="160">
        <v>0</v>
      </c>
      <c r="O37" s="160">
        <f t="shared" si="11"/>
        <v>0</v>
      </c>
      <c r="P37" s="160">
        <v>0</v>
      </c>
      <c r="Q37" s="160">
        <f t="shared" si="12"/>
        <v>0</v>
      </c>
      <c r="R37" s="160"/>
      <c r="S37" s="160" t="s">
        <v>161</v>
      </c>
      <c r="T37" s="160" t="s">
        <v>162</v>
      </c>
      <c r="U37" s="160">
        <v>0</v>
      </c>
      <c r="V37" s="160">
        <f t="shared" si="13"/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87">
        <v>27</v>
      </c>
      <c r="B38" s="188" t="s">
        <v>1646</v>
      </c>
      <c r="C38" s="195" t="s">
        <v>1647</v>
      </c>
      <c r="D38" s="189" t="s">
        <v>230</v>
      </c>
      <c r="E38" s="190">
        <v>10</v>
      </c>
      <c r="F38" s="200">
        <v>96</v>
      </c>
      <c r="G38" s="192">
        <f t="shared" si="7"/>
        <v>960</v>
      </c>
      <c r="H38" s="161"/>
      <c r="I38" s="160">
        <f t="shared" si="8"/>
        <v>0</v>
      </c>
      <c r="J38" s="161"/>
      <c r="K38" s="160">
        <f t="shared" si="9"/>
        <v>0</v>
      </c>
      <c r="L38" s="160">
        <v>21</v>
      </c>
      <c r="M38" s="160">
        <f t="shared" si="10"/>
        <v>1161.5999999999999</v>
      </c>
      <c r="N38" s="160">
        <v>0</v>
      </c>
      <c r="O38" s="160">
        <f t="shared" si="11"/>
        <v>0</v>
      </c>
      <c r="P38" s="160">
        <v>0</v>
      </c>
      <c r="Q38" s="160">
        <f t="shared" si="12"/>
        <v>0</v>
      </c>
      <c r="R38" s="160"/>
      <c r="S38" s="160" t="s">
        <v>161</v>
      </c>
      <c r="T38" s="160" t="s">
        <v>162</v>
      </c>
      <c r="U38" s="160">
        <v>0</v>
      </c>
      <c r="V38" s="160">
        <f t="shared" si="13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7">
        <v>28</v>
      </c>
      <c r="B39" s="188" t="s">
        <v>1648</v>
      </c>
      <c r="C39" s="195" t="s">
        <v>1649</v>
      </c>
      <c r="D39" s="189" t="s">
        <v>230</v>
      </c>
      <c r="E39" s="190">
        <v>196</v>
      </c>
      <c r="F39" s="200">
        <v>257</v>
      </c>
      <c r="G39" s="192">
        <f t="shared" si="7"/>
        <v>50372</v>
      </c>
      <c r="H39" s="161"/>
      <c r="I39" s="160">
        <f t="shared" si="8"/>
        <v>0</v>
      </c>
      <c r="J39" s="161"/>
      <c r="K39" s="160">
        <f t="shared" si="9"/>
        <v>0</v>
      </c>
      <c r="L39" s="160">
        <v>21</v>
      </c>
      <c r="M39" s="160">
        <f t="shared" si="10"/>
        <v>60950.119999999995</v>
      </c>
      <c r="N39" s="160">
        <v>0</v>
      </c>
      <c r="O39" s="160">
        <f t="shared" si="11"/>
        <v>0</v>
      </c>
      <c r="P39" s="160">
        <v>0</v>
      </c>
      <c r="Q39" s="160">
        <f t="shared" si="12"/>
        <v>0</v>
      </c>
      <c r="R39" s="160"/>
      <c r="S39" s="160" t="s">
        <v>161</v>
      </c>
      <c r="T39" s="160" t="s">
        <v>162</v>
      </c>
      <c r="U39" s="160">
        <v>0</v>
      </c>
      <c r="V39" s="160">
        <f t="shared" si="13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87">
        <v>29</v>
      </c>
      <c r="B40" s="188" t="s">
        <v>1650</v>
      </c>
      <c r="C40" s="195" t="s">
        <v>1651</v>
      </c>
      <c r="D40" s="189" t="s">
        <v>230</v>
      </c>
      <c r="E40" s="190">
        <v>15</v>
      </c>
      <c r="F40" s="200">
        <v>187</v>
      </c>
      <c r="G40" s="192">
        <f t="shared" si="7"/>
        <v>2805</v>
      </c>
      <c r="H40" s="161"/>
      <c r="I40" s="160">
        <f t="shared" si="8"/>
        <v>0</v>
      </c>
      <c r="J40" s="161"/>
      <c r="K40" s="160">
        <f t="shared" si="9"/>
        <v>0</v>
      </c>
      <c r="L40" s="160">
        <v>21</v>
      </c>
      <c r="M40" s="160">
        <f t="shared" si="10"/>
        <v>3394.0499999999997</v>
      </c>
      <c r="N40" s="160">
        <v>0</v>
      </c>
      <c r="O40" s="160">
        <f t="shared" si="11"/>
        <v>0</v>
      </c>
      <c r="P40" s="160">
        <v>0</v>
      </c>
      <c r="Q40" s="160">
        <f t="shared" si="12"/>
        <v>0</v>
      </c>
      <c r="R40" s="160"/>
      <c r="S40" s="160" t="s">
        <v>161</v>
      </c>
      <c r="T40" s="160" t="s">
        <v>162</v>
      </c>
      <c r="U40" s="160">
        <v>0</v>
      </c>
      <c r="V40" s="160">
        <f t="shared" si="13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87">
        <v>30</v>
      </c>
      <c r="B41" s="188" t="s">
        <v>1652</v>
      </c>
      <c r="C41" s="195" t="s">
        <v>1653</v>
      </c>
      <c r="D41" s="189" t="s">
        <v>230</v>
      </c>
      <c r="E41" s="190">
        <v>15</v>
      </c>
      <c r="F41" s="200">
        <v>607</v>
      </c>
      <c r="G41" s="192">
        <f t="shared" si="7"/>
        <v>9105</v>
      </c>
      <c r="H41" s="161"/>
      <c r="I41" s="160">
        <f t="shared" si="8"/>
        <v>0</v>
      </c>
      <c r="J41" s="161"/>
      <c r="K41" s="160">
        <f t="shared" si="9"/>
        <v>0</v>
      </c>
      <c r="L41" s="160">
        <v>21</v>
      </c>
      <c r="M41" s="160">
        <f t="shared" si="10"/>
        <v>11017.05</v>
      </c>
      <c r="N41" s="160">
        <v>0</v>
      </c>
      <c r="O41" s="160">
        <f t="shared" si="11"/>
        <v>0</v>
      </c>
      <c r="P41" s="160">
        <v>0</v>
      </c>
      <c r="Q41" s="160">
        <f t="shared" si="12"/>
        <v>0</v>
      </c>
      <c r="R41" s="160"/>
      <c r="S41" s="160" t="s">
        <v>161</v>
      </c>
      <c r="T41" s="160" t="s">
        <v>162</v>
      </c>
      <c r="U41" s="160">
        <v>0</v>
      </c>
      <c r="V41" s="160">
        <f t="shared" si="13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87">
        <v>31</v>
      </c>
      <c r="B42" s="188" t="s">
        <v>1654</v>
      </c>
      <c r="C42" s="195" t="s">
        <v>1655</v>
      </c>
      <c r="D42" s="189" t="s">
        <v>230</v>
      </c>
      <c r="E42" s="190">
        <v>22</v>
      </c>
      <c r="F42" s="200">
        <v>403</v>
      </c>
      <c r="G42" s="192">
        <f t="shared" si="7"/>
        <v>8866</v>
      </c>
      <c r="H42" s="161"/>
      <c r="I42" s="160">
        <f t="shared" si="8"/>
        <v>0</v>
      </c>
      <c r="J42" s="161"/>
      <c r="K42" s="160">
        <f t="shared" si="9"/>
        <v>0</v>
      </c>
      <c r="L42" s="160">
        <v>21</v>
      </c>
      <c r="M42" s="160">
        <f t="shared" si="10"/>
        <v>10727.86</v>
      </c>
      <c r="N42" s="160">
        <v>0</v>
      </c>
      <c r="O42" s="160">
        <f t="shared" si="11"/>
        <v>0</v>
      </c>
      <c r="P42" s="160">
        <v>0</v>
      </c>
      <c r="Q42" s="160">
        <f t="shared" si="12"/>
        <v>0</v>
      </c>
      <c r="R42" s="160"/>
      <c r="S42" s="160" t="s">
        <v>161</v>
      </c>
      <c r="T42" s="160" t="s">
        <v>162</v>
      </c>
      <c r="U42" s="160">
        <v>0</v>
      </c>
      <c r="V42" s="160">
        <f t="shared" si="13"/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87">
        <v>32</v>
      </c>
      <c r="B43" s="188" t="s">
        <v>1656</v>
      </c>
      <c r="C43" s="195" t="s">
        <v>1657</v>
      </c>
      <c r="D43" s="189" t="s">
        <v>230</v>
      </c>
      <c r="E43" s="190">
        <v>15</v>
      </c>
      <c r="F43" s="200">
        <v>30</v>
      </c>
      <c r="G43" s="192">
        <f t="shared" si="7"/>
        <v>450</v>
      </c>
      <c r="H43" s="161"/>
      <c r="I43" s="160">
        <f t="shared" si="8"/>
        <v>0</v>
      </c>
      <c r="J43" s="161"/>
      <c r="K43" s="160">
        <f t="shared" si="9"/>
        <v>0</v>
      </c>
      <c r="L43" s="160">
        <v>21</v>
      </c>
      <c r="M43" s="160">
        <f t="shared" si="10"/>
        <v>544.5</v>
      </c>
      <c r="N43" s="160">
        <v>0</v>
      </c>
      <c r="O43" s="160">
        <f t="shared" si="11"/>
        <v>0</v>
      </c>
      <c r="P43" s="160">
        <v>0</v>
      </c>
      <c r="Q43" s="160">
        <f t="shared" si="12"/>
        <v>0</v>
      </c>
      <c r="R43" s="160"/>
      <c r="S43" s="160" t="s">
        <v>161</v>
      </c>
      <c r="T43" s="160" t="s">
        <v>162</v>
      </c>
      <c r="U43" s="160">
        <v>0</v>
      </c>
      <c r="V43" s="160">
        <f t="shared" si="13"/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7">
        <v>33</v>
      </c>
      <c r="B44" s="188" t="s">
        <v>1658</v>
      </c>
      <c r="C44" s="195" t="s">
        <v>1659</v>
      </c>
      <c r="D44" s="189" t="s">
        <v>250</v>
      </c>
      <c r="E44" s="190">
        <v>21</v>
      </c>
      <c r="F44" s="200">
        <v>1036</v>
      </c>
      <c r="G44" s="192">
        <f t="shared" si="7"/>
        <v>21756</v>
      </c>
      <c r="H44" s="161"/>
      <c r="I44" s="160">
        <f t="shared" si="8"/>
        <v>0</v>
      </c>
      <c r="J44" s="161"/>
      <c r="K44" s="160">
        <f t="shared" si="9"/>
        <v>0</v>
      </c>
      <c r="L44" s="160">
        <v>21</v>
      </c>
      <c r="M44" s="160">
        <f t="shared" si="10"/>
        <v>26324.76</v>
      </c>
      <c r="N44" s="160">
        <v>0</v>
      </c>
      <c r="O44" s="160">
        <f t="shared" si="11"/>
        <v>0</v>
      </c>
      <c r="P44" s="160">
        <v>0</v>
      </c>
      <c r="Q44" s="160">
        <f t="shared" si="12"/>
        <v>0</v>
      </c>
      <c r="R44" s="160"/>
      <c r="S44" s="160" t="s">
        <v>161</v>
      </c>
      <c r="T44" s="160" t="s">
        <v>162</v>
      </c>
      <c r="U44" s="160">
        <v>0</v>
      </c>
      <c r="V44" s="160">
        <f t="shared" si="13"/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87">
        <v>34</v>
      </c>
      <c r="B45" s="188" t="s">
        <v>1660</v>
      </c>
      <c r="C45" s="195" t="s">
        <v>1661</v>
      </c>
      <c r="D45" s="189" t="s">
        <v>230</v>
      </c>
      <c r="E45" s="190">
        <v>23</v>
      </c>
      <c r="F45" s="200">
        <v>120.5</v>
      </c>
      <c r="G45" s="192">
        <f t="shared" si="7"/>
        <v>2771.5</v>
      </c>
      <c r="H45" s="161"/>
      <c r="I45" s="160">
        <f t="shared" si="8"/>
        <v>0</v>
      </c>
      <c r="J45" s="161"/>
      <c r="K45" s="160">
        <f t="shared" si="9"/>
        <v>0</v>
      </c>
      <c r="L45" s="160">
        <v>21</v>
      </c>
      <c r="M45" s="160">
        <f t="shared" si="10"/>
        <v>3353.5149999999999</v>
      </c>
      <c r="N45" s="160">
        <v>0</v>
      </c>
      <c r="O45" s="160">
        <f t="shared" si="11"/>
        <v>0</v>
      </c>
      <c r="P45" s="160">
        <v>0</v>
      </c>
      <c r="Q45" s="160">
        <f t="shared" si="12"/>
        <v>0</v>
      </c>
      <c r="R45" s="160"/>
      <c r="S45" s="160" t="s">
        <v>161</v>
      </c>
      <c r="T45" s="160" t="s">
        <v>162</v>
      </c>
      <c r="U45" s="160">
        <v>0</v>
      </c>
      <c r="V45" s="160">
        <f t="shared" si="13"/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87">
        <v>35</v>
      </c>
      <c r="B46" s="188" t="s">
        <v>1662</v>
      </c>
      <c r="C46" s="195" t="s">
        <v>1663</v>
      </c>
      <c r="D46" s="189" t="s">
        <v>230</v>
      </c>
      <c r="E46" s="190">
        <v>78</v>
      </c>
      <c r="F46" s="200">
        <v>352</v>
      </c>
      <c r="G46" s="192">
        <f t="shared" si="7"/>
        <v>27456</v>
      </c>
      <c r="H46" s="161"/>
      <c r="I46" s="160">
        <f t="shared" si="8"/>
        <v>0</v>
      </c>
      <c r="J46" s="161"/>
      <c r="K46" s="160">
        <f t="shared" si="9"/>
        <v>0</v>
      </c>
      <c r="L46" s="160">
        <v>21</v>
      </c>
      <c r="M46" s="160">
        <f t="shared" si="10"/>
        <v>33221.760000000002</v>
      </c>
      <c r="N46" s="160">
        <v>0</v>
      </c>
      <c r="O46" s="160">
        <f t="shared" si="11"/>
        <v>0</v>
      </c>
      <c r="P46" s="160">
        <v>0</v>
      </c>
      <c r="Q46" s="160">
        <f t="shared" si="12"/>
        <v>0</v>
      </c>
      <c r="R46" s="160"/>
      <c r="S46" s="160" t="s">
        <v>161</v>
      </c>
      <c r="T46" s="160" t="s">
        <v>162</v>
      </c>
      <c r="U46" s="160">
        <v>0</v>
      </c>
      <c r="V46" s="160">
        <f t="shared" si="13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87">
        <v>36</v>
      </c>
      <c r="B47" s="188" t="s">
        <v>1664</v>
      </c>
      <c r="C47" s="195" t="s">
        <v>1665</v>
      </c>
      <c r="D47" s="189" t="s">
        <v>230</v>
      </c>
      <c r="E47" s="190">
        <v>156</v>
      </c>
      <c r="F47" s="200">
        <v>592</v>
      </c>
      <c r="G47" s="192">
        <f t="shared" si="7"/>
        <v>92352</v>
      </c>
      <c r="H47" s="161"/>
      <c r="I47" s="160">
        <f t="shared" si="8"/>
        <v>0</v>
      </c>
      <c r="J47" s="161"/>
      <c r="K47" s="160">
        <f t="shared" si="9"/>
        <v>0</v>
      </c>
      <c r="L47" s="160">
        <v>21</v>
      </c>
      <c r="M47" s="160">
        <f t="shared" si="10"/>
        <v>111745.92</v>
      </c>
      <c r="N47" s="160">
        <v>0</v>
      </c>
      <c r="O47" s="160">
        <f t="shared" si="11"/>
        <v>0</v>
      </c>
      <c r="P47" s="160">
        <v>0</v>
      </c>
      <c r="Q47" s="160">
        <f t="shared" si="12"/>
        <v>0</v>
      </c>
      <c r="R47" s="160"/>
      <c r="S47" s="160" t="s">
        <v>161</v>
      </c>
      <c r="T47" s="160" t="s">
        <v>162</v>
      </c>
      <c r="U47" s="160">
        <v>0</v>
      </c>
      <c r="V47" s="160">
        <f t="shared" si="13"/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87">
        <v>37</v>
      </c>
      <c r="B48" s="188" t="s">
        <v>1666</v>
      </c>
      <c r="C48" s="195" t="s">
        <v>1667</v>
      </c>
      <c r="D48" s="189" t="s">
        <v>230</v>
      </c>
      <c r="E48" s="190">
        <v>15</v>
      </c>
      <c r="F48" s="200">
        <v>156</v>
      </c>
      <c r="G48" s="192">
        <f t="shared" si="7"/>
        <v>2340</v>
      </c>
      <c r="H48" s="161"/>
      <c r="I48" s="160">
        <f t="shared" si="8"/>
        <v>0</v>
      </c>
      <c r="J48" s="161"/>
      <c r="K48" s="160">
        <f t="shared" si="9"/>
        <v>0</v>
      </c>
      <c r="L48" s="160">
        <v>21</v>
      </c>
      <c r="M48" s="160">
        <f t="shared" si="10"/>
        <v>2831.4</v>
      </c>
      <c r="N48" s="160">
        <v>0</v>
      </c>
      <c r="O48" s="160">
        <f t="shared" si="11"/>
        <v>0</v>
      </c>
      <c r="P48" s="160">
        <v>0</v>
      </c>
      <c r="Q48" s="160">
        <f t="shared" si="12"/>
        <v>0</v>
      </c>
      <c r="R48" s="160"/>
      <c r="S48" s="160" t="s">
        <v>161</v>
      </c>
      <c r="T48" s="160" t="s">
        <v>162</v>
      </c>
      <c r="U48" s="160">
        <v>0</v>
      </c>
      <c r="V48" s="160">
        <f t="shared" si="13"/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87">
        <v>38</v>
      </c>
      <c r="B49" s="188" t="s">
        <v>1668</v>
      </c>
      <c r="C49" s="195" t="s">
        <v>1669</v>
      </c>
      <c r="D49" s="189" t="s">
        <v>230</v>
      </c>
      <c r="E49" s="190">
        <v>650</v>
      </c>
      <c r="F49" s="200">
        <v>17</v>
      </c>
      <c r="G49" s="192">
        <f t="shared" si="7"/>
        <v>11050</v>
      </c>
      <c r="H49" s="161"/>
      <c r="I49" s="160">
        <f t="shared" si="8"/>
        <v>0</v>
      </c>
      <c r="J49" s="161"/>
      <c r="K49" s="160">
        <f t="shared" si="9"/>
        <v>0</v>
      </c>
      <c r="L49" s="160">
        <v>21</v>
      </c>
      <c r="M49" s="160">
        <f t="shared" si="10"/>
        <v>13370.5</v>
      </c>
      <c r="N49" s="160">
        <v>0</v>
      </c>
      <c r="O49" s="160">
        <f t="shared" si="11"/>
        <v>0</v>
      </c>
      <c r="P49" s="160">
        <v>0</v>
      </c>
      <c r="Q49" s="160">
        <f t="shared" si="12"/>
        <v>0</v>
      </c>
      <c r="R49" s="160"/>
      <c r="S49" s="160" t="s">
        <v>161</v>
      </c>
      <c r="T49" s="160" t="s">
        <v>162</v>
      </c>
      <c r="U49" s="160">
        <v>0</v>
      </c>
      <c r="V49" s="160">
        <f t="shared" si="13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87">
        <v>39</v>
      </c>
      <c r="B50" s="188" t="s">
        <v>1670</v>
      </c>
      <c r="C50" s="195" t="s">
        <v>1671</v>
      </c>
      <c r="D50" s="189" t="s">
        <v>230</v>
      </c>
      <c r="E50" s="190">
        <v>160</v>
      </c>
      <c r="F50" s="200">
        <v>107.2</v>
      </c>
      <c r="G50" s="192">
        <f t="shared" si="7"/>
        <v>17152</v>
      </c>
      <c r="H50" s="161"/>
      <c r="I50" s="160">
        <f t="shared" si="8"/>
        <v>0</v>
      </c>
      <c r="J50" s="161"/>
      <c r="K50" s="160">
        <f t="shared" si="9"/>
        <v>0</v>
      </c>
      <c r="L50" s="160">
        <v>21</v>
      </c>
      <c r="M50" s="160">
        <f t="shared" si="10"/>
        <v>20753.919999999998</v>
      </c>
      <c r="N50" s="160">
        <v>0</v>
      </c>
      <c r="O50" s="160">
        <f t="shared" si="11"/>
        <v>0</v>
      </c>
      <c r="P50" s="160">
        <v>0</v>
      </c>
      <c r="Q50" s="160">
        <f t="shared" si="12"/>
        <v>0</v>
      </c>
      <c r="R50" s="160"/>
      <c r="S50" s="160" t="s">
        <v>161</v>
      </c>
      <c r="T50" s="160" t="s">
        <v>162</v>
      </c>
      <c r="U50" s="160">
        <v>0</v>
      </c>
      <c r="V50" s="160">
        <f t="shared" si="13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87">
        <v>40</v>
      </c>
      <c r="B51" s="188" t="s">
        <v>1672</v>
      </c>
      <c r="C51" s="195" t="s">
        <v>1673</v>
      </c>
      <c r="D51" s="189" t="s">
        <v>250</v>
      </c>
      <c r="E51" s="190">
        <v>160</v>
      </c>
      <c r="F51" s="200">
        <v>1009</v>
      </c>
      <c r="G51" s="192">
        <f t="shared" si="7"/>
        <v>161440</v>
      </c>
      <c r="H51" s="161"/>
      <c r="I51" s="160">
        <f t="shared" si="8"/>
        <v>0</v>
      </c>
      <c r="J51" s="161"/>
      <c r="K51" s="160">
        <f t="shared" si="9"/>
        <v>0</v>
      </c>
      <c r="L51" s="160">
        <v>21</v>
      </c>
      <c r="M51" s="160">
        <f t="shared" si="10"/>
        <v>195342.4</v>
      </c>
      <c r="N51" s="160">
        <v>0</v>
      </c>
      <c r="O51" s="160">
        <f t="shared" si="11"/>
        <v>0</v>
      </c>
      <c r="P51" s="160">
        <v>0</v>
      </c>
      <c r="Q51" s="160">
        <f t="shared" si="12"/>
        <v>0</v>
      </c>
      <c r="R51" s="160"/>
      <c r="S51" s="160" t="s">
        <v>161</v>
      </c>
      <c r="T51" s="160" t="s">
        <v>162</v>
      </c>
      <c r="U51" s="160">
        <v>0</v>
      </c>
      <c r="V51" s="160">
        <f t="shared" si="13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163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87">
        <v>41</v>
      </c>
      <c r="B52" s="188" t="s">
        <v>1674</v>
      </c>
      <c r="C52" s="195" t="s">
        <v>1675</v>
      </c>
      <c r="D52" s="189" t="s">
        <v>250</v>
      </c>
      <c r="E52" s="190">
        <v>955</v>
      </c>
      <c r="F52" s="200">
        <v>60.7</v>
      </c>
      <c r="G52" s="192">
        <f t="shared" si="7"/>
        <v>57968.5</v>
      </c>
      <c r="H52" s="161"/>
      <c r="I52" s="160">
        <f t="shared" si="8"/>
        <v>0</v>
      </c>
      <c r="J52" s="161"/>
      <c r="K52" s="160">
        <f t="shared" si="9"/>
        <v>0</v>
      </c>
      <c r="L52" s="160">
        <v>21</v>
      </c>
      <c r="M52" s="160">
        <f t="shared" si="10"/>
        <v>70141.884999999995</v>
      </c>
      <c r="N52" s="160">
        <v>0</v>
      </c>
      <c r="O52" s="160">
        <f t="shared" si="11"/>
        <v>0</v>
      </c>
      <c r="P52" s="160">
        <v>0</v>
      </c>
      <c r="Q52" s="160">
        <f t="shared" si="12"/>
        <v>0</v>
      </c>
      <c r="R52" s="160"/>
      <c r="S52" s="160" t="s">
        <v>161</v>
      </c>
      <c r="T52" s="160" t="s">
        <v>162</v>
      </c>
      <c r="U52" s="160">
        <v>0</v>
      </c>
      <c r="V52" s="160">
        <f t="shared" si="13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163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87">
        <v>42</v>
      </c>
      <c r="B53" s="188" t="s">
        <v>1676</v>
      </c>
      <c r="C53" s="195" t="s">
        <v>1677</v>
      </c>
      <c r="D53" s="189" t="s">
        <v>230</v>
      </c>
      <c r="E53" s="190">
        <v>955</v>
      </c>
      <c r="F53" s="200">
        <v>44</v>
      </c>
      <c r="G53" s="192">
        <f t="shared" si="7"/>
        <v>42020</v>
      </c>
      <c r="H53" s="161"/>
      <c r="I53" s="160">
        <f t="shared" si="8"/>
        <v>0</v>
      </c>
      <c r="J53" s="161"/>
      <c r="K53" s="160">
        <f t="shared" si="9"/>
        <v>0</v>
      </c>
      <c r="L53" s="160">
        <v>21</v>
      </c>
      <c r="M53" s="160">
        <f t="shared" si="10"/>
        <v>50844.2</v>
      </c>
      <c r="N53" s="160">
        <v>0</v>
      </c>
      <c r="O53" s="160">
        <f t="shared" si="11"/>
        <v>0</v>
      </c>
      <c r="P53" s="160">
        <v>0</v>
      </c>
      <c r="Q53" s="160">
        <f t="shared" si="12"/>
        <v>0</v>
      </c>
      <c r="R53" s="160"/>
      <c r="S53" s="160" t="s">
        <v>161</v>
      </c>
      <c r="T53" s="160" t="s">
        <v>162</v>
      </c>
      <c r="U53" s="160">
        <v>0</v>
      </c>
      <c r="V53" s="160">
        <f t="shared" si="13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87">
        <v>43</v>
      </c>
      <c r="B54" s="188" t="s">
        <v>1678</v>
      </c>
      <c r="C54" s="195" t="s">
        <v>1679</v>
      </c>
      <c r="D54" s="189" t="s">
        <v>230</v>
      </c>
      <c r="E54" s="190">
        <v>42</v>
      </c>
      <c r="F54" s="200">
        <v>13</v>
      </c>
      <c r="G54" s="192">
        <f t="shared" si="7"/>
        <v>546</v>
      </c>
      <c r="H54" s="161"/>
      <c r="I54" s="160">
        <f t="shared" si="8"/>
        <v>0</v>
      </c>
      <c r="J54" s="161"/>
      <c r="K54" s="160">
        <f t="shared" si="9"/>
        <v>0</v>
      </c>
      <c r="L54" s="160">
        <v>21</v>
      </c>
      <c r="M54" s="160">
        <f t="shared" si="10"/>
        <v>660.66</v>
      </c>
      <c r="N54" s="160">
        <v>0</v>
      </c>
      <c r="O54" s="160">
        <f t="shared" si="11"/>
        <v>0</v>
      </c>
      <c r="P54" s="160">
        <v>0</v>
      </c>
      <c r="Q54" s="160">
        <f t="shared" si="12"/>
        <v>0</v>
      </c>
      <c r="R54" s="160"/>
      <c r="S54" s="160" t="s">
        <v>161</v>
      </c>
      <c r="T54" s="160" t="s">
        <v>162</v>
      </c>
      <c r="U54" s="160">
        <v>0</v>
      </c>
      <c r="V54" s="160">
        <f t="shared" si="13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87">
        <v>44</v>
      </c>
      <c r="B55" s="188" t="s">
        <v>1680</v>
      </c>
      <c r="C55" s="195" t="s">
        <v>1681</v>
      </c>
      <c r="D55" s="189" t="s">
        <v>230</v>
      </c>
      <c r="E55" s="190">
        <v>42</v>
      </c>
      <c r="F55" s="200">
        <v>13.5</v>
      </c>
      <c r="G55" s="192">
        <f t="shared" si="7"/>
        <v>567</v>
      </c>
      <c r="H55" s="161"/>
      <c r="I55" s="160">
        <f t="shared" si="8"/>
        <v>0</v>
      </c>
      <c r="J55" s="161"/>
      <c r="K55" s="160">
        <f t="shared" si="9"/>
        <v>0</v>
      </c>
      <c r="L55" s="160">
        <v>21</v>
      </c>
      <c r="M55" s="160">
        <f t="shared" si="10"/>
        <v>686.06999999999994</v>
      </c>
      <c r="N55" s="160">
        <v>0</v>
      </c>
      <c r="O55" s="160">
        <f t="shared" si="11"/>
        <v>0</v>
      </c>
      <c r="P55" s="160">
        <v>0</v>
      </c>
      <c r="Q55" s="160">
        <f t="shared" si="12"/>
        <v>0</v>
      </c>
      <c r="R55" s="160"/>
      <c r="S55" s="160" t="s">
        <v>161</v>
      </c>
      <c r="T55" s="160" t="s">
        <v>162</v>
      </c>
      <c r="U55" s="160">
        <v>0</v>
      </c>
      <c r="V55" s="160">
        <f t="shared" si="13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87">
        <v>45</v>
      </c>
      <c r="B56" s="188" t="s">
        <v>1682</v>
      </c>
      <c r="C56" s="195" t="s">
        <v>1683</v>
      </c>
      <c r="D56" s="189" t="s">
        <v>250</v>
      </c>
      <c r="E56" s="190">
        <v>650</v>
      </c>
      <c r="F56" s="200">
        <v>90.2</v>
      </c>
      <c r="G56" s="192">
        <f t="shared" si="7"/>
        <v>58630</v>
      </c>
      <c r="H56" s="161"/>
      <c r="I56" s="160">
        <f t="shared" si="8"/>
        <v>0</v>
      </c>
      <c r="J56" s="161"/>
      <c r="K56" s="160">
        <f t="shared" si="9"/>
        <v>0</v>
      </c>
      <c r="L56" s="160">
        <v>21</v>
      </c>
      <c r="M56" s="160">
        <f t="shared" si="10"/>
        <v>70942.3</v>
      </c>
      <c r="N56" s="160">
        <v>0</v>
      </c>
      <c r="O56" s="160">
        <f t="shared" si="11"/>
        <v>0</v>
      </c>
      <c r="P56" s="160">
        <v>0</v>
      </c>
      <c r="Q56" s="160">
        <f t="shared" si="12"/>
        <v>0</v>
      </c>
      <c r="R56" s="160"/>
      <c r="S56" s="160" t="s">
        <v>161</v>
      </c>
      <c r="T56" s="160" t="s">
        <v>162</v>
      </c>
      <c r="U56" s="160">
        <v>0</v>
      </c>
      <c r="V56" s="160">
        <f t="shared" si="13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87">
        <v>46</v>
      </c>
      <c r="B57" s="188" t="s">
        <v>1684</v>
      </c>
      <c r="C57" s="195" t="s">
        <v>1685</v>
      </c>
      <c r="D57" s="189" t="s">
        <v>250</v>
      </c>
      <c r="E57" s="190">
        <v>150</v>
      </c>
      <c r="F57" s="200">
        <v>93.6</v>
      </c>
      <c r="G57" s="192">
        <f t="shared" si="7"/>
        <v>14040</v>
      </c>
      <c r="H57" s="161"/>
      <c r="I57" s="160">
        <f t="shared" si="8"/>
        <v>0</v>
      </c>
      <c r="J57" s="161"/>
      <c r="K57" s="160">
        <f t="shared" si="9"/>
        <v>0</v>
      </c>
      <c r="L57" s="160">
        <v>21</v>
      </c>
      <c r="M57" s="160">
        <f t="shared" si="10"/>
        <v>16988.399999999998</v>
      </c>
      <c r="N57" s="160">
        <v>0</v>
      </c>
      <c r="O57" s="160">
        <f t="shared" si="11"/>
        <v>0</v>
      </c>
      <c r="P57" s="160">
        <v>0</v>
      </c>
      <c r="Q57" s="160">
        <f t="shared" si="12"/>
        <v>0</v>
      </c>
      <c r="R57" s="160"/>
      <c r="S57" s="160" t="s">
        <v>161</v>
      </c>
      <c r="T57" s="160" t="s">
        <v>162</v>
      </c>
      <c r="U57" s="160">
        <v>0</v>
      </c>
      <c r="V57" s="160">
        <f t="shared" si="13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87">
        <v>47</v>
      </c>
      <c r="B58" s="188" t="s">
        <v>1686</v>
      </c>
      <c r="C58" s="195" t="s">
        <v>1687</v>
      </c>
      <c r="D58" s="189" t="s">
        <v>230</v>
      </c>
      <c r="E58" s="190">
        <v>12</v>
      </c>
      <c r="F58" s="200">
        <v>25</v>
      </c>
      <c r="G58" s="192">
        <f t="shared" si="7"/>
        <v>300</v>
      </c>
      <c r="H58" s="161"/>
      <c r="I58" s="160">
        <f t="shared" si="8"/>
        <v>0</v>
      </c>
      <c r="J58" s="161"/>
      <c r="K58" s="160">
        <f t="shared" si="9"/>
        <v>0</v>
      </c>
      <c r="L58" s="160">
        <v>21</v>
      </c>
      <c r="M58" s="160">
        <f t="shared" si="10"/>
        <v>363</v>
      </c>
      <c r="N58" s="160">
        <v>0</v>
      </c>
      <c r="O58" s="160">
        <f t="shared" si="11"/>
        <v>0</v>
      </c>
      <c r="P58" s="160">
        <v>0</v>
      </c>
      <c r="Q58" s="160">
        <f t="shared" si="12"/>
        <v>0</v>
      </c>
      <c r="R58" s="160"/>
      <c r="S58" s="160" t="s">
        <v>161</v>
      </c>
      <c r="T58" s="160" t="s">
        <v>162</v>
      </c>
      <c r="U58" s="160">
        <v>0</v>
      </c>
      <c r="V58" s="160">
        <f t="shared" si="13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87">
        <v>48</v>
      </c>
      <c r="B59" s="188" t="s">
        <v>1688</v>
      </c>
      <c r="C59" s="195" t="s">
        <v>1689</v>
      </c>
      <c r="D59" s="189" t="s">
        <v>230</v>
      </c>
      <c r="E59" s="190">
        <v>126</v>
      </c>
      <c r="F59" s="200">
        <v>35</v>
      </c>
      <c r="G59" s="192">
        <f t="shared" si="7"/>
        <v>4410</v>
      </c>
      <c r="H59" s="161"/>
      <c r="I59" s="160">
        <f t="shared" si="8"/>
        <v>0</v>
      </c>
      <c r="J59" s="161"/>
      <c r="K59" s="160">
        <f t="shared" si="9"/>
        <v>0</v>
      </c>
      <c r="L59" s="160">
        <v>21</v>
      </c>
      <c r="M59" s="160">
        <f t="shared" si="10"/>
        <v>5336.0999999999995</v>
      </c>
      <c r="N59" s="160">
        <v>0</v>
      </c>
      <c r="O59" s="160">
        <f t="shared" si="11"/>
        <v>0</v>
      </c>
      <c r="P59" s="160">
        <v>0</v>
      </c>
      <c r="Q59" s="160">
        <f t="shared" si="12"/>
        <v>0</v>
      </c>
      <c r="R59" s="160"/>
      <c r="S59" s="160" t="s">
        <v>161</v>
      </c>
      <c r="T59" s="160" t="s">
        <v>162</v>
      </c>
      <c r="U59" s="160">
        <v>0</v>
      </c>
      <c r="V59" s="160">
        <f t="shared" si="13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87">
        <v>49</v>
      </c>
      <c r="B60" s="188" t="s">
        <v>1690</v>
      </c>
      <c r="C60" s="195" t="s">
        <v>1691</v>
      </c>
      <c r="D60" s="189" t="s">
        <v>230</v>
      </c>
      <c r="E60" s="190">
        <v>3</v>
      </c>
      <c r="F60" s="200">
        <v>999</v>
      </c>
      <c r="G60" s="192">
        <f t="shared" si="7"/>
        <v>2997</v>
      </c>
      <c r="H60" s="161"/>
      <c r="I60" s="160">
        <f t="shared" si="8"/>
        <v>0</v>
      </c>
      <c r="J60" s="161"/>
      <c r="K60" s="160">
        <f t="shared" si="9"/>
        <v>0</v>
      </c>
      <c r="L60" s="160">
        <v>21</v>
      </c>
      <c r="M60" s="160">
        <f t="shared" si="10"/>
        <v>3626.37</v>
      </c>
      <c r="N60" s="160">
        <v>0</v>
      </c>
      <c r="O60" s="160">
        <f t="shared" si="11"/>
        <v>0</v>
      </c>
      <c r="P60" s="160">
        <v>0</v>
      </c>
      <c r="Q60" s="160">
        <f t="shared" si="12"/>
        <v>0</v>
      </c>
      <c r="R60" s="160"/>
      <c r="S60" s="160" t="s">
        <v>161</v>
      </c>
      <c r="T60" s="160" t="s">
        <v>162</v>
      </c>
      <c r="U60" s="160">
        <v>0</v>
      </c>
      <c r="V60" s="160">
        <f t="shared" si="13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163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87">
        <v>50</v>
      </c>
      <c r="B61" s="188" t="s">
        <v>1692</v>
      </c>
      <c r="C61" s="195" t="s">
        <v>1693</v>
      </c>
      <c r="D61" s="189" t="s">
        <v>230</v>
      </c>
      <c r="E61" s="190">
        <v>12</v>
      </c>
      <c r="F61" s="200">
        <v>4682</v>
      </c>
      <c r="G61" s="192">
        <f t="shared" si="7"/>
        <v>56184</v>
      </c>
      <c r="H61" s="161"/>
      <c r="I61" s="160">
        <f t="shared" si="8"/>
        <v>0</v>
      </c>
      <c r="J61" s="161"/>
      <c r="K61" s="160">
        <f t="shared" si="9"/>
        <v>0</v>
      </c>
      <c r="L61" s="160">
        <v>21</v>
      </c>
      <c r="M61" s="160">
        <f t="shared" si="10"/>
        <v>67982.64</v>
      </c>
      <c r="N61" s="160">
        <v>0</v>
      </c>
      <c r="O61" s="160">
        <f t="shared" si="11"/>
        <v>0</v>
      </c>
      <c r="P61" s="160">
        <v>0</v>
      </c>
      <c r="Q61" s="160">
        <f t="shared" si="12"/>
        <v>0</v>
      </c>
      <c r="R61" s="160"/>
      <c r="S61" s="160" t="s">
        <v>161</v>
      </c>
      <c r="T61" s="160" t="s">
        <v>162</v>
      </c>
      <c r="U61" s="160">
        <v>0</v>
      </c>
      <c r="V61" s="160">
        <f t="shared" si="13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6" t="s">
        <v>156</v>
      </c>
      <c r="B62" s="167" t="s">
        <v>123</v>
      </c>
      <c r="C62" s="180" t="s">
        <v>124</v>
      </c>
      <c r="D62" s="168"/>
      <c r="E62" s="169"/>
      <c r="F62" s="170"/>
      <c r="G62" s="171">
        <f>SUMIF(AG63:AG63,"&lt;&gt;NOR",G63:G63)</f>
        <v>23400</v>
      </c>
      <c r="H62" s="165"/>
      <c r="I62" s="165">
        <f>SUM(I63:I63)</f>
        <v>0</v>
      </c>
      <c r="J62" s="165"/>
      <c r="K62" s="165">
        <f>SUM(K63:K63)</f>
        <v>0</v>
      </c>
      <c r="L62" s="165"/>
      <c r="M62" s="165">
        <f>SUM(M63:M63)</f>
        <v>28314</v>
      </c>
      <c r="N62" s="165"/>
      <c r="O62" s="165">
        <f>SUM(O63:O63)</f>
        <v>0</v>
      </c>
      <c r="P62" s="165"/>
      <c r="Q62" s="165">
        <f>SUM(Q63:Q63)</f>
        <v>0</v>
      </c>
      <c r="R62" s="165"/>
      <c r="S62" s="165"/>
      <c r="T62" s="165"/>
      <c r="U62" s="165"/>
      <c r="V62" s="165">
        <f>SUM(V63:V63)</f>
        <v>0</v>
      </c>
      <c r="W62" s="165"/>
      <c r="AG62" t="s">
        <v>157</v>
      </c>
    </row>
    <row r="63" spans="1:60" ht="22.5" outlineLevel="1" x14ac:dyDescent="0.2">
      <c r="A63" s="187">
        <v>51</v>
      </c>
      <c r="B63" s="188" t="s">
        <v>1694</v>
      </c>
      <c r="C63" s="195" t="s">
        <v>1695</v>
      </c>
      <c r="D63" s="189" t="s">
        <v>250</v>
      </c>
      <c r="E63" s="190">
        <v>600</v>
      </c>
      <c r="F63" s="201">
        <v>39</v>
      </c>
      <c r="G63" s="192">
        <f>ROUND(E63*F63,2)</f>
        <v>23400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28314</v>
      </c>
      <c r="N63" s="160">
        <v>0</v>
      </c>
      <c r="O63" s="160">
        <f>ROUND(E63*N63,2)</f>
        <v>0</v>
      </c>
      <c r="P63" s="160">
        <v>0</v>
      </c>
      <c r="Q63" s="160">
        <f>ROUND(E63*P63,2)</f>
        <v>0</v>
      </c>
      <c r="R63" s="160"/>
      <c r="S63" s="160" t="s">
        <v>161</v>
      </c>
      <c r="T63" s="160" t="s">
        <v>162</v>
      </c>
      <c r="U63" s="160">
        <v>0</v>
      </c>
      <c r="V63" s="160">
        <f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171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66" t="s">
        <v>156</v>
      </c>
      <c r="B64" s="167" t="s">
        <v>125</v>
      </c>
      <c r="C64" s="180" t="s">
        <v>126</v>
      </c>
      <c r="D64" s="168"/>
      <c r="E64" s="169"/>
      <c r="F64" s="170"/>
      <c r="G64" s="171">
        <f>SUMIF(AG65:AG67,"&lt;&gt;NOR",G65:G67)</f>
        <v>63635</v>
      </c>
      <c r="H64" s="165"/>
      <c r="I64" s="165">
        <f>SUM(I65:I67)</f>
        <v>0</v>
      </c>
      <c r="J64" s="165"/>
      <c r="K64" s="165">
        <f>SUM(K65:K67)</f>
        <v>0</v>
      </c>
      <c r="L64" s="165"/>
      <c r="M64" s="165">
        <f>SUM(M65:M67)</f>
        <v>76998.350000000006</v>
      </c>
      <c r="N64" s="165"/>
      <c r="O64" s="165">
        <f>SUM(O65:O67)</f>
        <v>0</v>
      </c>
      <c r="P64" s="165"/>
      <c r="Q64" s="165">
        <f>SUM(Q65:Q67)</f>
        <v>0</v>
      </c>
      <c r="R64" s="165"/>
      <c r="S64" s="165"/>
      <c r="T64" s="165"/>
      <c r="U64" s="165"/>
      <c r="V64" s="165">
        <f>SUM(V65:V67)</f>
        <v>0</v>
      </c>
      <c r="W64" s="165"/>
      <c r="AG64" t="s">
        <v>157</v>
      </c>
    </row>
    <row r="65" spans="1:60" ht="22.5" outlineLevel="1" x14ac:dyDescent="0.2">
      <c r="A65" s="187">
        <v>52</v>
      </c>
      <c r="B65" s="188" t="s">
        <v>1696</v>
      </c>
      <c r="C65" s="195" t="s">
        <v>1697</v>
      </c>
      <c r="D65" s="189" t="s">
        <v>250</v>
      </c>
      <c r="E65" s="190">
        <v>130</v>
      </c>
      <c r="F65" s="203">
        <v>290</v>
      </c>
      <c r="G65" s="192">
        <f>ROUND(E65*F65,2)</f>
        <v>37700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45617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0"/>
      <c r="S65" s="160" t="s">
        <v>161</v>
      </c>
      <c r="T65" s="160" t="s">
        <v>162</v>
      </c>
      <c r="U65" s="160">
        <v>0</v>
      </c>
      <c r="V65" s="160">
        <f>ROUND(E65*U65,2)</f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171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87">
        <v>53</v>
      </c>
      <c r="B66" s="188" t="s">
        <v>1698</v>
      </c>
      <c r="C66" s="195" t="s">
        <v>1699</v>
      </c>
      <c r="D66" s="189" t="s">
        <v>250</v>
      </c>
      <c r="E66" s="190">
        <v>130</v>
      </c>
      <c r="F66" s="203">
        <v>140</v>
      </c>
      <c r="G66" s="192">
        <f>ROUND(E66*F66,2)</f>
        <v>18200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21</v>
      </c>
      <c r="M66" s="160">
        <f>G66*(1+L66/100)</f>
        <v>22022</v>
      </c>
      <c r="N66" s="160">
        <v>0</v>
      </c>
      <c r="O66" s="160">
        <f>ROUND(E66*N66,2)</f>
        <v>0</v>
      </c>
      <c r="P66" s="160">
        <v>0</v>
      </c>
      <c r="Q66" s="160">
        <f>ROUND(E66*P66,2)</f>
        <v>0</v>
      </c>
      <c r="R66" s="160"/>
      <c r="S66" s="160" t="s">
        <v>161</v>
      </c>
      <c r="T66" s="160" t="s">
        <v>162</v>
      </c>
      <c r="U66" s="160">
        <v>0</v>
      </c>
      <c r="V66" s="160">
        <f>ROUND(E66*U66,2)</f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171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2">
        <v>54</v>
      </c>
      <c r="B67" s="173" t="s">
        <v>1700</v>
      </c>
      <c r="C67" s="181" t="s">
        <v>1701</v>
      </c>
      <c r="D67" s="174" t="s">
        <v>204</v>
      </c>
      <c r="E67" s="175">
        <v>91</v>
      </c>
      <c r="F67" s="202">
        <v>85</v>
      </c>
      <c r="G67" s="177">
        <f>ROUND(E67*F67,2)</f>
        <v>7735</v>
      </c>
      <c r="H67" s="161"/>
      <c r="I67" s="160">
        <f>ROUND(E67*H67,2)</f>
        <v>0</v>
      </c>
      <c r="J67" s="161"/>
      <c r="K67" s="160">
        <f>ROUND(E67*J67,2)</f>
        <v>0</v>
      </c>
      <c r="L67" s="160">
        <v>21</v>
      </c>
      <c r="M67" s="160">
        <f>G67*(1+L67/100)</f>
        <v>9359.35</v>
      </c>
      <c r="N67" s="160">
        <v>0</v>
      </c>
      <c r="O67" s="160">
        <f>ROUND(E67*N67,2)</f>
        <v>0</v>
      </c>
      <c r="P67" s="160">
        <v>0</v>
      </c>
      <c r="Q67" s="160">
        <f>ROUND(E67*P67,2)</f>
        <v>0</v>
      </c>
      <c r="R67" s="160"/>
      <c r="S67" s="160" t="s">
        <v>161</v>
      </c>
      <c r="T67" s="160" t="s">
        <v>162</v>
      </c>
      <c r="U67" s="160">
        <v>0</v>
      </c>
      <c r="V67" s="160">
        <f>ROUND(E67*U67,2)</f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171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5"/>
      <c r="B68" s="6"/>
      <c r="C68" s="182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E68">
        <v>15</v>
      </c>
      <c r="AF68">
        <v>21</v>
      </c>
    </row>
    <row r="69" spans="1:60" x14ac:dyDescent="0.2">
      <c r="A69" s="153"/>
      <c r="B69" s="154" t="s">
        <v>31</v>
      </c>
      <c r="C69" s="183"/>
      <c r="D69" s="155"/>
      <c r="E69" s="156"/>
      <c r="F69" s="156"/>
      <c r="G69" s="179">
        <f>G8+G11+G25+G31+G62+G64</f>
        <v>1071346.3999999999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E69">
        <f>SUMIF(L7:L67,AE68,G7:G67)</f>
        <v>0</v>
      </c>
      <c r="AF69">
        <f>SUMIF(L7:L67,AF68,G7:G67)</f>
        <v>1071346.3999999999</v>
      </c>
      <c r="AG69" t="s">
        <v>198</v>
      </c>
    </row>
    <row r="70" spans="1:60" x14ac:dyDescent="0.2">
      <c r="A70" s="5"/>
      <c r="B70" s="6"/>
      <c r="C70" s="182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60" x14ac:dyDescent="0.2">
      <c r="A71" s="5"/>
      <c r="B71" s="6"/>
      <c r="C71" s="182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60" x14ac:dyDescent="0.2">
      <c r="A72" s="272" t="s">
        <v>199</v>
      </c>
      <c r="B72" s="272"/>
      <c r="C72" s="273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 x14ac:dyDescent="0.2">
      <c r="A73" s="251"/>
      <c r="B73" s="252"/>
      <c r="C73" s="253"/>
      <c r="D73" s="252"/>
      <c r="E73" s="252"/>
      <c r="F73" s="252"/>
      <c r="G73" s="25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G73" t="s">
        <v>200</v>
      </c>
    </row>
    <row r="74" spans="1:60" x14ac:dyDescent="0.2">
      <c r="A74" s="255"/>
      <c r="B74" s="256"/>
      <c r="C74" s="257"/>
      <c r="D74" s="256"/>
      <c r="E74" s="256"/>
      <c r="F74" s="256"/>
      <c r="G74" s="25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">
      <c r="A75" s="255"/>
      <c r="B75" s="256"/>
      <c r="C75" s="257"/>
      <c r="D75" s="256"/>
      <c r="E75" s="256"/>
      <c r="F75" s="256"/>
      <c r="G75" s="25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">
      <c r="A76" s="255"/>
      <c r="B76" s="256"/>
      <c r="C76" s="257"/>
      <c r="D76" s="256"/>
      <c r="E76" s="256"/>
      <c r="F76" s="256"/>
      <c r="G76" s="25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">
      <c r="A77" s="259"/>
      <c r="B77" s="260"/>
      <c r="C77" s="261"/>
      <c r="D77" s="260"/>
      <c r="E77" s="260"/>
      <c r="F77" s="260"/>
      <c r="G77" s="26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">
      <c r="A78" s="5"/>
      <c r="B78" s="6"/>
      <c r="C78" s="182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">
      <c r="C79" s="184"/>
      <c r="D79" s="141"/>
      <c r="AG79" t="s">
        <v>201</v>
      </c>
    </row>
    <row r="80" spans="1:60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A632" sheet="1" objects="1" scenarios="1" selectLockedCells="1"/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DOWg86aJe1rUGjFaUwCuU7oCBDc=</ds:DigestValue>
    </ds:Reference>
  </ds:SignedInfo>
  <ds:SignatureValue>U+sKqZn1S/JgSwKYQ5AwPLfninHK1rierHe9oDxBpAJFdvptWLhFGj79ODPfGgxW6y2LpjX9e7K86QTd+51qZ9QqordP7IhJ7+MBfK5Pwx4ebySOSuoDdwKHYstwnV8pG7dk9H+mdoHGy+7whOjyEN7TEJXzMlDfy4d1fq9luWq3KARcacm68YtVCWkAsWzzMJ8pAVfIbjH/U4J+tW3wUhvmln9ItQjNv2wl5epcBROuPeZNDzO0+KhG7qa8o06SKxVlw5VI6zmZeZl9FqRdpzHwNhmu2qa+WO16ehHtOIyrDOwkG9Sf/5wKIDlzqzdekeaKbr8JN4JFB1aH0wKbiA==</ds:SignatureValue>
  <ds:KeyInfo>
    <ds:KeyValue>
      <ds:RSAKeyValue>
        <ds:Modulus>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==</ds:Modulus>
        <ds:Exponent>AQAB</ds:Exponent>
      </ds:RSAKeyValue>
    </ds:KeyValue>
    <ds:X509Data>
      <ds:X509Certificate>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/j9Z9r9QV82xiNFSLnD5ZLGZrnBFgttW5QGrP7IYqkVqeb2Fw9Zn2FlAGc8RRkBCLLcmjOaOg/4HY4O+mUGUrnHWamOluFxG/pO7U84baSZOFhLRGbmt3Ww0Wr7L7GbqZiGqmDdF1XHfvW0QxDhkp01qx2ugtmQsOlpGmjK6l2VX7t+jxL5RrshDKIJuJD/eT6O/zX47NTq1AtR340tCRHrI1rkdfwCeWI2ZSy5afQtq440k5GJ4leflvHCDQN4I0M6fmU9y2oodCvWpLlSjfLTNeCp55PbRwdELXrm4w/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OwP+HWwmVWrndjYUfYQGjKlgGUkwDQYJKoZIhvcNAQELBQADggEBAE+sRkd4LcPEvEMutafM5xr6UScP/WC7CE9hARlIeswMa+z0Uo7/J3xSLIBuoxp5KX5BMhmlYbkETG3eLlf8u/F/pSS2t0vzO9z3fUurAZc+/zd1MIPc3MtHmZjFxW+UVOMEGk4rdrSMYV0YRM5uZh26zdVJnv6v9u0JE4qQYxq0/pkRrhKeREz9v21kqvKIIZBcPwYG8jLj/4guqsCGtU2ZK70QJ/PjAUUZ4wWC48kFu9cJn8Zc8kaHjRhRgGb9Jrt8LXj2rG/ojjNiuxdlx3FB3DTT/DVMfQyDCYopGEQWy/mSzaCt0gnt4gEycXy7tHnnhgaun5I8n0w1g9fu74w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CPmnk+ZTKHOheipgn8GK+H9B/zw=</ds:DigestValue>
      </ds:Reference>
      <ds:Reference URI="/xl/workbook.xml?ContentType=application/vnd.openxmlformats-officedocument.spreadsheetml.sheet.main+xml">
        <ds:DigestMethod Algorithm="http://www.w3.org/2000/09/xmldsig#sha1"/>
        <ds:DigestValue>CqEHneZSzQ99TXAiBGAykzg2rCM=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FAcxGOwlZzvtQPZ9clnoVUAHWj4=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f41WmMRPNrTq4i/rtM7Zo5ycw/8=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pfU2CWNcrFgAf38vbzcM9Az48sE=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KQN/bebONIp84rWb86remTuWRew=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jH5CKqn3cIXc4CZU+3YupLVwNCk=</ds:DigestValue>
      </ds:Reference>
      <ds:Reference URI="/xl/calcChain.xml?ContentType=application/vnd.openxmlformats-officedocument.spreadsheetml.calcChain+xml">
        <ds:DigestMethod Algorithm="http://www.w3.org/2000/09/xmldsig#sha1"/>
        <ds:DigestValue>0wSp/JSDnKBPKS69jqwyVe+Bmh4=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LsULd2ixx7jXDv3QBpMWFbwYnkY=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nuxFoTgJtj6zii8WQEPJjUpNa+U=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yAyY02a2OnH4hEKIZ1HlNX812fY=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M0KHGOmnORerlcpwHJGo8Wyxau8=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NgRMpfWf1s6KCuiF1CCAWqhffHA=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LzfWYfLMaHEBISZGeZF7P21eqJQ=</ds:DigestValue>
      </ds:Reference>
      <ds:Reference URI="/xl/styles.xml?ContentType=application/vnd.openxmlformats-officedocument.spreadsheetml.styles+xml">
        <ds:DigestMethod Algorithm="http://www.w3.org/2000/09/xmldsig#sha1"/>
        <ds:DigestValue>KiCXK9r+X4KA7mwhZmtytGSkdd8=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eExqu0g5QjG7YDdHn35lMiBswp8=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qsX/k+gkpurUzTH5NZdStOeMa2I=</ds:DigestValue>
      </ds:Reference>
      <ds:Reference URI="/xl/drawings/vmlDrawing1.vml?ContentType=application/vnd.openxmlformats-officedocument.vmlDrawing">
        <ds:DigestMethod Algorithm="http://www.w3.org/2000/09/xmldsig#sha1"/>
        <ds:DigestValue>grrqkWH7OjRT2CV29IbmAk80kwU=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/W4y80v8WxLGfmxCvocQarC4/3U=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prPT9Kgslf0/W1mqFWIh6DZzhG4=</ds:DigestValue>
      </ds:Reference>
      <ds:Reference URI="/xl/comments1.xml?ContentType=application/vnd.openxmlformats-officedocument.spreadsheetml.comments+xml">
        <ds:DigestMethod Algorithm="http://www.w3.org/2000/09/xmldsig#sha1"/>
        <ds:DigestValue>iss1CCn5Mbaz0sFTkMidRDeXkgI=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n5+TOBy9d9JLkkSVv5VdAu/SbsE=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qsX/k+gkpurUzTH5NZdStOeMa2I=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qsX/k+gkpurUzTH5NZdStOeMa2I=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qsX/k+gkpurUzTH5NZdStOeMa2I=</ds:DigestValue>
      </ds:Reference>
      <ds:Reference URI="/docProps/core.xml?ContentType=application/vnd.openxmlformats-package.core-properties+xml">
        <ds:DigestMethod Algorithm="http://www.w3.org/2000/09/xmldsig#sha1"/>
        <ds:DigestValue>tOMoZ40yXnhxV+PnmFjKCBTLRFQ=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2018-07-02T08:17:30.3Z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52</vt:i4>
      </vt:variant>
    </vt:vector>
  </HeadingPairs>
  <TitlesOfParts>
    <vt:vector size="59" baseType="lpstr">
      <vt:lpstr>Pokyny pro vyplnění</vt:lpstr>
      <vt:lpstr>Stavba</vt:lpstr>
      <vt:lpstr>VzorPolozky</vt:lpstr>
      <vt:lpstr>01 00 Pol</vt:lpstr>
      <vt:lpstr>01 01 Pol</vt:lpstr>
      <vt:lpstr>01 02 Pol</vt:lpstr>
      <vt:lpstr>01 130320161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 Pol'!Názvy_tisku</vt:lpstr>
      <vt:lpstr>'01 01 Pol'!Názvy_tisku</vt:lpstr>
      <vt:lpstr>'01 02 Pol'!Názvy_tisku</vt:lpstr>
      <vt:lpstr>'01 130320161 Pol'!Názvy_tisku</vt:lpstr>
      <vt:lpstr>oadresa</vt:lpstr>
      <vt:lpstr>Stavba!Objednatel</vt:lpstr>
      <vt:lpstr>Stavba!Objekt</vt:lpstr>
      <vt:lpstr>'01 00 Pol'!Oblast_tisku</vt:lpstr>
      <vt:lpstr>'01 01 Pol'!Oblast_tisku</vt:lpstr>
      <vt:lpstr>'01 02 Pol'!Oblast_tisku</vt:lpstr>
      <vt:lpstr>'01 130320161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 Lenka</dc:creator>
  <cp:lastModifiedBy>CERNA Lenka</cp:lastModifiedBy>
  <cp:lastPrinted>2014-02-28T09:52:57Z</cp:lastPrinted>
  <dcterms:created xsi:type="dcterms:W3CDTF">2009-04-08T07:15:50Z</dcterms:created>
  <dcterms:modified xsi:type="dcterms:W3CDTF">2018-06-27T06:56:17Z</dcterms:modified>
</cp:coreProperties>
</file>