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&#65279;<?xml version="1.0" encoding="utf-8"?><Relationships xmlns="http://schemas.openxmlformats.org/package/2006/relationships"><Relationship Id="rId3" Type="http://schemas.openxmlformats.org/officeDocument/2006/relationships/extended-properties" Target="docProps/app.xml" TargetMode="Internal"/><Relationship Id="rId2" Type="http://schemas.openxmlformats.org/package/2006/relationships/metadata/core-properties" Target="docProps/core.xml" TargetMode="Internal"/><Relationship Id="rId1" Type="http://schemas.openxmlformats.org/officeDocument/2006/relationships/officeDocument" Target="xl/workbook.xml" TargetMode="Internal"/><Relationship Id="idRel1" Type="http://schemas.openxmlformats.org/package/2006/relationships/digital-signature/origin" Target="_xmlsignatures/origin.sigs" TargetMode="Interna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25" windowWidth="27495" windowHeight="14760"/>
  </bookViews>
  <sheets>
    <sheet name="Rekapitulace stavby" sheetId="1" r:id="rId1"/>
    <sheet name="SO01 - Kotelna- Architekt..." sheetId="2" r:id="rId2"/>
    <sheet name="SO 02.1 - Úložiště propan..." sheetId="3" r:id="rId3"/>
    <sheet name="SO 02.2 - Úložiště propan..." sheetId="4" r:id="rId4"/>
    <sheet name="SO 02.3 - Úložiště propan..." sheetId="5" r:id="rId5"/>
    <sheet name="SO 03 - Vrátnice - elektr..." sheetId="6" r:id="rId6"/>
    <sheet name="SO 04 - Přeložka VO" sheetId="7" r:id="rId7"/>
    <sheet name="PS 01.1 - Kotelna - techn..." sheetId="8" r:id="rId8"/>
    <sheet name="PS 01.2 - Kotelna - MaR, ..." sheetId="9" r:id="rId9"/>
    <sheet name="PS 01.3 - Kotelna - vnitř..." sheetId="10" r:id="rId10"/>
    <sheet name="VON - Vedlejší rozpočtové..." sheetId="11" r:id="rId11"/>
    <sheet name="Pokyny pro vyplnění" sheetId="12" r:id="rId12"/>
  </sheets>
  <definedNames>
    <definedName name="_xlnm._FilterDatabase" localSheetId="7" hidden="1">'PS 01.1 - Kotelna - techn...'!$C$88:$K$567</definedName>
    <definedName name="_xlnm._FilterDatabase" localSheetId="8" hidden="1">'PS 01.2 - Kotelna - MaR, ...'!$C$86:$K$216</definedName>
    <definedName name="_xlnm._FilterDatabase" localSheetId="9" hidden="1">'PS 01.3 - Kotelna - vnitř...'!$C$80:$K$145</definedName>
    <definedName name="_xlnm._FilterDatabase" localSheetId="2" hidden="1">'SO 02.1 - Úložiště propan...'!$C$87:$K$190</definedName>
    <definedName name="_xlnm._FilterDatabase" localSheetId="3" hidden="1">'SO 02.2 - Úložiště propan...'!$C$77:$K$112</definedName>
    <definedName name="_xlnm._FilterDatabase" localSheetId="4" hidden="1">'SO 02.3 - Úložiště propan...'!$C$89:$K$217</definedName>
    <definedName name="_xlnm._FilterDatabase" localSheetId="5" hidden="1">'SO 03 - Vrátnice - elektr...'!$C$82:$K$136</definedName>
    <definedName name="_xlnm._FilterDatabase" localSheetId="6" hidden="1">'SO 04 - Přeložka VO'!$C$81:$K$125</definedName>
    <definedName name="_xlnm._FilterDatabase" localSheetId="1" hidden="1">'SO01 - Kotelna- Architekt...'!$C$92:$K$354</definedName>
    <definedName name="_xlnm._FilterDatabase" localSheetId="10" hidden="1">'VON - Vedlejší rozpočtové...'!$C$76:$K$87</definedName>
    <definedName name="_xlnm.Print_Titles" localSheetId="7">'PS 01.1 - Kotelna - techn...'!$88:$88</definedName>
    <definedName name="_xlnm.Print_Titles" localSheetId="8">'PS 01.2 - Kotelna - MaR, ...'!$86:$86</definedName>
    <definedName name="_xlnm.Print_Titles" localSheetId="9">'PS 01.3 - Kotelna - vnitř...'!$80:$80</definedName>
    <definedName name="_xlnm.Print_Titles" localSheetId="0">'Rekapitulace stavby'!$49:$49</definedName>
    <definedName name="_xlnm.Print_Titles" localSheetId="2">'SO 02.1 - Úložiště propan...'!$87:$87</definedName>
    <definedName name="_xlnm.Print_Titles" localSheetId="3">'SO 02.2 - Úložiště propan...'!$77:$77</definedName>
    <definedName name="_xlnm.Print_Titles" localSheetId="4">'SO 02.3 - Úložiště propan...'!$89:$89</definedName>
    <definedName name="_xlnm.Print_Titles" localSheetId="5">'SO 03 - Vrátnice - elektr...'!$82:$82</definedName>
    <definedName name="_xlnm.Print_Titles" localSheetId="6">'SO 04 - Přeložka VO'!$81:$81</definedName>
    <definedName name="_xlnm.Print_Titles" localSheetId="1">'SO01 - Kotelna- Architekt...'!$92:$92</definedName>
    <definedName name="_xlnm.Print_Titles" localSheetId="10">'VON - Vedlejší rozpočtové...'!$76:$76</definedName>
    <definedName name="_xlnm.Print_Area" localSheetId="11">'Pokyny pro vyplnění'!$B$2:$K$69,'Pokyny pro vyplnění'!$B$72:$K$116,'Pokyny pro vyplnění'!$B$119:$K$188,'Pokyny pro vyplnění'!$B$196:$K$216</definedName>
    <definedName name="_xlnm.Print_Area" localSheetId="7">'PS 01.1 - Kotelna - techn...'!$C$4:$J$36,'PS 01.1 - Kotelna - techn...'!$C$42:$J$70,'PS 01.1 - Kotelna - techn...'!$C$76:$K$567</definedName>
    <definedName name="_xlnm.Print_Area" localSheetId="8">'PS 01.2 - Kotelna - MaR, ...'!$C$4:$J$36,'PS 01.2 - Kotelna - MaR, ...'!$C$42:$J$68,'PS 01.2 - Kotelna - MaR, ...'!$C$74:$K$216</definedName>
    <definedName name="_xlnm.Print_Area" localSheetId="9">'PS 01.3 - Kotelna - vnitř...'!$C$4:$J$36,'PS 01.3 - Kotelna - vnitř...'!$C$42:$J$62,'PS 01.3 - Kotelna - vnitř...'!$C$68:$K$145</definedName>
    <definedName name="_xlnm.Print_Area" localSheetId="0">'Rekapitulace stavby'!$D$4:$AO$33,'Rekapitulace stavby'!$C$39:$AQ$62</definedName>
    <definedName name="_xlnm.Print_Area" localSheetId="2">'SO 02.1 - Úložiště propan...'!$C$4:$J$36,'SO 02.1 - Úložiště propan...'!$C$42:$J$69,'SO 02.1 - Úložiště propan...'!$C$75:$K$190</definedName>
    <definedName name="_xlnm.Print_Area" localSheetId="3">'SO 02.2 - Úložiště propan...'!$C$4:$J$36,'SO 02.2 - Úložiště propan...'!$C$42:$J$59,'SO 02.2 - Úložiště propan...'!$C$65:$K$112</definedName>
    <definedName name="_xlnm.Print_Area" localSheetId="4">'SO 02.3 - Úložiště propan...'!$C$4:$J$36,'SO 02.3 - Úložiště propan...'!$C$42:$J$71,'SO 02.3 - Úložiště propan...'!$C$77:$K$217</definedName>
    <definedName name="_xlnm.Print_Area" localSheetId="5">'SO 03 - Vrátnice - elektr...'!$C$4:$J$36,'SO 03 - Vrátnice - elektr...'!$C$42:$J$64,'SO 03 - Vrátnice - elektr...'!$C$70:$K$136</definedName>
    <definedName name="_xlnm.Print_Area" localSheetId="6">'SO 04 - Přeložka VO'!$C$4:$J$36,'SO 04 - Přeložka VO'!$C$42:$J$63,'SO 04 - Přeložka VO'!$C$69:$K$125</definedName>
    <definedName name="_xlnm.Print_Area" localSheetId="1">'SO01 - Kotelna- Architekt...'!$C$4:$J$36,'SO01 - Kotelna- Architekt...'!$C$42:$J$74,'SO01 - Kotelna- Architekt...'!$C$80:$K$354</definedName>
    <definedName name="_xlnm.Print_Area" localSheetId="10">'VON - Vedlejší rozpočtové...'!$C$4:$J$36,'VON - Vedlejší rozpočtové...'!$C$42:$J$58,'VON - Vedlejší rozpočtové...'!$C$64:$K$87</definedName>
  </definedNames>
  <calcPr calcId="145621" iterateCount="1"/>
</workbook>
</file>

<file path=xl/calcChain.xml><?xml version="1.0" encoding="utf-8"?>
<calcChain xmlns="http://schemas.openxmlformats.org/spreadsheetml/2006/main">
  <c r="AY61" i="1" l="1"/>
  <c r="AX61" i="1"/>
  <c r="BI87" i="11"/>
  <c r="BH87" i="11"/>
  <c r="BG87" i="11"/>
  <c r="BF87" i="11"/>
  <c r="T87" i="11"/>
  <c r="R87" i="11"/>
  <c r="P87" i="11"/>
  <c r="BK87" i="11"/>
  <c r="J87" i="11"/>
  <c r="BE87" i="11" s="1"/>
  <c r="BI86" i="11"/>
  <c r="BH86" i="11"/>
  <c r="BG86" i="11"/>
  <c r="BF86" i="11"/>
  <c r="T86" i="11"/>
  <c r="R86" i="11"/>
  <c r="P86" i="11"/>
  <c r="BK86" i="11"/>
  <c r="J86" i="11"/>
  <c r="BE86" i="11" s="1"/>
  <c r="BI85" i="11"/>
  <c r="BH85" i="11"/>
  <c r="BG85" i="11"/>
  <c r="BF85" i="11"/>
  <c r="BE85" i="11"/>
  <c r="T85" i="11"/>
  <c r="R85" i="11"/>
  <c r="P85" i="11"/>
  <c r="BK85" i="11"/>
  <c r="J85" i="11"/>
  <c r="BI84" i="11"/>
  <c r="BH84" i="11"/>
  <c r="BG84" i="11"/>
  <c r="BF84" i="11"/>
  <c r="T84" i="11"/>
  <c r="R84" i="11"/>
  <c r="P84" i="11"/>
  <c r="BK84" i="11"/>
  <c r="J84" i="11"/>
  <c r="BE84" i="11" s="1"/>
  <c r="BI83" i="11"/>
  <c r="BH83" i="11"/>
  <c r="BG83" i="11"/>
  <c r="BF83" i="11"/>
  <c r="BE83" i="11"/>
  <c r="T83" i="11"/>
  <c r="R83" i="11"/>
  <c r="P83" i="11"/>
  <c r="BK83" i="11"/>
  <c r="J83" i="11"/>
  <c r="BI82" i="11"/>
  <c r="BH82" i="11"/>
  <c r="BG82" i="11"/>
  <c r="BF82" i="11"/>
  <c r="T82" i="11"/>
  <c r="R82" i="11"/>
  <c r="P82" i="11"/>
  <c r="BK82" i="11"/>
  <c r="J82" i="11"/>
  <c r="BE82" i="11" s="1"/>
  <c r="BI81" i="11"/>
  <c r="BH81" i="11"/>
  <c r="BG81" i="11"/>
  <c r="BF81" i="11"/>
  <c r="BE81" i="11"/>
  <c r="T81" i="11"/>
  <c r="R81" i="11"/>
  <c r="P81" i="11"/>
  <c r="BK81" i="11"/>
  <c r="J81" i="11"/>
  <c r="BI80" i="11"/>
  <c r="BH80" i="11"/>
  <c r="BG80" i="11"/>
  <c r="BF80" i="11"/>
  <c r="T80" i="11"/>
  <c r="R80" i="11"/>
  <c r="P80" i="11"/>
  <c r="BK80" i="11"/>
  <c r="J80" i="11"/>
  <c r="BE80" i="11" s="1"/>
  <c r="BI79" i="11"/>
  <c r="F34" i="11" s="1"/>
  <c r="BD61" i="1" s="1"/>
  <c r="BH79" i="11"/>
  <c r="F33" i="11" s="1"/>
  <c r="BC61" i="1" s="1"/>
  <c r="BG79" i="11"/>
  <c r="F32" i="11" s="1"/>
  <c r="BB61" i="1" s="1"/>
  <c r="BF79" i="11"/>
  <c r="BE79" i="11"/>
  <c r="T79" i="11"/>
  <c r="T78" i="11" s="1"/>
  <c r="T77" i="11" s="1"/>
  <c r="R79" i="11"/>
  <c r="R78" i="11" s="1"/>
  <c r="R77" i="11" s="1"/>
  <c r="P79" i="11"/>
  <c r="BK79" i="11"/>
  <c r="BK78" i="11" s="1"/>
  <c r="J79" i="11"/>
  <c r="J73" i="11"/>
  <c r="F73" i="11"/>
  <c r="F71" i="11"/>
  <c r="E69" i="11"/>
  <c r="J51" i="11"/>
  <c r="F51" i="11"/>
  <c r="F49" i="11"/>
  <c r="E47" i="11"/>
  <c r="E45" i="11"/>
  <c r="J18" i="11"/>
  <c r="E18" i="11"/>
  <c r="J17" i="11"/>
  <c r="J12" i="11"/>
  <c r="J71" i="11" s="1"/>
  <c r="E7" i="11"/>
  <c r="E67" i="11" s="1"/>
  <c r="T143" i="10"/>
  <c r="P134" i="10"/>
  <c r="R83" i="10"/>
  <c r="AY60" i="1"/>
  <c r="AX60" i="1"/>
  <c r="BI145" i="10"/>
  <c r="BH145" i="10"/>
  <c r="BG145" i="10"/>
  <c r="BF145" i="10"/>
  <c r="BE145" i="10"/>
  <c r="T145" i="10"/>
  <c r="R145" i="10"/>
  <c r="P145" i="10"/>
  <c r="BK145" i="10"/>
  <c r="J145" i="10"/>
  <c r="BI144" i="10"/>
  <c r="BH144" i="10"/>
  <c r="BG144" i="10"/>
  <c r="BF144" i="10"/>
  <c r="BE144" i="10"/>
  <c r="T144" i="10"/>
  <c r="R144" i="10"/>
  <c r="P144" i="10"/>
  <c r="P143" i="10" s="1"/>
  <c r="BK144" i="10"/>
  <c r="BK143" i="10" s="1"/>
  <c r="J143" i="10" s="1"/>
  <c r="J61" i="10" s="1"/>
  <c r="J144" i="10"/>
  <c r="BI142" i="10"/>
  <c r="BH142" i="10"/>
  <c r="BG142" i="10"/>
  <c r="BF142" i="10"/>
  <c r="T142" i="10"/>
  <c r="R142" i="10"/>
  <c r="P142" i="10"/>
  <c r="BK142" i="10"/>
  <c r="J142" i="10"/>
  <c r="BE142" i="10" s="1"/>
  <c r="BI139" i="10"/>
  <c r="BH139" i="10"/>
  <c r="BG139" i="10"/>
  <c r="BF139" i="10"/>
  <c r="BE139" i="10"/>
  <c r="T139" i="10"/>
  <c r="T138" i="10" s="1"/>
  <c r="R139" i="10"/>
  <c r="R138" i="10" s="1"/>
  <c r="P139" i="10"/>
  <c r="P138" i="10" s="1"/>
  <c r="BK139" i="10"/>
  <c r="BK138" i="10" s="1"/>
  <c r="J138" i="10" s="1"/>
  <c r="J60" i="10" s="1"/>
  <c r="J139" i="10"/>
  <c r="BI137" i="10"/>
  <c r="BH137" i="10"/>
  <c r="BG137" i="10"/>
  <c r="BF137" i="10"/>
  <c r="BE137" i="10"/>
  <c r="T137" i="10"/>
  <c r="R137" i="10"/>
  <c r="P137" i="10"/>
  <c r="BK137" i="10"/>
  <c r="J137" i="10"/>
  <c r="BI136" i="10"/>
  <c r="BH136" i="10"/>
  <c r="BG136" i="10"/>
  <c r="BF136" i="10"/>
  <c r="BE136" i="10"/>
  <c r="T136" i="10"/>
  <c r="R136" i="10"/>
  <c r="P136" i="10"/>
  <c r="BK136" i="10"/>
  <c r="J136" i="10"/>
  <c r="BI135" i="10"/>
  <c r="BH135" i="10"/>
  <c r="BG135" i="10"/>
  <c r="BF135" i="10"/>
  <c r="BE135" i="10"/>
  <c r="T135" i="10"/>
  <c r="T134" i="10" s="1"/>
  <c r="R135" i="10"/>
  <c r="P135" i="10"/>
  <c r="BK135" i="10"/>
  <c r="BK134" i="10" s="1"/>
  <c r="J134" i="10" s="1"/>
  <c r="J59" i="10" s="1"/>
  <c r="J135" i="10"/>
  <c r="BI133" i="10"/>
  <c r="BH133" i="10"/>
  <c r="BG133" i="10"/>
  <c r="BF133" i="10"/>
  <c r="T133" i="10"/>
  <c r="R133" i="10"/>
  <c r="P133" i="10"/>
  <c r="BK133" i="10"/>
  <c r="J133" i="10"/>
  <c r="BE133" i="10" s="1"/>
  <c r="BI132" i="10"/>
  <c r="BH132" i="10"/>
  <c r="BG132" i="10"/>
  <c r="BF132" i="10"/>
  <c r="BE132" i="10"/>
  <c r="T132" i="10"/>
  <c r="R132" i="10"/>
  <c r="P132" i="10"/>
  <c r="BK132" i="10"/>
  <c r="J132" i="10"/>
  <c r="BI129" i="10"/>
  <c r="BH129" i="10"/>
  <c r="BG129" i="10"/>
  <c r="BF129" i="10"/>
  <c r="T129" i="10"/>
  <c r="R129" i="10"/>
  <c r="P129" i="10"/>
  <c r="BK129" i="10"/>
  <c r="J129" i="10"/>
  <c r="BE129" i="10" s="1"/>
  <c r="BI128" i="10"/>
  <c r="BH128" i="10"/>
  <c r="BG128" i="10"/>
  <c r="BF128" i="10"/>
  <c r="BE128" i="10"/>
  <c r="T128" i="10"/>
  <c r="R128" i="10"/>
  <c r="P128" i="10"/>
  <c r="BK128" i="10"/>
  <c r="J128" i="10"/>
  <c r="BI125" i="10"/>
  <c r="BH125" i="10"/>
  <c r="BG125" i="10"/>
  <c r="BF125" i="10"/>
  <c r="T125" i="10"/>
  <c r="R125" i="10"/>
  <c r="P125" i="10"/>
  <c r="BK125" i="10"/>
  <c r="J125" i="10"/>
  <c r="BE125" i="10" s="1"/>
  <c r="BI124" i="10"/>
  <c r="BH124" i="10"/>
  <c r="BG124" i="10"/>
  <c r="BF124" i="10"/>
  <c r="BE124" i="10"/>
  <c r="T124" i="10"/>
  <c r="R124" i="10"/>
  <c r="P124" i="10"/>
  <c r="BK124" i="10"/>
  <c r="J124" i="10"/>
  <c r="BI121" i="10"/>
  <c r="BH121" i="10"/>
  <c r="BG121" i="10"/>
  <c r="BF121" i="10"/>
  <c r="T121" i="10"/>
  <c r="R121" i="10"/>
  <c r="P121" i="10"/>
  <c r="BK121" i="10"/>
  <c r="J121" i="10"/>
  <c r="BE121" i="10" s="1"/>
  <c r="BI120" i="10"/>
  <c r="BH120" i="10"/>
  <c r="BG120" i="10"/>
  <c r="BF120" i="10"/>
  <c r="BE120" i="10"/>
  <c r="T120" i="10"/>
  <c r="R120" i="10"/>
  <c r="P120" i="10"/>
  <c r="BK120" i="10"/>
  <c r="J120" i="10"/>
  <c r="BI117" i="10"/>
  <c r="BH117" i="10"/>
  <c r="BG117" i="10"/>
  <c r="BF117" i="10"/>
  <c r="T117" i="10"/>
  <c r="R117" i="10"/>
  <c r="P117" i="10"/>
  <c r="BK117" i="10"/>
  <c r="J117" i="10"/>
  <c r="BE117" i="10" s="1"/>
  <c r="BI116" i="10"/>
  <c r="BH116" i="10"/>
  <c r="BG116" i="10"/>
  <c r="BF116" i="10"/>
  <c r="BE116" i="10"/>
  <c r="T116" i="10"/>
  <c r="R116" i="10"/>
  <c r="P116" i="10"/>
  <c r="BK116" i="10"/>
  <c r="J116" i="10"/>
  <c r="BI115" i="10"/>
  <c r="BH115" i="10"/>
  <c r="BG115" i="10"/>
  <c r="BF115" i="10"/>
  <c r="T115" i="10"/>
  <c r="R115" i="10"/>
  <c r="P115" i="10"/>
  <c r="BK115" i="10"/>
  <c r="J115" i="10"/>
  <c r="BE115" i="10" s="1"/>
  <c r="BI112" i="10"/>
  <c r="BH112" i="10"/>
  <c r="BG112" i="10"/>
  <c r="BF112" i="10"/>
  <c r="BE112" i="10"/>
  <c r="T112" i="10"/>
  <c r="R112" i="10"/>
  <c r="P112" i="10"/>
  <c r="BK112" i="10"/>
  <c r="J112" i="10"/>
  <c r="BI111" i="10"/>
  <c r="BH111" i="10"/>
  <c r="BG111" i="10"/>
  <c r="BF111" i="10"/>
  <c r="T111" i="10"/>
  <c r="R111" i="10"/>
  <c r="P111" i="10"/>
  <c r="BK111" i="10"/>
  <c r="J111" i="10"/>
  <c r="BE111" i="10" s="1"/>
  <c r="BI108" i="10"/>
  <c r="BH108" i="10"/>
  <c r="BG108" i="10"/>
  <c r="BF108" i="10"/>
  <c r="BE108" i="10"/>
  <c r="T108" i="10"/>
  <c r="R108" i="10"/>
  <c r="P108" i="10"/>
  <c r="BK108" i="10"/>
  <c r="J108" i="10"/>
  <c r="BI107" i="10"/>
  <c r="BH107" i="10"/>
  <c r="BG107" i="10"/>
  <c r="BF107" i="10"/>
  <c r="T107" i="10"/>
  <c r="R107" i="10"/>
  <c r="P107" i="10"/>
  <c r="BK107" i="10"/>
  <c r="J107" i="10"/>
  <c r="BE107" i="10" s="1"/>
  <c r="BI104" i="10"/>
  <c r="BH104" i="10"/>
  <c r="BG104" i="10"/>
  <c r="BF104" i="10"/>
  <c r="BE104" i="10"/>
  <c r="T104" i="10"/>
  <c r="R104" i="10"/>
  <c r="P104" i="10"/>
  <c r="BK104" i="10"/>
  <c r="J104" i="10"/>
  <c r="BI103" i="10"/>
  <c r="BH103" i="10"/>
  <c r="BG103" i="10"/>
  <c r="BF103" i="10"/>
  <c r="T103" i="10"/>
  <c r="R103" i="10"/>
  <c r="P103" i="10"/>
  <c r="BK103" i="10"/>
  <c r="J103" i="10"/>
  <c r="BE103" i="10" s="1"/>
  <c r="BI100" i="10"/>
  <c r="BH100" i="10"/>
  <c r="BG100" i="10"/>
  <c r="BF100" i="10"/>
  <c r="BE100" i="10"/>
  <c r="T100" i="10"/>
  <c r="R100" i="10"/>
  <c r="P100" i="10"/>
  <c r="BK100" i="10"/>
  <c r="J100" i="10"/>
  <c r="BI99" i="10"/>
  <c r="BH99" i="10"/>
  <c r="BG99" i="10"/>
  <c r="BF99" i="10"/>
  <c r="T99" i="10"/>
  <c r="R99" i="10"/>
  <c r="P99" i="10"/>
  <c r="BK99" i="10"/>
  <c r="J99" i="10"/>
  <c r="BE99" i="10" s="1"/>
  <c r="BI96" i="10"/>
  <c r="BH96" i="10"/>
  <c r="BG96" i="10"/>
  <c r="BF96" i="10"/>
  <c r="BE96" i="10"/>
  <c r="T96" i="10"/>
  <c r="R96" i="10"/>
  <c r="P96" i="10"/>
  <c r="BK96" i="10"/>
  <c r="J96" i="10"/>
  <c r="BI95" i="10"/>
  <c r="BH95" i="10"/>
  <c r="BG95" i="10"/>
  <c r="BF95" i="10"/>
  <c r="T95" i="10"/>
  <c r="R95" i="10"/>
  <c r="P95" i="10"/>
  <c r="BK95" i="10"/>
  <c r="J95" i="10"/>
  <c r="BE95" i="10" s="1"/>
  <c r="BI92" i="10"/>
  <c r="BH92" i="10"/>
  <c r="BG92" i="10"/>
  <c r="BF92" i="10"/>
  <c r="BE92" i="10"/>
  <c r="T92" i="10"/>
  <c r="R92" i="10"/>
  <c r="P92" i="10"/>
  <c r="BK92" i="10"/>
  <c r="J92" i="10"/>
  <c r="BI91" i="10"/>
  <c r="BH91" i="10"/>
  <c r="BG91" i="10"/>
  <c r="BF91" i="10"/>
  <c r="T91" i="10"/>
  <c r="R91" i="10"/>
  <c r="P91" i="10"/>
  <c r="BK91" i="10"/>
  <c r="J91" i="10"/>
  <c r="BE91" i="10" s="1"/>
  <c r="BI88" i="10"/>
  <c r="BH88" i="10"/>
  <c r="BG88" i="10"/>
  <c r="BF88" i="10"/>
  <c r="BE88" i="10"/>
  <c r="T88" i="10"/>
  <c r="R88" i="10"/>
  <c r="P88" i="10"/>
  <c r="BK88" i="10"/>
  <c r="J88" i="10"/>
  <c r="BI87" i="10"/>
  <c r="BH87" i="10"/>
  <c r="F33" i="10" s="1"/>
  <c r="BC60" i="1" s="1"/>
  <c r="BG87" i="10"/>
  <c r="BF87" i="10"/>
  <c r="T87" i="10"/>
  <c r="R87" i="10"/>
  <c r="P87" i="10"/>
  <c r="BK87" i="10"/>
  <c r="J87" i="10"/>
  <c r="BE87" i="10" s="1"/>
  <c r="BI84" i="10"/>
  <c r="F34" i="10" s="1"/>
  <c r="BD60" i="1" s="1"/>
  <c r="BH84" i="10"/>
  <c r="BG84" i="10"/>
  <c r="BF84" i="10"/>
  <c r="BE84" i="10"/>
  <c r="F30" i="10" s="1"/>
  <c r="AZ60" i="1" s="1"/>
  <c r="T84" i="10"/>
  <c r="R84" i="10"/>
  <c r="P84" i="10"/>
  <c r="BK84" i="10"/>
  <c r="BK83" i="10" s="1"/>
  <c r="J84" i="10"/>
  <c r="J77" i="10"/>
  <c r="F77" i="10"/>
  <c r="J75" i="10"/>
  <c r="F75" i="10"/>
  <c r="E73" i="10"/>
  <c r="F52" i="10"/>
  <c r="J51" i="10"/>
  <c r="F51" i="10"/>
  <c r="F49" i="10"/>
  <c r="E47" i="10"/>
  <c r="J18" i="10"/>
  <c r="E18" i="10"/>
  <c r="F78" i="10" s="1"/>
  <c r="J17" i="10"/>
  <c r="J12" i="10"/>
  <c r="J49" i="10" s="1"/>
  <c r="E7" i="10"/>
  <c r="P204" i="9"/>
  <c r="R185" i="9"/>
  <c r="P153" i="9"/>
  <c r="AY59" i="1"/>
  <c r="AX59" i="1"/>
  <c r="BI216" i="9"/>
  <c r="BH216" i="9"/>
  <c r="BG216" i="9"/>
  <c r="BF216" i="9"/>
  <c r="BE216" i="9"/>
  <c r="T216" i="9"/>
  <c r="R216" i="9"/>
  <c r="P216" i="9"/>
  <c r="BK216" i="9"/>
  <c r="J216" i="9"/>
  <c r="BI215" i="9"/>
  <c r="BH215" i="9"/>
  <c r="BG215" i="9"/>
  <c r="BF215" i="9"/>
  <c r="T215" i="9"/>
  <c r="R215" i="9"/>
  <c r="P215" i="9"/>
  <c r="BK215" i="9"/>
  <c r="J215" i="9"/>
  <c r="BE215" i="9" s="1"/>
  <c r="BI214" i="9"/>
  <c r="BH214" i="9"/>
  <c r="BG214" i="9"/>
  <c r="BF214" i="9"/>
  <c r="BE214" i="9"/>
  <c r="T214" i="9"/>
  <c r="R214" i="9"/>
  <c r="P214" i="9"/>
  <c r="BK214" i="9"/>
  <c r="J214" i="9"/>
  <c r="BI213" i="9"/>
  <c r="BH213" i="9"/>
  <c r="BG213" i="9"/>
  <c r="BF213" i="9"/>
  <c r="T213" i="9"/>
  <c r="R213" i="9"/>
  <c r="P213" i="9"/>
  <c r="BK213" i="9"/>
  <c r="J213" i="9"/>
  <c r="BE213" i="9" s="1"/>
  <c r="BI212" i="9"/>
  <c r="BH212" i="9"/>
  <c r="BG212" i="9"/>
  <c r="BF212" i="9"/>
  <c r="BE212" i="9"/>
  <c r="T212" i="9"/>
  <c r="R212" i="9"/>
  <c r="P212" i="9"/>
  <c r="BK212" i="9"/>
  <c r="J212" i="9"/>
  <c r="BI211" i="9"/>
  <c r="BH211" i="9"/>
  <c r="BG211" i="9"/>
  <c r="BF211" i="9"/>
  <c r="T211" i="9"/>
  <c r="R211" i="9"/>
  <c r="P211" i="9"/>
  <c r="BK211" i="9"/>
  <c r="J211" i="9"/>
  <c r="BE211" i="9" s="1"/>
  <c r="BI210" i="9"/>
  <c r="BH210" i="9"/>
  <c r="BG210" i="9"/>
  <c r="BF210" i="9"/>
  <c r="BE210" i="9"/>
  <c r="T210" i="9"/>
  <c r="R210" i="9"/>
  <c r="P210" i="9"/>
  <c r="BK210" i="9"/>
  <c r="J210" i="9"/>
  <c r="BI209" i="9"/>
  <c r="BH209" i="9"/>
  <c r="BG209" i="9"/>
  <c r="BF209" i="9"/>
  <c r="T209" i="9"/>
  <c r="R209" i="9"/>
  <c r="P209" i="9"/>
  <c r="BK209" i="9"/>
  <c r="J209" i="9"/>
  <c r="BE209" i="9" s="1"/>
  <c r="BI208" i="9"/>
  <c r="BH208" i="9"/>
  <c r="BG208" i="9"/>
  <c r="BF208" i="9"/>
  <c r="BE208" i="9"/>
  <c r="T208" i="9"/>
  <c r="R208" i="9"/>
  <c r="P208" i="9"/>
  <c r="BK208" i="9"/>
  <c r="BK206" i="9" s="1"/>
  <c r="J206" i="9" s="1"/>
  <c r="J67" i="9" s="1"/>
  <c r="J208" i="9"/>
  <c r="BI207" i="9"/>
  <c r="BH207" i="9"/>
  <c r="BG207" i="9"/>
  <c r="BF207" i="9"/>
  <c r="T207" i="9"/>
  <c r="R207" i="9"/>
  <c r="R206" i="9" s="1"/>
  <c r="P207" i="9"/>
  <c r="P206" i="9" s="1"/>
  <c r="BK207" i="9"/>
  <c r="J207" i="9"/>
  <c r="BE207" i="9" s="1"/>
  <c r="BI205" i="9"/>
  <c r="BH205" i="9"/>
  <c r="BG205" i="9"/>
  <c r="BF205" i="9"/>
  <c r="BE205" i="9"/>
  <c r="T205" i="9"/>
  <c r="T204" i="9" s="1"/>
  <c r="R205" i="9"/>
  <c r="R204" i="9" s="1"/>
  <c r="P205" i="9"/>
  <c r="BK205" i="9"/>
  <c r="BK204" i="9" s="1"/>
  <c r="J204" i="9" s="1"/>
  <c r="J205" i="9"/>
  <c r="J66" i="9"/>
  <c r="BI203" i="9"/>
  <c r="BH203" i="9"/>
  <c r="BG203" i="9"/>
  <c r="BF203" i="9"/>
  <c r="BE203" i="9"/>
  <c r="T203" i="9"/>
  <c r="R203" i="9"/>
  <c r="P203" i="9"/>
  <c r="BK203" i="9"/>
  <c r="J203" i="9"/>
  <c r="BI202" i="9"/>
  <c r="BH202" i="9"/>
  <c r="BG202" i="9"/>
  <c r="BF202" i="9"/>
  <c r="T202" i="9"/>
  <c r="R202" i="9"/>
  <c r="P202" i="9"/>
  <c r="BK202" i="9"/>
  <c r="J202" i="9"/>
  <c r="BE202" i="9" s="1"/>
  <c r="BI201" i="9"/>
  <c r="BH201" i="9"/>
  <c r="BG201" i="9"/>
  <c r="BF201" i="9"/>
  <c r="BE201" i="9"/>
  <c r="T201" i="9"/>
  <c r="R201" i="9"/>
  <c r="P201" i="9"/>
  <c r="BK201" i="9"/>
  <c r="J201" i="9"/>
  <c r="BI200" i="9"/>
  <c r="BH200" i="9"/>
  <c r="BG200" i="9"/>
  <c r="BF200" i="9"/>
  <c r="T200" i="9"/>
  <c r="R200" i="9"/>
  <c r="P200" i="9"/>
  <c r="BK200" i="9"/>
  <c r="J200" i="9"/>
  <c r="BE200" i="9" s="1"/>
  <c r="BI199" i="9"/>
  <c r="BH199" i="9"/>
  <c r="BG199" i="9"/>
  <c r="BF199" i="9"/>
  <c r="BE199" i="9"/>
  <c r="T199" i="9"/>
  <c r="R199" i="9"/>
  <c r="P199" i="9"/>
  <c r="BK199" i="9"/>
  <c r="J199" i="9"/>
  <c r="BI198" i="9"/>
  <c r="BH198" i="9"/>
  <c r="BG198" i="9"/>
  <c r="BF198" i="9"/>
  <c r="T198" i="9"/>
  <c r="R198" i="9"/>
  <c r="P198" i="9"/>
  <c r="BK198" i="9"/>
  <c r="J198" i="9"/>
  <c r="BE198" i="9" s="1"/>
  <c r="BI197" i="9"/>
  <c r="BH197" i="9"/>
  <c r="BG197" i="9"/>
  <c r="BF197" i="9"/>
  <c r="BE197" i="9"/>
  <c r="T197" i="9"/>
  <c r="R197" i="9"/>
  <c r="P197" i="9"/>
  <c r="BK197" i="9"/>
  <c r="J197" i="9"/>
  <c r="BI196" i="9"/>
  <c r="BH196" i="9"/>
  <c r="BG196" i="9"/>
  <c r="BF196" i="9"/>
  <c r="T196" i="9"/>
  <c r="R196" i="9"/>
  <c r="P196" i="9"/>
  <c r="BK196" i="9"/>
  <c r="J196" i="9"/>
  <c r="BE196" i="9" s="1"/>
  <c r="BI195" i="9"/>
  <c r="BH195" i="9"/>
  <c r="BG195" i="9"/>
  <c r="BF195" i="9"/>
  <c r="BE195" i="9"/>
  <c r="T195" i="9"/>
  <c r="R195" i="9"/>
  <c r="P195" i="9"/>
  <c r="BK195" i="9"/>
  <c r="J195" i="9"/>
  <c r="BI194" i="9"/>
  <c r="BH194" i="9"/>
  <c r="BG194" i="9"/>
  <c r="BF194" i="9"/>
  <c r="T194" i="9"/>
  <c r="R194" i="9"/>
  <c r="P194" i="9"/>
  <c r="BK194" i="9"/>
  <c r="J194" i="9"/>
  <c r="BE194" i="9" s="1"/>
  <c r="BI193" i="9"/>
  <c r="BH193" i="9"/>
  <c r="BG193" i="9"/>
  <c r="BF193" i="9"/>
  <c r="BE193" i="9"/>
  <c r="T193" i="9"/>
  <c r="R193" i="9"/>
  <c r="P193" i="9"/>
  <c r="BK193" i="9"/>
  <c r="J193" i="9"/>
  <c r="BI192" i="9"/>
  <c r="BH192" i="9"/>
  <c r="BG192" i="9"/>
  <c r="BF192" i="9"/>
  <c r="T192" i="9"/>
  <c r="R192" i="9"/>
  <c r="P192" i="9"/>
  <c r="BK192" i="9"/>
  <c r="J192" i="9"/>
  <c r="BE192" i="9" s="1"/>
  <c r="BI191" i="9"/>
  <c r="BH191" i="9"/>
  <c r="BG191" i="9"/>
  <c r="BF191" i="9"/>
  <c r="BE191" i="9"/>
  <c r="T191" i="9"/>
  <c r="R191" i="9"/>
  <c r="P191" i="9"/>
  <c r="BK191" i="9"/>
  <c r="J191" i="9"/>
  <c r="BI190" i="9"/>
  <c r="BH190" i="9"/>
  <c r="BG190" i="9"/>
  <c r="BF190" i="9"/>
  <c r="T190" i="9"/>
  <c r="R190" i="9"/>
  <c r="P190" i="9"/>
  <c r="BK190" i="9"/>
  <c r="J190" i="9"/>
  <c r="BE190" i="9" s="1"/>
  <c r="BI189" i="9"/>
  <c r="BH189" i="9"/>
  <c r="BG189" i="9"/>
  <c r="BF189" i="9"/>
  <c r="BE189" i="9"/>
  <c r="T189" i="9"/>
  <c r="R189" i="9"/>
  <c r="P189" i="9"/>
  <c r="BK189" i="9"/>
  <c r="J189" i="9"/>
  <c r="BI188" i="9"/>
  <c r="BH188" i="9"/>
  <c r="BG188" i="9"/>
  <c r="BF188" i="9"/>
  <c r="T188" i="9"/>
  <c r="R188" i="9"/>
  <c r="P188" i="9"/>
  <c r="BK188" i="9"/>
  <c r="J188" i="9"/>
  <c r="BE188" i="9" s="1"/>
  <c r="BI187" i="9"/>
  <c r="BH187" i="9"/>
  <c r="BG187" i="9"/>
  <c r="BF187" i="9"/>
  <c r="BE187" i="9"/>
  <c r="T187" i="9"/>
  <c r="R187" i="9"/>
  <c r="P187" i="9"/>
  <c r="BK187" i="9"/>
  <c r="J187" i="9"/>
  <c r="BI186" i="9"/>
  <c r="BH186" i="9"/>
  <c r="BG186" i="9"/>
  <c r="BF186" i="9"/>
  <c r="T186" i="9"/>
  <c r="T185" i="9" s="1"/>
  <c r="R186" i="9"/>
  <c r="P186" i="9"/>
  <c r="BK186" i="9"/>
  <c r="BK185" i="9" s="1"/>
  <c r="J185" i="9" s="1"/>
  <c r="J65" i="9" s="1"/>
  <c r="J186" i="9"/>
  <c r="BE186" i="9" s="1"/>
  <c r="BI184" i="9"/>
  <c r="BH184" i="9"/>
  <c r="BG184" i="9"/>
  <c r="BF184" i="9"/>
  <c r="BE184" i="9"/>
  <c r="T184" i="9"/>
  <c r="R184" i="9"/>
  <c r="P184" i="9"/>
  <c r="BK184" i="9"/>
  <c r="J184" i="9"/>
  <c r="BI183" i="9"/>
  <c r="BH183" i="9"/>
  <c r="BG183" i="9"/>
  <c r="BF183" i="9"/>
  <c r="T183" i="9"/>
  <c r="R183" i="9"/>
  <c r="P183" i="9"/>
  <c r="BK183" i="9"/>
  <c r="J183" i="9"/>
  <c r="BE183" i="9" s="1"/>
  <c r="BI182" i="9"/>
  <c r="BH182" i="9"/>
  <c r="BG182" i="9"/>
  <c r="BF182" i="9"/>
  <c r="BE182" i="9"/>
  <c r="T182" i="9"/>
  <c r="R182" i="9"/>
  <c r="P182" i="9"/>
  <c r="BK182" i="9"/>
  <c r="J182" i="9"/>
  <c r="BI181" i="9"/>
  <c r="BH181" i="9"/>
  <c r="BG181" i="9"/>
  <c r="BF181" i="9"/>
  <c r="T181" i="9"/>
  <c r="R181" i="9"/>
  <c r="P181" i="9"/>
  <c r="BK181" i="9"/>
  <c r="J181" i="9"/>
  <c r="BE181" i="9" s="1"/>
  <c r="BI180" i="9"/>
  <c r="BH180" i="9"/>
  <c r="BG180" i="9"/>
  <c r="BF180" i="9"/>
  <c r="BE180" i="9"/>
  <c r="T180" i="9"/>
  <c r="R180" i="9"/>
  <c r="P180" i="9"/>
  <c r="BK180" i="9"/>
  <c r="J180" i="9"/>
  <c r="BI179" i="9"/>
  <c r="BH179" i="9"/>
  <c r="BG179" i="9"/>
  <c r="BF179" i="9"/>
  <c r="T179" i="9"/>
  <c r="R179" i="9"/>
  <c r="P179" i="9"/>
  <c r="BK179" i="9"/>
  <c r="BK177" i="9" s="1"/>
  <c r="J177" i="9" s="1"/>
  <c r="J64" i="9" s="1"/>
  <c r="J179" i="9"/>
  <c r="BE179" i="9" s="1"/>
  <c r="BI178" i="9"/>
  <c r="BH178" i="9"/>
  <c r="BG178" i="9"/>
  <c r="BF178" i="9"/>
  <c r="BE178" i="9"/>
  <c r="T178" i="9"/>
  <c r="R178" i="9"/>
  <c r="R177" i="9" s="1"/>
  <c r="P178" i="9"/>
  <c r="BK178" i="9"/>
  <c r="J178" i="9"/>
  <c r="BI176" i="9"/>
  <c r="BH176" i="9"/>
  <c r="BG176" i="9"/>
  <c r="BF176" i="9"/>
  <c r="BE176" i="9"/>
  <c r="T176" i="9"/>
  <c r="R176" i="9"/>
  <c r="P176" i="9"/>
  <c r="BK176" i="9"/>
  <c r="J176" i="9"/>
  <c r="BI175" i="9"/>
  <c r="BH175" i="9"/>
  <c r="BG175" i="9"/>
  <c r="BF175" i="9"/>
  <c r="T175" i="9"/>
  <c r="R175" i="9"/>
  <c r="P175" i="9"/>
  <c r="BK175" i="9"/>
  <c r="J175" i="9"/>
  <c r="BE175" i="9" s="1"/>
  <c r="BI174" i="9"/>
  <c r="BH174" i="9"/>
  <c r="BG174" i="9"/>
  <c r="BF174" i="9"/>
  <c r="BE174" i="9"/>
  <c r="T174" i="9"/>
  <c r="R174" i="9"/>
  <c r="P174" i="9"/>
  <c r="BK174" i="9"/>
  <c r="J174" i="9"/>
  <c r="BI173" i="9"/>
  <c r="BH173" i="9"/>
  <c r="BG173" i="9"/>
  <c r="BF173" i="9"/>
  <c r="T173" i="9"/>
  <c r="T172" i="9" s="1"/>
  <c r="R173" i="9"/>
  <c r="P173" i="9"/>
  <c r="P172" i="9" s="1"/>
  <c r="BK173" i="9"/>
  <c r="BK172" i="9" s="1"/>
  <c r="J172" i="9" s="1"/>
  <c r="J63" i="9" s="1"/>
  <c r="J173" i="9"/>
  <c r="BE173" i="9" s="1"/>
  <c r="BI171" i="9"/>
  <c r="BH171" i="9"/>
  <c r="BG171" i="9"/>
  <c r="BF171" i="9"/>
  <c r="BE171" i="9"/>
  <c r="T171" i="9"/>
  <c r="R171" i="9"/>
  <c r="P171" i="9"/>
  <c r="BK171" i="9"/>
  <c r="J171" i="9"/>
  <c r="BI170" i="9"/>
  <c r="BH170" i="9"/>
  <c r="BG170" i="9"/>
  <c r="BF170" i="9"/>
  <c r="BE170" i="9"/>
  <c r="T170" i="9"/>
  <c r="R170" i="9"/>
  <c r="P170" i="9"/>
  <c r="BK170" i="9"/>
  <c r="J170" i="9"/>
  <c r="BI169" i="9"/>
  <c r="BH169" i="9"/>
  <c r="BG169" i="9"/>
  <c r="BF169" i="9"/>
  <c r="BE169" i="9"/>
  <c r="T169" i="9"/>
  <c r="R169" i="9"/>
  <c r="P169" i="9"/>
  <c r="BK169" i="9"/>
  <c r="J169" i="9"/>
  <c r="BI168" i="9"/>
  <c r="BH168" i="9"/>
  <c r="BG168" i="9"/>
  <c r="BF168" i="9"/>
  <c r="BE168" i="9"/>
  <c r="T168" i="9"/>
  <c r="R168" i="9"/>
  <c r="P168" i="9"/>
  <c r="BK168" i="9"/>
  <c r="J168" i="9"/>
  <c r="BI167" i="9"/>
  <c r="BH167" i="9"/>
  <c r="BG167" i="9"/>
  <c r="BF167" i="9"/>
  <c r="BE167" i="9"/>
  <c r="T167" i="9"/>
  <c r="R167" i="9"/>
  <c r="P167" i="9"/>
  <c r="BK167" i="9"/>
  <c r="J167" i="9"/>
  <c r="BI166" i="9"/>
  <c r="BH166" i="9"/>
  <c r="BG166" i="9"/>
  <c r="BF166" i="9"/>
  <c r="BE166" i="9"/>
  <c r="T166" i="9"/>
  <c r="R166" i="9"/>
  <c r="P166" i="9"/>
  <c r="BK166" i="9"/>
  <c r="J166" i="9"/>
  <c r="BI165" i="9"/>
  <c r="BH165" i="9"/>
  <c r="BG165" i="9"/>
  <c r="BF165" i="9"/>
  <c r="BE165" i="9"/>
  <c r="T165" i="9"/>
  <c r="R165" i="9"/>
  <c r="P165" i="9"/>
  <c r="BK165" i="9"/>
  <c r="J165" i="9"/>
  <c r="BI164" i="9"/>
  <c r="BH164" i="9"/>
  <c r="BG164" i="9"/>
  <c r="BF164" i="9"/>
  <c r="BE164" i="9"/>
  <c r="T164" i="9"/>
  <c r="R164" i="9"/>
  <c r="P164" i="9"/>
  <c r="BK164" i="9"/>
  <c r="J164" i="9"/>
  <c r="BI163" i="9"/>
  <c r="BH163" i="9"/>
  <c r="BG163" i="9"/>
  <c r="BF163" i="9"/>
  <c r="BE163" i="9"/>
  <c r="T163" i="9"/>
  <c r="R163" i="9"/>
  <c r="P163" i="9"/>
  <c r="BK163" i="9"/>
  <c r="J163" i="9"/>
  <c r="BI162" i="9"/>
  <c r="BH162" i="9"/>
  <c r="BG162" i="9"/>
  <c r="BF162" i="9"/>
  <c r="BE162" i="9"/>
  <c r="T162" i="9"/>
  <c r="R162" i="9"/>
  <c r="P162" i="9"/>
  <c r="BK162" i="9"/>
  <c r="J162" i="9"/>
  <c r="BI161" i="9"/>
  <c r="BH161" i="9"/>
  <c r="BG161" i="9"/>
  <c r="BF161" i="9"/>
  <c r="BE161" i="9"/>
  <c r="T161" i="9"/>
  <c r="R161" i="9"/>
  <c r="P161" i="9"/>
  <c r="BK161" i="9"/>
  <c r="J161" i="9"/>
  <c r="BI160" i="9"/>
  <c r="BH160" i="9"/>
  <c r="BG160" i="9"/>
  <c r="BF160" i="9"/>
  <c r="BE160" i="9"/>
  <c r="T160" i="9"/>
  <c r="R160" i="9"/>
  <c r="P160" i="9"/>
  <c r="BK160" i="9"/>
  <c r="J160" i="9"/>
  <c r="BI159" i="9"/>
  <c r="BH159" i="9"/>
  <c r="BG159" i="9"/>
  <c r="BF159" i="9"/>
  <c r="BE159" i="9"/>
  <c r="T159" i="9"/>
  <c r="R159" i="9"/>
  <c r="P159" i="9"/>
  <c r="BK159" i="9"/>
  <c r="J159" i="9"/>
  <c r="BI158" i="9"/>
  <c r="BH158" i="9"/>
  <c r="BG158" i="9"/>
  <c r="BF158" i="9"/>
  <c r="BE158" i="9"/>
  <c r="T158" i="9"/>
  <c r="R158" i="9"/>
  <c r="P158" i="9"/>
  <c r="BK158" i="9"/>
  <c r="J158" i="9"/>
  <c r="BI157" i="9"/>
  <c r="BH157" i="9"/>
  <c r="BG157" i="9"/>
  <c r="BF157" i="9"/>
  <c r="BE157" i="9"/>
  <c r="T157" i="9"/>
  <c r="R157" i="9"/>
  <c r="P157" i="9"/>
  <c r="BK157" i="9"/>
  <c r="J157" i="9"/>
  <c r="BI156" i="9"/>
  <c r="BH156" i="9"/>
  <c r="BG156" i="9"/>
  <c r="BF156" i="9"/>
  <c r="BE156" i="9"/>
  <c r="T156" i="9"/>
  <c r="R156" i="9"/>
  <c r="P156" i="9"/>
  <c r="BK156" i="9"/>
  <c r="J156" i="9"/>
  <c r="BI155" i="9"/>
  <c r="BH155" i="9"/>
  <c r="BG155" i="9"/>
  <c r="BF155" i="9"/>
  <c r="BE155" i="9"/>
  <c r="T155" i="9"/>
  <c r="R155" i="9"/>
  <c r="P155" i="9"/>
  <c r="BK155" i="9"/>
  <c r="J155" i="9"/>
  <c r="BI154" i="9"/>
  <c r="BH154" i="9"/>
  <c r="BG154" i="9"/>
  <c r="BF154" i="9"/>
  <c r="BE154" i="9"/>
  <c r="T154" i="9"/>
  <c r="T153" i="9" s="1"/>
  <c r="R154" i="9"/>
  <c r="R153" i="9" s="1"/>
  <c r="P154" i="9"/>
  <c r="BK154" i="9"/>
  <c r="J154" i="9"/>
  <c r="BI152" i="9"/>
  <c r="BH152" i="9"/>
  <c r="BG152" i="9"/>
  <c r="BF152" i="9"/>
  <c r="T152" i="9"/>
  <c r="R152" i="9"/>
  <c r="P152" i="9"/>
  <c r="BK152" i="9"/>
  <c r="J152" i="9"/>
  <c r="BE152" i="9" s="1"/>
  <c r="BI151" i="9"/>
  <c r="BH151" i="9"/>
  <c r="BG151" i="9"/>
  <c r="BF151" i="9"/>
  <c r="BE151" i="9"/>
  <c r="T151" i="9"/>
  <c r="R151" i="9"/>
  <c r="P151" i="9"/>
  <c r="BK151" i="9"/>
  <c r="J151" i="9"/>
  <c r="BI150" i="9"/>
  <c r="BH150" i="9"/>
  <c r="BG150" i="9"/>
  <c r="BF150" i="9"/>
  <c r="T150" i="9"/>
  <c r="R150" i="9"/>
  <c r="P150" i="9"/>
  <c r="BK150" i="9"/>
  <c r="J150" i="9"/>
  <c r="BE150" i="9" s="1"/>
  <c r="BI149" i="9"/>
  <c r="BH149" i="9"/>
  <c r="BG149" i="9"/>
  <c r="BF149" i="9"/>
  <c r="BE149" i="9"/>
  <c r="T149" i="9"/>
  <c r="R149" i="9"/>
  <c r="P149" i="9"/>
  <c r="BK149" i="9"/>
  <c r="J149" i="9"/>
  <c r="BI148" i="9"/>
  <c r="BH148" i="9"/>
  <c r="BG148" i="9"/>
  <c r="BF148" i="9"/>
  <c r="T148" i="9"/>
  <c r="R148" i="9"/>
  <c r="P148" i="9"/>
  <c r="BK148" i="9"/>
  <c r="J148" i="9"/>
  <c r="BE148" i="9" s="1"/>
  <c r="BI147" i="9"/>
  <c r="BH147" i="9"/>
  <c r="BG147" i="9"/>
  <c r="BF147" i="9"/>
  <c r="T147" i="9"/>
  <c r="R147" i="9"/>
  <c r="P147" i="9"/>
  <c r="BK147" i="9"/>
  <c r="J147" i="9"/>
  <c r="BE147" i="9" s="1"/>
  <c r="BI146" i="9"/>
  <c r="BH146" i="9"/>
  <c r="BG146" i="9"/>
  <c r="BF146" i="9"/>
  <c r="T146" i="9"/>
  <c r="R146" i="9"/>
  <c r="P146" i="9"/>
  <c r="BK146" i="9"/>
  <c r="J146" i="9"/>
  <c r="BE146" i="9" s="1"/>
  <c r="BI145" i="9"/>
  <c r="BH145" i="9"/>
  <c r="BG145" i="9"/>
  <c r="BF145" i="9"/>
  <c r="T145" i="9"/>
  <c r="R145" i="9"/>
  <c r="P145" i="9"/>
  <c r="BK145" i="9"/>
  <c r="J145" i="9"/>
  <c r="BE145" i="9" s="1"/>
  <c r="BI144" i="9"/>
  <c r="BH144" i="9"/>
  <c r="BG144" i="9"/>
  <c r="BF144" i="9"/>
  <c r="T144" i="9"/>
  <c r="R144" i="9"/>
  <c r="P144" i="9"/>
  <c r="BK144" i="9"/>
  <c r="J144" i="9"/>
  <c r="BE144" i="9" s="1"/>
  <c r="BI143" i="9"/>
  <c r="BH143" i="9"/>
  <c r="BG143" i="9"/>
  <c r="BF143" i="9"/>
  <c r="BE143" i="9"/>
  <c r="T143" i="9"/>
  <c r="R143" i="9"/>
  <c r="P143" i="9"/>
  <c r="BK143" i="9"/>
  <c r="J143" i="9"/>
  <c r="BI142" i="9"/>
  <c r="BH142" i="9"/>
  <c r="BG142" i="9"/>
  <c r="BF142" i="9"/>
  <c r="T142" i="9"/>
  <c r="R142" i="9"/>
  <c r="P142" i="9"/>
  <c r="BK142" i="9"/>
  <c r="J142" i="9"/>
  <c r="BE142" i="9" s="1"/>
  <c r="BI141" i="9"/>
  <c r="BH141" i="9"/>
  <c r="BG141" i="9"/>
  <c r="BF141" i="9"/>
  <c r="BE141" i="9"/>
  <c r="T141" i="9"/>
  <c r="R141" i="9"/>
  <c r="P141" i="9"/>
  <c r="BK141" i="9"/>
  <c r="J141" i="9"/>
  <c r="BI140" i="9"/>
  <c r="BH140" i="9"/>
  <c r="BG140" i="9"/>
  <c r="BF140" i="9"/>
  <c r="T140" i="9"/>
  <c r="R140" i="9"/>
  <c r="P140" i="9"/>
  <c r="BK140" i="9"/>
  <c r="J140" i="9"/>
  <c r="BE140" i="9" s="1"/>
  <c r="BI139" i="9"/>
  <c r="BH139" i="9"/>
  <c r="BG139" i="9"/>
  <c r="BF139" i="9"/>
  <c r="BE139" i="9"/>
  <c r="T139" i="9"/>
  <c r="R139" i="9"/>
  <c r="P139" i="9"/>
  <c r="BK139" i="9"/>
  <c r="J139" i="9"/>
  <c r="BI138" i="9"/>
  <c r="BH138" i="9"/>
  <c r="BG138" i="9"/>
  <c r="BF138" i="9"/>
  <c r="T138" i="9"/>
  <c r="R138" i="9"/>
  <c r="P138" i="9"/>
  <c r="BK138" i="9"/>
  <c r="J138" i="9"/>
  <c r="BE138" i="9" s="1"/>
  <c r="BI137" i="9"/>
  <c r="BH137" i="9"/>
  <c r="BG137" i="9"/>
  <c r="BF137" i="9"/>
  <c r="BE137" i="9"/>
  <c r="T137" i="9"/>
  <c r="R137" i="9"/>
  <c r="P137" i="9"/>
  <c r="BK137" i="9"/>
  <c r="J137" i="9"/>
  <c r="BI136" i="9"/>
  <c r="BH136" i="9"/>
  <c r="BG136" i="9"/>
  <c r="BF136" i="9"/>
  <c r="T136" i="9"/>
  <c r="R136" i="9"/>
  <c r="P136" i="9"/>
  <c r="BK136" i="9"/>
  <c r="J136" i="9"/>
  <c r="BE136" i="9" s="1"/>
  <c r="BI135" i="9"/>
  <c r="BH135" i="9"/>
  <c r="BG135" i="9"/>
  <c r="BF135" i="9"/>
  <c r="BE135" i="9"/>
  <c r="T135" i="9"/>
  <c r="R135" i="9"/>
  <c r="P135" i="9"/>
  <c r="BK135" i="9"/>
  <c r="J135" i="9"/>
  <c r="BI134" i="9"/>
  <c r="BH134" i="9"/>
  <c r="BG134" i="9"/>
  <c r="BF134" i="9"/>
  <c r="T134" i="9"/>
  <c r="R134" i="9"/>
  <c r="P134" i="9"/>
  <c r="BK134" i="9"/>
  <c r="J134" i="9"/>
  <c r="BE134" i="9" s="1"/>
  <c r="BI133" i="9"/>
  <c r="BH133" i="9"/>
  <c r="BG133" i="9"/>
  <c r="BF133" i="9"/>
  <c r="BE133" i="9"/>
  <c r="T133" i="9"/>
  <c r="R133" i="9"/>
  <c r="P133" i="9"/>
  <c r="BK133" i="9"/>
  <c r="J133" i="9"/>
  <c r="BI132" i="9"/>
  <c r="BH132" i="9"/>
  <c r="BG132" i="9"/>
  <c r="BF132" i="9"/>
  <c r="T132" i="9"/>
  <c r="R132" i="9"/>
  <c r="P132" i="9"/>
  <c r="BK132" i="9"/>
  <c r="J132" i="9"/>
  <c r="BE132" i="9" s="1"/>
  <c r="BI131" i="9"/>
  <c r="BH131" i="9"/>
  <c r="BG131" i="9"/>
  <c r="BF131" i="9"/>
  <c r="BE131" i="9"/>
  <c r="T131" i="9"/>
  <c r="R131" i="9"/>
  <c r="P131" i="9"/>
  <c r="BK131" i="9"/>
  <c r="J131" i="9"/>
  <c r="BI130" i="9"/>
  <c r="BH130" i="9"/>
  <c r="BG130" i="9"/>
  <c r="BF130" i="9"/>
  <c r="T130" i="9"/>
  <c r="R130" i="9"/>
  <c r="P130" i="9"/>
  <c r="BK130" i="9"/>
  <c r="J130" i="9"/>
  <c r="BE130" i="9" s="1"/>
  <c r="BI129" i="9"/>
  <c r="BH129" i="9"/>
  <c r="BG129" i="9"/>
  <c r="BF129" i="9"/>
  <c r="BE129" i="9"/>
  <c r="T129" i="9"/>
  <c r="R129" i="9"/>
  <c r="P129" i="9"/>
  <c r="BK129" i="9"/>
  <c r="J129" i="9"/>
  <c r="BI128" i="9"/>
  <c r="BH128" i="9"/>
  <c r="BG128" i="9"/>
  <c r="BF128" i="9"/>
  <c r="T128" i="9"/>
  <c r="R128" i="9"/>
  <c r="P128" i="9"/>
  <c r="BK128" i="9"/>
  <c r="J128" i="9"/>
  <c r="BE128" i="9" s="1"/>
  <c r="BI127" i="9"/>
  <c r="BH127" i="9"/>
  <c r="BG127" i="9"/>
  <c r="BF127" i="9"/>
  <c r="BE127" i="9"/>
  <c r="T127" i="9"/>
  <c r="R127" i="9"/>
  <c r="P127" i="9"/>
  <c r="BK127" i="9"/>
  <c r="J127" i="9"/>
  <c r="BI126" i="9"/>
  <c r="BH126" i="9"/>
  <c r="BG126" i="9"/>
  <c r="BF126" i="9"/>
  <c r="T126" i="9"/>
  <c r="R126" i="9"/>
  <c r="P126" i="9"/>
  <c r="BK126" i="9"/>
  <c r="J126" i="9"/>
  <c r="BE126" i="9" s="1"/>
  <c r="BI125" i="9"/>
  <c r="BH125" i="9"/>
  <c r="BG125" i="9"/>
  <c r="BF125" i="9"/>
  <c r="BE125" i="9"/>
  <c r="T125" i="9"/>
  <c r="R125" i="9"/>
  <c r="P125" i="9"/>
  <c r="BK125" i="9"/>
  <c r="J125" i="9"/>
  <c r="BI124" i="9"/>
  <c r="BH124" i="9"/>
  <c r="BG124" i="9"/>
  <c r="BF124" i="9"/>
  <c r="T124" i="9"/>
  <c r="R124" i="9"/>
  <c r="P124" i="9"/>
  <c r="BK124" i="9"/>
  <c r="J124" i="9"/>
  <c r="BE124" i="9" s="1"/>
  <c r="BI123" i="9"/>
  <c r="BH123" i="9"/>
  <c r="BG123" i="9"/>
  <c r="BF123" i="9"/>
  <c r="BE123" i="9"/>
  <c r="T123" i="9"/>
  <c r="R123" i="9"/>
  <c r="P123" i="9"/>
  <c r="BK123" i="9"/>
  <c r="J123" i="9"/>
  <c r="BI122" i="9"/>
  <c r="BH122" i="9"/>
  <c r="BG122" i="9"/>
  <c r="BF122" i="9"/>
  <c r="T122" i="9"/>
  <c r="R122" i="9"/>
  <c r="P122" i="9"/>
  <c r="BK122" i="9"/>
  <c r="J122" i="9"/>
  <c r="BE122" i="9" s="1"/>
  <c r="BI121" i="9"/>
  <c r="BH121" i="9"/>
  <c r="BG121" i="9"/>
  <c r="BF121" i="9"/>
  <c r="BE121" i="9"/>
  <c r="T121" i="9"/>
  <c r="R121" i="9"/>
  <c r="P121" i="9"/>
  <c r="BK121" i="9"/>
  <c r="J121" i="9"/>
  <c r="BI119" i="9"/>
  <c r="BH119" i="9"/>
  <c r="BG119" i="9"/>
  <c r="BF119" i="9"/>
  <c r="T119" i="9"/>
  <c r="R119" i="9"/>
  <c r="P119" i="9"/>
  <c r="BK119" i="9"/>
  <c r="J119" i="9"/>
  <c r="BE119" i="9" s="1"/>
  <c r="BI118" i="9"/>
  <c r="BH118" i="9"/>
  <c r="BG118" i="9"/>
  <c r="BF118" i="9"/>
  <c r="BE118" i="9"/>
  <c r="T118" i="9"/>
  <c r="R118" i="9"/>
  <c r="P118" i="9"/>
  <c r="BK118" i="9"/>
  <c r="J118" i="9"/>
  <c r="BI117" i="9"/>
  <c r="BH117" i="9"/>
  <c r="BG117" i="9"/>
  <c r="BF117" i="9"/>
  <c r="T117" i="9"/>
  <c r="R117" i="9"/>
  <c r="P117" i="9"/>
  <c r="BK117" i="9"/>
  <c r="J117" i="9"/>
  <c r="BE117" i="9" s="1"/>
  <c r="BI116" i="9"/>
  <c r="BH116" i="9"/>
  <c r="BG116" i="9"/>
  <c r="BF116" i="9"/>
  <c r="BE116" i="9"/>
  <c r="T116" i="9"/>
  <c r="R116" i="9"/>
  <c r="P116" i="9"/>
  <c r="BK116" i="9"/>
  <c r="J116" i="9"/>
  <c r="BI115" i="9"/>
  <c r="BH115" i="9"/>
  <c r="BG115" i="9"/>
  <c r="BF115" i="9"/>
  <c r="T115" i="9"/>
  <c r="R115" i="9"/>
  <c r="P115" i="9"/>
  <c r="BK115" i="9"/>
  <c r="J115" i="9"/>
  <c r="BE115" i="9" s="1"/>
  <c r="BI114" i="9"/>
  <c r="BH114" i="9"/>
  <c r="BG114" i="9"/>
  <c r="BF114" i="9"/>
  <c r="BE114" i="9"/>
  <c r="T114" i="9"/>
  <c r="R114" i="9"/>
  <c r="R113" i="9" s="1"/>
  <c r="P114" i="9"/>
  <c r="BK114" i="9"/>
  <c r="BK113" i="9" s="1"/>
  <c r="J113" i="9" s="1"/>
  <c r="J60" i="9" s="1"/>
  <c r="J114" i="9"/>
  <c r="BI112" i="9"/>
  <c r="BH112" i="9"/>
  <c r="BG112" i="9"/>
  <c r="BF112" i="9"/>
  <c r="BE112" i="9"/>
  <c r="T112" i="9"/>
  <c r="R112" i="9"/>
  <c r="P112" i="9"/>
  <c r="BK112" i="9"/>
  <c r="J112" i="9"/>
  <c r="BI111" i="9"/>
  <c r="BH111" i="9"/>
  <c r="BG111" i="9"/>
  <c r="BF111" i="9"/>
  <c r="T111" i="9"/>
  <c r="T110" i="9" s="1"/>
  <c r="R111" i="9"/>
  <c r="R110" i="9" s="1"/>
  <c r="P111" i="9"/>
  <c r="BK111" i="9"/>
  <c r="J111" i="9"/>
  <c r="BE111" i="9" s="1"/>
  <c r="BI109" i="9"/>
  <c r="BH109" i="9"/>
  <c r="BG109" i="9"/>
  <c r="BF109" i="9"/>
  <c r="BE109" i="9"/>
  <c r="T109" i="9"/>
  <c r="R109" i="9"/>
  <c r="P109" i="9"/>
  <c r="BK109" i="9"/>
  <c r="J109" i="9"/>
  <c r="BI108" i="9"/>
  <c r="BH108" i="9"/>
  <c r="BG108" i="9"/>
  <c r="BF108" i="9"/>
  <c r="T108" i="9"/>
  <c r="R108" i="9"/>
  <c r="P108" i="9"/>
  <c r="BK108" i="9"/>
  <c r="J108" i="9"/>
  <c r="BE108" i="9" s="1"/>
  <c r="BI107" i="9"/>
  <c r="BH107" i="9"/>
  <c r="BG107" i="9"/>
  <c r="BF107" i="9"/>
  <c r="BE107" i="9"/>
  <c r="T107" i="9"/>
  <c r="R107" i="9"/>
  <c r="P107" i="9"/>
  <c r="BK107" i="9"/>
  <c r="J107" i="9"/>
  <c r="BI106" i="9"/>
  <c r="BH106" i="9"/>
  <c r="BG106" i="9"/>
  <c r="BF106" i="9"/>
  <c r="T106" i="9"/>
  <c r="R106" i="9"/>
  <c r="P106" i="9"/>
  <c r="BK106" i="9"/>
  <c r="J106" i="9"/>
  <c r="BE106" i="9" s="1"/>
  <c r="BI105" i="9"/>
  <c r="BH105" i="9"/>
  <c r="BG105" i="9"/>
  <c r="BF105" i="9"/>
  <c r="BE105" i="9"/>
  <c r="T105" i="9"/>
  <c r="R105" i="9"/>
  <c r="P105" i="9"/>
  <c r="BK105" i="9"/>
  <c r="J105" i="9"/>
  <c r="BI104" i="9"/>
  <c r="BH104" i="9"/>
  <c r="BG104" i="9"/>
  <c r="BF104" i="9"/>
  <c r="T104" i="9"/>
  <c r="R104" i="9"/>
  <c r="P104" i="9"/>
  <c r="BK104" i="9"/>
  <c r="J104" i="9"/>
  <c r="BE104" i="9" s="1"/>
  <c r="BI103" i="9"/>
  <c r="BH103" i="9"/>
  <c r="BG103" i="9"/>
  <c r="BF103" i="9"/>
  <c r="BE103" i="9"/>
  <c r="T103" i="9"/>
  <c r="R103" i="9"/>
  <c r="P103" i="9"/>
  <c r="BK103" i="9"/>
  <c r="J103" i="9"/>
  <c r="BI102" i="9"/>
  <c r="BH102" i="9"/>
  <c r="BG102" i="9"/>
  <c r="BF102" i="9"/>
  <c r="T102" i="9"/>
  <c r="R102" i="9"/>
  <c r="P102" i="9"/>
  <c r="BK102" i="9"/>
  <c r="J102" i="9"/>
  <c r="BE102" i="9" s="1"/>
  <c r="BI101" i="9"/>
  <c r="BH101" i="9"/>
  <c r="BG101" i="9"/>
  <c r="BF101" i="9"/>
  <c r="BE101" i="9"/>
  <c r="T101" i="9"/>
  <c r="R101" i="9"/>
  <c r="P101" i="9"/>
  <c r="BK101" i="9"/>
  <c r="J101" i="9"/>
  <c r="BI100" i="9"/>
  <c r="BH100" i="9"/>
  <c r="BG100" i="9"/>
  <c r="BF100" i="9"/>
  <c r="T100" i="9"/>
  <c r="R100" i="9"/>
  <c r="P100" i="9"/>
  <c r="BK100" i="9"/>
  <c r="J100" i="9"/>
  <c r="BE100" i="9" s="1"/>
  <c r="BI99" i="9"/>
  <c r="BH99" i="9"/>
  <c r="BG99" i="9"/>
  <c r="BF99" i="9"/>
  <c r="BE99" i="9"/>
  <c r="T99" i="9"/>
  <c r="R99" i="9"/>
  <c r="P99" i="9"/>
  <c r="BK99" i="9"/>
  <c r="J99" i="9"/>
  <c r="BI98" i="9"/>
  <c r="BH98" i="9"/>
  <c r="BG98" i="9"/>
  <c r="BF98" i="9"/>
  <c r="T98" i="9"/>
  <c r="R98" i="9"/>
  <c r="P98" i="9"/>
  <c r="BK98" i="9"/>
  <c r="J98" i="9"/>
  <c r="BE98" i="9" s="1"/>
  <c r="BI97" i="9"/>
  <c r="BH97" i="9"/>
  <c r="BG97" i="9"/>
  <c r="BF97" i="9"/>
  <c r="BE97" i="9"/>
  <c r="T97" i="9"/>
  <c r="R97" i="9"/>
  <c r="P97" i="9"/>
  <c r="BK97" i="9"/>
  <c r="J97" i="9"/>
  <c r="BI96" i="9"/>
  <c r="BH96" i="9"/>
  <c r="BG96" i="9"/>
  <c r="BF96" i="9"/>
  <c r="T96" i="9"/>
  <c r="R96" i="9"/>
  <c r="P96" i="9"/>
  <c r="BK96" i="9"/>
  <c r="J96" i="9"/>
  <c r="BE96" i="9" s="1"/>
  <c r="BI95" i="9"/>
  <c r="BH95" i="9"/>
  <c r="BG95" i="9"/>
  <c r="BF95" i="9"/>
  <c r="BE95" i="9"/>
  <c r="T95" i="9"/>
  <c r="R95" i="9"/>
  <c r="P95" i="9"/>
  <c r="BK95" i="9"/>
  <c r="J95" i="9"/>
  <c r="BI94" i="9"/>
  <c r="BH94" i="9"/>
  <c r="BG94" i="9"/>
  <c r="BF94" i="9"/>
  <c r="T94" i="9"/>
  <c r="R94" i="9"/>
  <c r="P94" i="9"/>
  <c r="BK94" i="9"/>
  <c r="J94" i="9"/>
  <c r="BE94" i="9" s="1"/>
  <c r="BI93" i="9"/>
  <c r="BH93" i="9"/>
  <c r="BG93" i="9"/>
  <c r="BF93" i="9"/>
  <c r="BE93" i="9"/>
  <c r="T93" i="9"/>
  <c r="R93" i="9"/>
  <c r="P93" i="9"/>
  <c r="BK93" i="9"/>
  <c r="J93" i="9"/>
  <c r="BI92" i="9"/>
  <c r="BH92" i="9"/>
  <c r="BG92" i="9"/>
  <c r="BF92" i="9"/>
  <c r="T92" i="9"/>
  <c r="R92" i="9"/>
  <c r="P92" i="9"/>
  <c r="BK92" i="9"/>
  <c r="J92" i="9"/>
  <c r="BE92" i="9" s="1"/>
  <c r="BI91" i="9"/>
  <c r="BH91" i="9"/>
  <c r="BG91" i="9"/>
  <c r="BF91" i="9"/>
  <c r="BE91" i="9"/>
  <c r="T91" i="9"/>
  <c r="R91" i="9"/>
  <c r="P91" i="9"/>
  <c r="BK91" i="9"/>
  <c r="J91" i="9"/>
  <c r="BI90" i="9"/>
  <c r="BH90" i="9"/>
  <c r="F33" i="9" s="1"/>
  <c r="BC59" i="1" s="1"/>
  <c r="BG90" i="9"/>
  <c r="BF90" i="9"/>
  <c r="T90" i="9"/>
  <c r="R90" i="9"/>
  <c r="P90" i="9"/>
  <c r="BK90" i="9"/>
  <c r="BK89" i="9" s="1"/>
  <c r="J90" i="9"/>
  <c r="BE90" i="9" s="1"/>
  <c r="J83" i="9"/>
  <c r="F83" i="9"/>
  <c r="F81" i="9"/>
  <c r="E79" i="9"/>
  <c r="E77" i="9"/>
  <c r="J51" i="9"/>
  <c r="F51" i="9"/>
  <c r="F49" i="9"/>
  <c r="E47" i="9"/>
  <c r="E45" i="9"/>
  <c r="J18" i="9"/>
  <c r="E18" i="9"/>
  <c r="F52" i="9" s="1"/>
  <c r="J17" i="9"/>
  <c r="J12" i="9"/>
  <c r="J81" i="9" s="1"/>
  <c r="E7" i="9"/>
  <c r="R561" i="8"/>
  <c r="T553" i="8"/>
  <c r="P443" i="8"/>
  <c r="R381" i="8"/>
  <c r="T312" i="8"/>
  <c r="J127" i="8"/>
  <c r="J59" i="8" s="1"/>
  <c r="AY58" i="1"/>
  <c r="AX58" i="1"/>
  <c r="BI567" i="8"/>
  <c r="BH567" i="8"/>
  <c r="BG567" i="8"/>
  <c r="BF567" i="8"/>
  <c r="BE567" i="8"/>
  <c r="T567" i="8"/>
  <c r="R567" i="8"/>
  <c r="P567" i="8"/>
  <c r="BK567" i="8"/>
  <c r="J567" i="8"/>
  <c r="BI566" i="8"/>
  <c r="BH566" i="8"/>
  <c r="BG566" i="8"/>
  <c r="BF566" i="8"/>
  <c r="T566" i="8"/>
  <c r="R566" i="8"/>
  <c r="P566" i="8"/>
  <c r="BK566" i="8"/>
  <c r="J566" i="8"/>
  <c r="BE566" i="8" s="1"/>
  <c r="BI563" i="8"/>
  <c r="BH563" i="8"/>
  <c r="BG563" i="8"/>
  <c r="BF563" i="8"/>
  <c r="BE563" i="8"/>
  <c r="T563" i="8"/>
  <c r="R563" i="8"/>
  <c r="P563" i="8"/>
  <c r="BK563" i="8"/>
  <c r="J563" i="8"/>
  <c r="BI562" i="8"/>
  <c r="BH562" i="8"/>
  <c r="BG562" i="8"/>
  <c r="BF562" i="8"/>
  <c r="T562" i="8"/>
  <c r="T561" i="8" s="1"/>
  <c r="R562" i="8"/>
  <c r="P562" i="8"/>
  <c r="BK562" i="8"/>
  <c r="BK561" i="8" s="1"/>
  <c r="J561" i="8" s="1"/>
  <c r="J69" i="8" s="1"/>
  <c r="J562" i="8"/>
  <c r="BE562" i="8" s="1"/>
  <c r="BI558" i="8"/>
  <c r="BH558" i="8"/>
  <c r="BG558" i="8"/>
  <c r="BF558" i="8"/>
  <c r="T558" i="8"/>
  <c r="R558" i="8"/>
  <c r="P558" i="8"/>
  <c r="BK558" i="8"/>
  <c r="J558" i="8"/>
  <c r="BE558" i="8" s="1"/>
  <c r="BI557" i="8"/>
  <c r="BH557" i="8"/>
  <c r="BG557" i="8"/>
  <c r="BF557" i="8"/>
  <c r="BE557" i="8"/>
  <c r="T557" i="8"/>
  <c r="R557" i="8"/>
  <c r="P557" i="8"/>
  <c r="BK557" i="8"/>
  <c r="BK553" i="8" s="1"/>
  <c r="J553" i="8" s="1"/>
  <c r="J68" i="8" s="1"/>
  <c r="J557" i="8"/>
  <c r="BI554" i="8"/>
  <c r="BH554" i="8"/>
  <c r="BG554" i="8"/>
  <c r="BF554" i="8"/>
  <c r="T554" i="8"/>
  <c r="R554" i="8"/>
  <c r="P554" i="8"/>
  <c r="P553" i="8" s="1"/>
  <c r="BK554" i="8"/>
  <c r="J554" i="8"/>
  <c r="BE554" i="8" s="1"/>
  <c r="BI552" i="8"/>
  <c r="BH552" i="8"/>
  <c r="BG552" i="8"/>
  <c r="BF552" i="8"/>
  <c r="BE552" i="8"/>
  <c r="T552" i="8"/>
  <c r="R552" i="8"/>
  <c r="P552" i="8"/>
  <c r="BK552" i="8"/>
  <c r="J552" i="8"/>
  <c r="BI551" i="8"/>
  <c r="BH551" i="8"/>
  <c r="BG551" i="8"/>
  <c r="BF551" i="8"/>
  <c r="T551" i="8"/>
  <c r="T547" i="8" s="1"/>
  <c r="R551" i="8"/>
  <c r="P551" i="8"/>
  <c r="BK551" i="8"/>
  <c r="J551" i="8"/>
  <c r="BE551" i="8" s="1"/>
  <c r="BI548" i="8"/>
  <c r="BH548" i="8"/>
  <c r="BG548" i="8"/>
  <c r="BF548" i="8"/>
  <c r="BE548" i="8"/>
  <c r="T548" i="8"/>
  <c r="R548" i="8"/>
  <c r="R547" i="8" s="1"/>
  <c r="P548" i="8"/>
  <c r="P547" i="8" s="1"/>
  <c r="BK548" i="8"/>
  <c r="BK547" i="8" s="1"/>
  <c r="J547" i="8" s="1"/>
  <c r="J67" i="8" s="1"/>
  <c r="J548" i="8"/>
  <c r="BI546" i="8"/>
  <c r="BH546" i="8"/>
  <c r="BG546" i="8"/>
  <c r="BF546" i="8"/>
  <c r="BE546" i="8"/>
  <c r="T546" i="8"/>
  <c r="R546" i="8"/>
  <c r="P546" i="8"/>
  <c r="BK546" i="8"/>
  <c r="J546" i="8"/>
  <c r="BI545" i="8"/>
  <c r="BH545" i="8"/>
  <c r="BG545" i="8"/>
  <c r="BF545" i="8"/>
  <c r="T545" i="8"/>
  <c r="R545" i="8"/>
  <c r="P545" i="8"/>
  <c r="BK545" i="8"/>
  <c r="J545" i="8"/>
  <c r="BE545" i="8" s="1"/>
  <c r="BI542" i="8"/>
  <c r="BH542" i="8"/>
  <c r="BG542" i="8"/>
  <c r="BF542" i="8"/>
  <c r="BE542" i="8"/>
  <c r="T542" i="8"/>
  <c r="R542" i="8"/>
  <c r="P542" i="8"/>
  <c r="BK542" i="8"/>
  <c r="J542" i="8"/>
  <c r="BI541" i="8"/>
  <c r="BH541" i="8"/>
  <c r="BG541" i="8"/>
  <c r="BF541" i="8"/>
  <c r="T541" i="8"/>
  <c r="R541" i="8"/>
  <c r="P541" i="8"/>
  <c r="BK541" i="8"/>
  <c r="J541" i="8"/>
  <c r="BE541" i="8" s="1"/>
  <c r="BI538" i="8"/>
  <c r="BH538" i="8"/>
  <c r="BG538" i="8"/>
  <c r="BF538" i="8"/>
  <c r="BE538" i="8"/>
  <c r="T538" i="8"/>
  <c r="R538" i="8"/>
  <c r="P538" i="8"/>
  <c r="BK538" i="8"/>
  <c r="J538" i="8"/>
  <c r="BI537" i="8"/>
  <c r="BH537" i="8"/>
  <c r="BG537" i="8"/>
  <c r="BF537" i="8"/>
  <c r="T537" i="8"/>
  <c r="R537" i="8"/>
  <c r="P537" i="8"/>
  <c r="BK537" i="8"/>
  <c r="J537" i="8"/>
  <c r="BE537" i="8" s="1"/>
  <c r="BI534" i="8"/>
  <c r="BH534" i="8"/>
  <c r="BG534" i="8"/>
  <c r="BF534" i="8"/>
  <c r="BE534" i="8"/>
  <c r="T534" i="8"/>
  <c r="R534" i="8"/>
  <c r="P534" i="8"/>
  <c r="BK534" i="8"/>
  <c r="J534" i="8"/>
  <c r="BI533" i="8"/>
  <c r="BH533" i="8"/>
  <c r="BG533" i="8"/>
  <c r="BF533" i="8"/>
  <c r="T533" i="8"/>
  <c r="R533" i="8"/>
  <c r="P533" i="8"/>
  <c r="BK533" i="8"/>
  <c r="J533" i="8"/>
  <c r="BE533" i="8" s="1"/>
  <c r="BI530" i="8"/>
  <c r="BH530" i="8"/>
  <c r="BG530" i="8"/>
  <c r="BF530" i="8"/>
  <c r="BE530" i="8"/>
  <c r="T530" i="8"/>
  <c r="R530" i="8"/>
  <c r="P530" i="8"/>
  <c r="BK530" i="8"/>
  <c r="J530" i="8"/>
  <c r="BI529" i="8"/>
  <c r="BH529" i="8"/>
  <c r="BG529" i="8"/>
  <c r="BF529" i="8"/>
  <c r="T529" i="8"/>
  <c r="R529" i="8"/>
  <c r="P529" i="8"/>
  <c r="BK529" i="8"/>
  <c r="J529" i="8"/>
  <c r="BE529" i="8" s="1"/>
  <c r="BI526" i="8"/>
  <c r="BH526" i="8"/>
  <c r="BG526" i="8"/>
  <c r="BF526" i="8"/>
  <c r="BE526" i="8"/>
  <c r="T526" i="8"/>
  <c r="R526" i="8"/>
  <c r="P526" i="8"/>
  <c r="BK526" i="8"/>
  <c r="J526" i="8"/>
  <c r="BI525" i="8"/>
  <c r="BH525" i="8"/>
  <c r="BG525" i="8"/>
  <c r="BF525" i="8"/>
  <c r="T525" i="8"/>
  <c r="R525" i="8"/>
  <c r="P525" i="8"/>
  <c r="BK525" i="8"/>
  <c r="J525" i="8"/>
  <c r="BE525" i="8" s="1"/>
  <c r="BI522" i="8"/>
  <c r="BH522" i="8"/>
  <c r="BG522" i="8"/>
  <c r="BF522" i="8"/>
  <c r="BE522" i="8"/>
  <c r="T522" i="8"/>
  <c r="R522" i="8"/>
  <c r="P522" i="8"/>
  <c r="BK522" i="8"/>
  <c r="J522" i="8"/>
  <c r="BI521" i="8"/>
  <c r="BH521" i="8"/>
  <c r="BG521" i="8"/>
  <c r="BF521" i="8"/>
  <c r="T521" i="8"/>
  <c r="R521" i="8"/>
  <c r="P521" i="8"/>
  <c r="BK521" i="8"/>
  <c r="J521" i="8"/>
  <c r="BE521" i="8" s="1"/>
  <c r="BI518" i="8"/>
  <c r="BH518" i="8"/>
  <c r="BG518" i="8"/>
  <c r="BF518" i="8"/>
  <c r="BE518" i="8"/>
  <c r="T518" i="8"/>
  <c r="R518" i="8"/>
  <c r="P518" i="8"/>
  <c r="BK518" i="8"/>
  <c r="J518" i="8"/>
  <c r="BI517" i="8"/>
  <c r="BH517" i="8"/>
  <c r="BG517" i="8"/>
  <c r="BF517" i="8"/>
  <c r="T517" i="8"/>
  <c r="R517" i="8"/>
  <c r="P517" i="8"/>
  <c r="BK517" i="8"/>
  <c r="J517" i="8"/>
  <c r="BE517" i="8" s="1"/>
  <c r="BI514" i="8"/>
  <c r="BH514" i="8"/>
  <c r="BG514" i="8"/>
  <c r="BF514" i="8"/>
  <c r="BE514" i="8"/>
  <c r="T514" i="8"/>
  <c r="R514" i="8"/>
  <c r="P514" i="8"/>
  <c r="BK514" i="8"/>
  <c r="J514" i="8"/>
  <c r="BI513" i="8"/>
  <c r="BH513" i="8"/>
  <c r="BG513" i="8"/>
  <c r="BF513" i="8"/>
  <c r="T513" i="8"/>
  <c r="R513" i="8"/>
  <c r="P513" i="8"/>
  <c r="BK513" i="8"/>
  <c r="J513" i="8"/>
  <c r="BE513" i="8" s="1"/>
  <c r="BI510" i="8"/>
  <c r="BH510" i="8"/>
  <c r="BG510" i="8"/>
  <c r="BF510" i="8"/>
  <c r="BE510" i="8"/>
  <c r="T510" i="8"/>
  <c r="R510" i="8"/>
  <c r="P510" i="8"/>
  <c r="BK510" i="8"/>
  <c r="J510" i="8"/>
  <c r="BI509" i="8"/>
  <c r="BH509" i="8"/>
  <c r="BG509" i="8"/>
  <c r="BF509" i="8"/>
  <c r="T509" i="8"/>
  <c r="R509" i="8"/>
  <c r="P509" i="8"/>
  <c r="BK509" i="8"/>
  <c r="J509" i="8"/>
  <c r="BE509" i="8" s="1"/>
  <c r="BI506" i="8"/>
  <c r="BH506" i="8"/>
  <c r="BG506" i="8"/>
  <c r="BF506" i="8"/>
  <c r="BE506" i="8"/>
  <c r="T506" i="8"/>
  <c r="R506" i="8"/>
  <c r="P506" i="8"/>
  <c r="BK506" i="8"/>
  <c r="J506" i="8"/>
  <c r="BI505" i="8"/>
  <c r="BH505" i="8"/>
  <c r="BG505" i="8"/>
  <c r="BF505" i="8"/>
  <c r="T505" i="8"/>
  <c r="R505" i="8"/>
  <c r="P505" i="8"/>
  <c r="BK505" i="8"/>
  <c r="J505" i="8"/>
  <c r="BE505" i="8" s="1"/>
  <c r="BI502" i="8"/>
  <c r="BH502" i="8"/>
  <c r="BG502" i="8"/>
  <c r="BF502" i="8"/>
  <c r="BE502" i="8"/>
  <c r="T502" i="8"/>
  <c r="R502" i="8"/>
  <c r="P502" i="8"/>
  <c r="BK502" i="8"/>
  <c r="J502" i="8"/>
  <c r="BI501" i="8"/>
  <c r="BH501" i="8"/>
  <c r="BG501" i="8"/>
  <c r="BF501" i="8"/>
  <c r="T501" i="8"/>
  <c r="R501" i="8"/>
  <c r="P501" i="8"/>
  <c r="BK501" i="8"/>
  <c r="J501" i="8"/>
  <c r="BE501" i="8" s="1"/>
  <c r="BI498" i="8"/>
  <c r="BH498" i="8"/>
  <c r="BG498" i="8"/>
  <c r="BF498" i="8"/>
  <c r="BE498" i="8"/>
  <c r="T498" i="8"/>
  <c r="R498" i="8"/>
  <c r="P498" i="8"/>
  <c r="BK498" i="8"/>
  <c r="J498" i="8"/>
  <c r="BI497" i="8"/>
  <c r="BH497" i="8"/>
  <c r="BG497" i="8"/>
  <c r="BF497" i="8"/>
  <c r="T497" i="8"/>
  <c r="R497" i="8"/>
  <c r="P497" i="8"/>
  <c r="BK497" i="8"/>
  <c r="J497" i="8"/>
  <c r="BE497" i="8" s="1"/>
  <c r="BI494" i="8"/>
  <c r="BH494" i="8"/>
  <c r="BG494" i="8"/>
  <c r="BF494" i="8"/>
  <c r="BE494" i="8"/>
  <c r="T494" i="8"/>
  <c r="R494" i="8"/>
  <c r="P494" i="8"/>
  <c r="BK494" i="8"/>
  <c r="J494" i="8"/>
  <c r="BI493" i="8"/>
  <c r="BH493" i="8"/>
  <c r="BG493" i="8"/>
  <c r="BF493" i="8"/>
  <c r="T493" i="8"/>
  <c r="R493" i="8"/>
  <c r="P493" i="8"/>
  <c r="BK493" i="8"/>
  <c r="J493" i="8"/>
  <c r="BE493" i="8" s="1"/>
  <c r="BI490" i="8"/>
  <c r="BH490" i="8"/>
  <c r="BG490" i="8"/>
  <c r="BF490" i="8"/>
  <c r="BE490" i="8"/>
  <c r="T490" i="8"/>
  <c r="R490" i="8"/>
  <c r="P490" i="8"/>
  <c r="BK490" i="8"/>
  <c r="J490" i="8"/>
  <c r="BI489" i="8"/>
  <c r="BH489" i="8"/>
  <c r="BG489" i="8"/>
  <c r="BF489" i="8"/>
  <c r="T489" i="8"/>
  <c r="R489" i="8"/>
  <c r="P489" i="8"/>
  <c r="BK489" i="8"/>
  <c r="J489" i="8"/>
  <c r="BE489" i="8" s="1"/>
  <c r="BI486" i="8"/>
  <c r="BH486" i="8"/>
  <c r="BG486" i="8"/>
  <c r="BF486" i="8"/>
  <c r="BE486" i="8"/>
  <c r="T486" i="8"/>
  <c r="R486" i="8"/>
  <c r="P486" i="8"/>
  <c r="BK486" i="8"/>
  <c r="J486" i="8"/>
  <c r="BI485" i="8"/>
  <c r="BH485" i="8"/>
  <c r="BG485" i="8"/>
  <c r="BF485" i="8"/>
  <c r="T485" i="8"/>
  <c r="R485" i="8"/>
  <c r="P485" i="8"/>
  <c r="BK485" i="8"/>
  <c r="J485" i="8"/>
  <c r="BE485" i="8" s="1"/>
  <c r="BI482" i="8"/>
  <c r="BH482" i="8"/>
  <c r="BG482" i="8"/>
  <c r="BF482" i="8"/>
  <c r="BE482" i="8"/>
  <c r="T482" i="8"/>
  <c r="R482" i="8"/>
  <c r="P482" i="8"/>
  <c r="BK482" i="8"/>
  <c r="J482" i="8"/>
  <c r="BI481" i="8"/>
  <c r="BH481" i="8"/>
  <c r="BG481" i="8"/>
  <c r="BF481" i="8"/>
  <c r="T481" i="8"/>
  <c r="R481" i="8"/>
  <c r="P481" i="8"/>
  <c r="BK481" i="8"/>
  <c r="J481" i="8"/>
  <c r="BE481" i="8" s="1"/>
  <c r="BI478" i="8"/>
  <c r="BH478" i="8"/>
  <c r="BG478" i="8"/>
  <c r="BF478" i="8"/>
  <c r="BE478" i="8"/>
  <c r="T478" i="8"/>
  <c r="R478" i="8"/>
  <c r="P478" i="8"/>
  <c r="BK478" i="8"/>
  <c r="J478" i="8"/>
  <c r="BI477" i="8"/>
  <c r="BH477" i="8"/>
  <c r="BG477" i="8"/>
  <c r="BF477" i="8"/>
  <c r="T477" i="8"/>
  <c r="R477" i="8"/>
  <c r="P477" i="8"/>
  <c r="BK477" i="8"/>
  <c r="J477" i="8"/>
  <c r="BE477" i="8" s="1"/>
  <c r="BI474" i="8"/>
  <c r="BH474" i="8"/>
  <c r="BG474" i="8"/>
  <c r="BF474" i="8"/>
  <c r="BE474" i="8"/>
  <c r="T474" i="8"/>
  <c r="R474" i="8"/>
  <c r="P474" i="8"/>
  <c r="BK474" i="8"/>
  <c r="J474" i="8"/>
  <c r="BI473" i="8"/>
  <c r="BH473" i="8"/>
  <c r="BG473" i="8"/>
  <c r="BF473" i="8"/>
  <c r="T473" i="8"/>
  <c r="R473" i="8"/>
  <c r="P473" i="8"/>
  <c r="BK473" i="8"/>
  <c r="J473" i="8"/>
  <c r="BE473" i="8" s="1"/>
  <c r="BI470" i="8"/>
  <c r="BH470" i="8"/>
  <c r="BG470" i="8"/>
  <c r="BF470" i="8"/>
  <c r="BE470" i="8"/>
  <c r="T470" i="8"/>
  <c r="R470" i="8"/>
  <c r="P470" i="8"/>
  <c r="BK470" i="8"/>
  <c r="J470" i="8"/>
  <c r="BI469" i="8"/>
  <c r="BH469" i="8"/>
  <c r="BG469" i="8"/>
  <c r="BF469" i="8"/>
  <c r="T469" i="8"/>
  <c r="R469" i="8"/>
  <c r="P469" i="8"/>
  <c r="BK469" i="8"/>
  <c r="J469" i="8"/>
  <c r="BE469" i="8" s="1"/>
  <c r="BI466" i="8"/>
  <c r="BH466" i="8"/>
  <c r="BG466" i="8"/>
  <c r="BF466" i="8"/>
  <c r="BE466" i="8"/>
  <c r="T466" i="8"/>
  <c r="R466" i="8"/>
  <c r="P466" i="8"/>
  <c r="BK466" i="8"/>
  <c r="J466" i="8"/>
  <c r="BI465" i="8"/>
  <c r="BH465" i="8"/>
  <c r="BG465" i="8"/>
  <c r="BF465" i="8"/>
  <c r="T465" i="8"/>
  <c r="R465" i="8"/>
  <c r="P465" i="8"/>
  <c r="BK465" i="8"/>
  <c r="J465" i="8"/>
  <c r="BE465" i="8" s="1"/>
  <c r="BI462" i="8"/>
  <c r="BH462" i="8"/>
  <c r="BG462" i="8"/>
  <c r="BF462" i="8"/>
  <c r="BE462" i="8"/>
  <c r="T462" i="8"/>
  <c r="R462" i="8"/>
  <c r="P462" i="8"/>
  <c r="BK462" i="8"/>
  <c r="J462" i="8"/>
  <c r="BI461" i="8"/>
  <c r="BH461" i="8"/>
  <c r="BG461" i="8"/>
  <c r="BF461" i="8"/>
  <c r="T461" i="8"/>
  <c r="R461" i="8"/>
  <c r="P461" i="8"/>
  <c r="BK461" i="8"/>
  <c r="J461" i="8"/>
  <c r="BE461" i="8" s="1"/>
  <c r="BI458" i="8"/>
  <c r="BH458" i="8"/>
  <c r="BG458" i="8"/>
  <c r="BF458" i="8"/>
  <c r="BE458" i="8"/>
  <c r="T458" i="8"/>
  <c r="R458" i="8"/>
  <c r="P458" i="8"/>
  <c r="BK458" i="8"/>
  <c r="J458" i="8"/>
  <c r="BI457" i="8"/>
  <c r="BH457" i="8"/>
  <c r="BG457" i="8"/>
  <c r="BF457" i="8"/>
  <c r="T457" i="8"/>
  <c r="R457" i="8"/>
  <c r="P457" i="8"/>
  <c r="BK457" i="8"/>
  <c r="J457" i="8"/>
  <c r="BE457" i="8" s="1"/>
  <c r="BI454" i="8"/>
  <c r="BH454" i="8"/>
  <c r="BG454" i="8"/>
  <c r="BF454" i="8"/>
  <c r="BE454" i="8"/>
  <c r="T454" i="8"/>
  <c r="R454" i="8"/>
  <c r="P454" i="8"/>
  <c r="BK454" i="8"/>
  <c r="J454" i="8"/>
  <c r="BI453" i="8"/>
  <c r="BH453" i="8"/>
  <c r="BG453" i="8"/>
  <c r="BF453" i="8"/>
  <c r="T453" i="8"/>
  <c r="R453" i="8"/>
  <c r="P453" i="8"/>
  <c r="BK453" i="8"/>
  <c r="J453" i="8"/>
  <c r="BE453" i="8" s="1"/>
  <c r="BI450" i="8"/>
  <c r="BH450" i="8"/>
  <c r="BG450" i="8"/>
  <c r="BF450" i="8"/>
  <c r="BE450" i="8"/>
  <c r="T450" i="8"/>
  <c r="R450" i="8"/>
  <c r="P450" i="8"/>
  <c r="BK450" i="8"/>
  <c r="J450" i="8"/>
  <c r="BI449" i="8"/>
  <c r="BH449" i="8"/>
  <c r="BG449" i="8"/>
  <c r="BF449" i="8"/>
  <c r="T449" i="8"/>
  <c r="R449" i="8"/>
  <c r="P449" i="8"/>
  <c r="BK449" i="8"/>
  <c r="J449" i="8"/>
  <c r="BE449" i="8" s="1"/>
  <c r="BI445" i="8"/>
  <c r="BH445" i="8"/>
  <c r="BG445" i="8"/>
  <c r="BF445" i="8"/>
  <c r="BE445" i="8"/>
  <c r="T445" i="8"/>
  <c r="R445" i="8"/>
  <c r="P445" i="8"/>
  <c r="BK445" i="8"/>
  <c r="J445" i="8"/>
  <c r="BI444" i="8"/>
  <c r="BH444" i="8"/>
  <c r="BG444" i="8"/>
  <c r="BF444" i="8"/>
  <c r="T444" i="8"/>
  <c r="T443" i="8" s="1"/>
  <c r="R444" i="8"/>
  <c r="P444" i="8"/>
  <c r="BK444" i="8"/>
  <c r="BK443" i="8" s="1"/>
  <c r="J443" i="8" s="1"/>
  <c r="J66" i="8" s="1"/>
  <c r="J444" i="8"/>
  <c r="BE444" i="8" s="1"/>
  <c r="BI442" i="8"/>
  <c r="BH442" i="8"/>
  <c r="BG442" i="8"/>
  <c r="BF442" i="8"/>
  <c r="BE442" i="8"/>
  <c r="T442" i="8"/>
  <c r="R442" i="8"/>
  <c r="P442" i="8"/>
  <c r="BK442" i="8"/>
  <c r="J442" i="8"/>
  <c r="BI439" i="8"/>
  <c r="BH439" i="8"/>
  <c r="BG439" i="8"/>
  <c r="BF439" i="8"/>
  <c r="T439" i="8"/>
  <c r="R439" i="8"/>
  <c r="P439" i="8"/>
  <c r="BK439" i="8"/>
  <c r="J439" i="8"/>
  <c r="BE439" i="8" s="1"/>
  <c r="BI438" i="8"/>
  <c r="BH438" i="8"/>
  <c r="BG438" i="8"/>
  <c r="BF438" i="8"/>
  <c r="BE438" i="8"/>
  <c r="T438" i="8"/>
  <c r="R438" i="8"/>
  <c r="P438" i="8"/>
  <c r="BK438" i="8"/>
  <c r="J438" i="8"/>
  <c r="BI435" i="8"/>
  <c r="BH435" i="8"/>
  <c r="BG435" i="8"/>
  <c r="BF435" i="8"/>
  <c r="T435" i="8"/>
  <c r="R435" i="8"/>
  <c r="P435" i="8"/>
  <c r="BK435" i="8"/>
  <c r="J435" i="8"/>
  <c r="BE435" i="8" s="1"/>
  <c r="BI434" i="8"/>
  <c r="BH434" i="8"/>
  <c r="BG434" i="8"/>
  <c r="BF434" i="8"/>
  <c r="BE434" i="8"/>
  <c r="T434" i="8"/>
  <c r="R434" i="8"/>
  <c r="P434" i="8"/>
  <c r="BK434" i="8"/>
  <c r="J434" i="8"/>
  <c r="BI431" i="8"/>
  <c r="BH431" i="8"/>
  <c r="BG431" i="8"/>
  <c r="BF431" i="8"/>
  <c r="T431" i="8"/>
  <c r="R431" i="8"/>
  <c r="P431" i="8"/>
  <c r="BK431" i="8"/>
  <c r="J431" i="8"/>
  <c r="BE431" i="8" s="1"/>
  <c r="BI430" i="8"/>
  <c r="BH430" i="8"/>
  <c r="BG430" i="8"/>
  <c r="BF430" i="8"/>
  <c r="BE430" i="8"/>
  <c r="T430" i="8"/>
  <c r="R430" i="8"/>
  <c r="P430" i="8"/>
  <c r="BK430" i="8"/>
  <c r="J430" i="8"/>
  <c r="BI427" i="8"/>
  <c r="BH427" i="8"/>
  <c r="BG427" i="8"/>
  <c r="BF427" i="8"/>
  <c r="T427" i="8"/>
  <c r="R427" i="8"/>
  <c r="P427" i="8"/>
  <c r="BK427" i="8"/>
  <c r="J427" i="8"/>
  <c r="BE427" i="8" s="1"/>
  <c r="BI426" i="8"/>
  <c r="BH426" i="8"/>
  <c r="BG426" i="8"/>
  <c r="BF426" i="8"/>
  <c r="BE426" i="8"/>
  <c r="T426" i="8"/>
  <c r="R426" i="8"/>
  <c r="P426" i="8"/>
  <c r="BK426" i="8"/>
  <c r="J426" i="8"/>
  <c r="BI423" i="8"/>
  <c r="BH423" i="8"/>
  <c r="BG423" i="8"/>
  <c r="BF423" i="8"/>
  <c r="T423" i="8"/>
  <c r="R423" i="8"/>
  <c r="P423" i="8"/>
  <c r="BK423" i="8"/>
  <c r="J423" i="8"/>
  <c r="BE423" i="8" s="1"/>
  <c r="BI422" i="8"/>
  <c r="BH422" i="8"/>
  <c r="BG422" i="8"/>
  <c r="BF422" i="8"/>
  <c r="BE422" i="8"/>
  <c r="T422" i="8"/>
  <c r="R422" i="8"/>
  <c r="P422" i="8"/>
  <c r="BK422" i="8"/>
  <c r="J422" i="8"/>
  <c r="BI419" i="8"/>
  <c r="BH419" i="8"/>
  <c r="BG419" i="8"/>
  <c r="BF419" i="8"/>
  <c r="T419" i="8"/>
  <c r="R419" i="8"/>
  <c r="P419" i="8"/>
  <c r="BK419" i="8"/>
  <c r="J419" i="8"/>
  <c r="BE419" i="8" s="1"/>
  <c r="BI418" i="8"/>
  <c r="BH418" i="8"/>
  <c r="BG418" i="8"/>
  <c r="BF418" i="8"/>
  <c r="BE418" i="8"/>
  <c r="T418" i="8"/>
  <c r="R418" i="8"/>
  <c r="P418" i="8"/>
  <c r="BK418" i="8"/>
  <c r="J418" i="8"/>
  <c r="BI415" i="8"/>
  <c r="BH415" i="8"/>
  <c r="BG415" i="8"/>
  <c r="BF415" i="8"/>
  <c r="T415" i="8"/>
  <c r="R415" i="8"/>
  <c r="P415" i="8"/>
  <c r="BK415" i="8"/>
  <c r="J415" i="8"/>
  <c r="BE415" i="8" s="1"/>
  <c r="BI414" i="8"/>
  <c r="BH414" i="8"/>
  <c r="BG414" i="8"/>
  <c r="BF414" i="8"/>
  <c r="BE414" i="8"/>
  <c r="T414" i="8"/>
  <c r="R414" i="8"/>
  <c r="P414" i="8"/>
  <c r="BK414" i="8"/>
  <c r="J414" i="8"/>
  <c r="BI411" i="8"/>
  <c r="BH411" i="8"/>
  <c r="BG411" i="8"/>
  <c r="BF411" i="8"/>
  <c r="T411" i="8"/>
  <c r="R411" i="8"/>
  <c r="P411" i="8"/>
  <c r="BK411" i="8"/>
  <c r="J411" i="8"/>
  <c r="BE411" i="8" s="1"/>
  <c r="BI410" i="8"/>
  <c r="BH410" i="8"/>
  <c r="BG410" i="8"/>
  <c r="BF410" i="8"/>
  <c r="BE410" i="8"/>
  <c r="T410" i="8"/>
  <c r="R410" i="8"/>
  <c r="P410" i="8"/>
  <c r="BK410" i="8"/>
  <c r="J410" i="8"/>
  <c r="BI407" i="8"/>
  <c r="BH407" i="8"/>
  <c r="BG407" i="8"/>
  <c r="BF407" i="8"/>
  <c r="T407" i="8"/>
  <c r="R407" i="8"/>
  <c r="P407" i="8"/>
  <c r="BK407" i="8"/>
  <c r="J407" i="8"/>
  <c r="BE407" i="8" s="1"/>
  <c r="BI406" i="8"/>
  <c r="BH406" i="8"/>
  <c r="BG406" i="8"/>
  <c r="BF406" i="8"/>
  <c r="BE406" i="8"/>
  <c r="T406" i="8"/>
  <c r="R406" i="8"/>
  <c r="P406" i="8"/>
  <c r="BK406" i="8"/>
  <c r="J406" i="8"/>
  <c r="BI403" i="8"/>
  <c r="BH403" i="8"/>
  <c r="BG403" i="8"/>
  <c r="BF403" i="8"/>
  <c r="T403" i="8"/>
  <c r="R403" i="8"/>
  <c r="P403" i="8"/>
  <c r="BK403" i="8"/>
  <c r="J403" i="8"/>
  <c r="BE403" i="8" s="1"/>
  <c r="BI402" i="8"/>
  <c r="BH402" i="8"/>
  <c r="BG402" i="8"/>
  <c r="BF402" i="8"/>
  <c r="BE402" i="8"/>
  <c r="T402" i="8"/>
  <c r="R402" i="8"/>
  <c r="P402" i="8"/>
  <c r="BK402" i="8"/>
  <c r="J402" i="8"/>
  <c r="BI399" i="8"/>
  <c r="BH399" i="8"/>
  <c r="BG399" i="8"/>
  <c r="BF399" i="8"/>
  <c r="T399" i="8"/>
  <c r="R399" i="8"/>
  <c r="P399" i="8"/>
  <c r="BK399" i="8"/>
  <c r="J399" i="8"/>
  <c r="BE399" i="8" s="1"/>
  <c r="BI398" i="8"/>
  <c r="BH398" i="8"/>
  <c r="BG398" i="8"/>
  <c r="BF398" i="8"/>
  <c r="BE398" i="8"/>
  <c r="T398" i="8"/>
  <c r="R398" i="8"/>
  <c r="P398" i="8"/>
  <c r="BK398" i="8"/>
  <c r="J398" i="8"/>
  <c r="BI395" i="8"/>
  <c r="BH395" i="8"/>
  <c r="BG395" i="8"/>
  <c r="BF395" i="8"/>
  <c r="T395" i="8"/>
  <c r="R395" i="8"/>
  <c r="P395" i="8"/>
  <c r="BK395" i="8"/>
  <c r="J395" i="8"/>
  <c r="BE395" i="8" s="1"/>
  <c r="BI394" i="8"/>
  <c r="BH394" i="8"/>
  <c r="BG394" i="8"/>
  <c r="BF394" i="8"/>
  <c r="BE394" i="8"/>
  <c r="T394" i="8"/>
  <c r="R394" i="8"/>
  <c r="P394" i="8"/>
  <c r="BK394" i="8"/>
  <c r="J394" i="8"/>
  <c r="BI391" i="8"/>
  <c r="BH391" i="8"/>
  <c r="BG391" i="8"/>
  <c r="BF391" i="8"/>
  <c r="T391" i="8"/>
  <c r="R391" i="8"/>
  <c r="P391" i="8"/>
  <c r="BK391" i="8"/>
  <c r="J391" i="8"/>
  <c r="BE391" i="8" s="1"/>
  <c r="BI390" i="8"/>
  <c r="BH390" i="8"/>
  <c r="BG390" i="8"/>
  <c r="BF390" i="8"/>
  <c r="BE390" i="8"/>
  <c r="T390" i="8"/>
  <c r="R390" i="8"/>
  <c r="P390" i="8"/>
  <c r="BK390" i="8"/>
  <c r="J390" i="8"/>
  <c r="BI387" i="8"/>
  <c r="BH387" i="8"/>
  <c r="BG387" i="8"/>
  <c r="BF387" i="8"/>
  <c r="T387" i="8"/>
  <c r="R387" i="8"/>
  <c r="P387" i="8"/>
  <c r="BK387" i="8"/>
  <c r="J387" i="8"/>
  <c r="BE387" i="8" s="1"/>
  <c r="BI386" i="8"/>
  <c r="BH386" i="8"/>
  <c r="BG386" i="8"/>
  <c r="BF386" i="8"/>
  <c r="BE386" i="8"/>
  <c r="T386" i="8"/>
  <c r="R386" i="8"/>
  <c r="P386" i="8"/>
  <c r="BK386" i="8"/>
  <c r="J386" i="8"/>
  <c r="BI383" i="8"/>
  <c r="BH383" i="8"/>
  <c r="BG383" i="8"/>
  <c r="BF383" i="8"/>
  <c r="T383" i="8"/>
  <c r="R383" i="8"/>
  <c r="P383" i="8"/>
  <c r="BK383" i="8"/>
  <c r="J383" i="8"/>
  <c r="BE383" i="8" s="1"/>
  <c r="BI382" i="8"/>
  <c r="BH382" i="8"/>
  <c r="BG382" i="8"/>
  <c r="BF382" i="8"/>
  <c r="BE382" i="8"/>
  <c r="T382" i="8"/>
  <c r="R382" i="8"/>
  <c r="P382" i="8"/>
  <c r="BK382" i="8"/>
  <c r="BK381" i="8" s="1"/>
  <c r="J381" i="8" s="1"/>
  <c r="J65" i="8" s="1"/>
  <c r="J382" i="8"/>
  <c r="BI380" i="8"/>
  <c r="BH380" i="8"/>
  <c r="BG380" i="8"/>
  <c r="BF380" i="8"/>
  <c r="BE380" i="8"/>
  <c r="T380" i="8"/>
  <c r="R380" i="8"/>
  <c r="P380" i="8"/>
  <c r="BK380" i="8"/>
  <c r="J380" i="8"/>
  <c r="BI377" i="8"/>
  <c r="BH377" i="8"/>
  <c r="BG377" i="8"/>
  <c r="BF377" i="8"/>
  <c r="T377" i="8"/>
  <c r="R377" i="8"/>
  <c r="P377" i="8"/>
  <c r="BK377" i="8"/>
  <c r="J377" i="8"/>
  <c r="BE377" i="8" s="1"/>
  <c r="BI376" i="8"/>
  <c r="BH376" i="8"/>
  <c r="BG376" i="8"/>
  <c r="BF376" i="8"/>
  <c r="BE376" i="8"/>
  <c r="T376" i="8"/>
  <c r="R376" i="8"/>
  <c r="P376" i="8"/>
  <c r="BK376" i="8"/>
  <c r="J376" i="8"/>
  <c r="BI373" i="8"/>
  <c r="BH373" i="8"/>
  <c r="BG373" i="8"/>
  <c r="BF373" i="8"/>
  <c r="T373" i="8"/>
  <c r="R373" i="8"/>
  <c r="P373" i="8"/>
  <c r="BK373" i="8"/>
  <c r="J373" i="8"/>
  <c r="BE373" i="8" s="1"/>
  <c r="BI372" i="8"/>
  <c r="BH372" i="8"/>
  <c r="BG372" i="8"/>
  <c r="BF372" i="8"/>
  <c r="BE372" i="8"/>
  <c r="T372" i="8"/>
  <c r="R372" i="8"/>
  <c r="P372" i="8"/>
  <c r="BK372" i="8"/>
  <c r="J372" i="8"/>
  <c r="BI369" i="8"/>
  <c r="BH369" i="8"/>
  <c r="BG369" i="8"/>
  <c r="BF369" i="8"/>
  <c r="T369" i="8"/>
  <c r="R369" i="8"/>
  <c r="P369" i="8"/>
  <c r="BK369" i="8"/>
  <c r="J369" i="8"/>
  <c r="BE369" i="8" s="1"/>
  <c r="BI368" i="8"/>
  <c r="BH368" i="8"/>
  <c r="BG368" i="8"/>
  <c r="BF368" i="8"/>
  <c r="BE368" i="8"/>
  <c r="T368" i="8"/>
  <c r="R368" i="8"/>
  <c r="P368" i="8"/>
  <c r="BK368" i="8"/>
  <c r="J368" i="8"/>
  <c r="BI365" i="8"/>
  <c r="BH365" i="8"/>
  <c r="BG365" i="8"/>
  <c r="BF365" i="8"/>
  <c r="T365" i="8"/>
  <c r="R365" i="8"/>
  <c r="P365" i="8"/>
  <c r="BK365" i="8"/>
  <c r="J365" i="8"/>
  <c r="BE365" i="8" s="1"/>
  <c r="BI364" i="8"/>
  <c r="BH364" i="8"/>
  <c r="BG364" i="8"/>
  <c r="BF364" i="8"/>
  <c r="BE364" i="8"/>
  <c r="T364" i="8"/>
  <c r="R364" i="8"/>
  <c r="P364" i="8"/>
  <c r="BK364" i="8"/>
  <c r="J364" i="8"/>
  <c r="BI361" i="8"/>
  <c r="BH361" i="8"/>
  <c r="BG361" i="8"/>
  <c r="BF361" i="8"/>
  <c r="T361" i="8"/>
  <c r="R361" i="8"/>
  <c r="P361" i="8"/>
  <c r="BK361" i="8"/>
  <c r="J361" i="8"/>
  <c r="BE361" i="8" s="1"/>
  <c r="BI360" i="8"/>
  <c r="BH360" i="8"/>
  <c r="BG360" i="8"/>
  <c r="BF360" i="8"/>
  <c r="BE360" i="8"/>
  <c r="T360" i="8"/>
  <c r="R360" i="8"/>
  <c r="P360" i="8"/>
  <c r="BK360" i="8"/>
  <c r="J360" i="8"/>
  <c r="BI357" i="8"/>
  <c r="BH357" i="8"/>
  <c r="BG357" i="8"/>
  <c r="BF357" i="8"/>
  <c r="T357" i="8"/>
  <c r="R357" i="8"/>
  <c r="P357" i="8"/>
  <c r="BK357" i="8"/>
  <c r="J357" i="8"/>
  <c r="BE357" i="8" s="1"/>
  <c r="BI356" i="8"/>
  <c r="BH356" i="8"/>
  <c r="BG356" i="8"/>
  <c r="BF356" i="8"/>
  <c r="BE356" i="8"/>
  <c r="T356" i="8"/>
  <c r="R356" i="8"/>
  <c r="P356" i="8"/>
  <c r="BK356" i="8"/>
  <c r="J356" i="8"/>
  <c r="BI353" i="8"/>
  <c r="BH353" i="8"/>
  <c r="BG353" i="8"/>
  <c r="BF353" i="8"/>
  <c r="T353" i="8"/>
  <c r="R353" i="8"/>
  <c r="P353" i="8"/>
  <c r="BK353" i="8"/>
  <c r="J353" i="8"/>
  <c r="BE353" i="8" s="1"/>
  <c r="BI352" i="8"/>
  <c r="BH352" i="8"/>
  <c r="BG352" i="8"/>
  <c r="BF352" i="8"/>
  <c r="BE352" i="8"/>
  <c r="T352" i="8"/>
  <c r="R352" i="8"/>
  <c r="P352" i="8"/>
  <c r="BK352" i="8"/>
  <c r="J352" i="8"/>
  <c r="BI349" i="8"/>
  <c r="BH349" i="8"/>
  <c r="BG349" i="8"/>
  <c r="BF349" i="8"/>
  <c r="T349" i="8"/>
  <c r="R349" i="8"/>
  <c r="P349" i="8"/>
  <c r="BK349" i="8"/>
  <c r="J349" i="8"/>
  <c r="BE349" i="8" s="1"/>
  <c r="BI348" i="8"/>
  <c r="BH348" i="8"/>
  <c r="BG348" i="8"/>
  <c r="BF348" i="8"/>
  <c r="BE348" i="8"/>
  <c r="T348" i="8"/>
  <c r="R348" i="8"/>
  <c r="P348" i="8"/>
  <c r="BK348" i="8"/>
  <c r="J348" i="8"/>
  <c r="BI345" i="8"/>
  <c r="BH345" i="8"/>
  <c r="BG345" i="8"/>
  <c r="BF345" i="8"/>
  <c r="T345" i="8"/>
  <c r="R345" i="8"/>
  <c r="P345" i="8"/>
  <c r="BK345" i="8"/>
  <c r="J345" i="8"/>
  <c r="BE345" i="8" s="1"/>
  <c r="BI344" i="8"/>
  <c r="BH344" i="8"/>
  <c r="BG344" i="8"/>
  <c r="BF344" i="8"/>
  <c r="BE344" i="8"/>
  <c r="T344" i="8"/>
  <c r="R344" i="8"/>
  <c r="P344" i="8"/>
  <c r="BK344" i="8"/>
  <c r="J344" i="8"/>
  <c r="BI341" i="8"/>
  <c r="BH341" i="8"/>
  <c r="BG341" i="8"/>
  <c r="BF341" i="8"/>
  <c r="T341" i="8"/>
  <c r="R341" i="8"/>
  <c r="P341" i="8"/>
  <c r="BK341" i="8"/>
  <c r="J341" i="8"/>
  <c r="BE341" i="8" s="1"/>
  <c r="BI340" i="8"/>
  <c r="BH340" i="8"/>
  <c r="BG340" i="8"/>
  <c r="BF340" i="8"/>
  <c r="BE340" i="8"/>
  <c r="T340" i="8"/>
  <c r="R340" i="8"/>
  <c r="P340" i="8"/>
  <c r="BK340" i="8"/>
  <c r="J340" i="8"/>
  <c r="BI337" i="8"/>
  <c r="BH337" i="8"/>
  <c r="BG337" i="8"/>
  <c r="BF337" i="8"/>
  <c r="T337" i="8"/>
  <c r="R337" i="8"/>
  <c r="P337" i="8"/>
  <c r="BK337" i="8"/>
  <c r="J337" i="8"/>
  <c r="BE337" i="8" s="1"/>
  <c r="BI336" i="8"/>
  <c r="BH336" i="8"/>
  <c r="BG336" i="8"/>
  <c r="BF336" i="8"/>
  <c r="BE336" i="8"/>
  <c r="T336" i="8"/>
  <c r="R336" i="8"/>
  <c r="P336" i="8"/>
  <c r="BK336" i="8"/>
  <c r="J336" i="8"/>
  <c r="BI333" i="8"/>
  <c r="BH333" i="8"/>
  <c r="BG333" i="8"/>
  <c r="BF333" i="8"/>
  <c r="T333" i="8"/>
  <c r="R333" i="8"/>
  <c r="P333" i="8"/>
  <c r="BK333" i="8"/>
  <c r="J333" i="8"/>
  <c r="BE333" i="8" s="1"/>
  <c r="BI332" i="8"/>
  <c r="BH332" i="8"/>
  <c r="BG332" i="8"/>
  <c r="BF332" i="8"/>
  <c r="BE332" i="8"/>
  <c r="T332" i="8"/>
  <c r="R332" i="8"/>
  <c r="P332" i="8"/>
  <c r="BK332" i="8"/>
  <c r="J332" i="8"/>
  <c r="BI329" i="8"/>
  <c r="BH329" i="8"/>
  <c r="BG329" i="8"/>
  <c r="BF329" i="8"/>
  <c r="T329" i="8"/>
  <c r="R329" i="8"/>
  <c r="P329" i="8"/>
  <c r="BK329" i="8"/>
  <c r="J329" i="8"/>
  <c r="BE329" i="8" s="1"/>
  <c r="BI328" i="8"/>
  <c r="BH328" i="8"/>
  <c r="BG328" i="8"/>
  <c r="BF328" i="8"/>
  <c r="BE328" i="8"/>
  <c r="T328" i="8"/>
  <c r="R328" i="8"/>
  <c r="P328" i="8"/>
  <c r="BK328" i="8"/>
  <c r="J328" i="8"/>
  <c r="BI325" i="8"/>
  <c r="BH325" i="8"/>
  <c r="BG325" i="8"/>
  <c r="BF325" i="8"/>
  <c r="T325" i="8"/>
  <c r="R325" i="8"/>
  <c r="P325" i="8"/>
  <c r="BK325" i="8"/>
  <c r="J325" i="8"/>
  <c r="BE325" i="8" s="1"/>
  <c r="BI324" i="8"/>
  <c r="BH324" i="8"/>
  <c r="BG324" i="8"/>
  <c r="BF324" i="8"/>
  <c r="BE324" i="8"/>
  <c r="T324" i="8"/>
  <c r="R324" i="8"/>
  <c r="P324" i="8"/>
  <c r="BK324" i="8"/>
  <c r="J324" i="8"/>
  <c r="BI321" i="8"/>
  <c r="BH321" i="8"/>
  <c r="BG321" i="8"/>
  <c r="BF321" i="8"/>
  <c r="T321" i="8"/>
  <c r="R321" i="8"/>
  <c r="P321" i="8"/>
  <c r="BK321" i="8"/>
  <c r="J321" i="8"/>
  <c r="BE321" i="8" s="1"/>
  <c r="BI320" i="8"/>
  <c r="BH320" i="8"/>
  <c r="BG320" i="8"/>
  <c r="BF320" i="8"/>
  <c r="BE320" i="8"/>
  <c r="T320" i="8"/>
  <c r="R320" i="8"/>
  <c r="P320" i="8"/>
  <c r="BK320" i="8"/>
  <c r="J320" i="8"/>
  <c r="BI317" i="8"/>
  <c r="BH317" i="8"/>
  <c r="BG317" i="8"/>
  <c r="BF317" i="8"/>
  <c r="T317" i="8"/>
  <c r="R317" i="8"/>
  <c r="P317" i="8"/>
  <c r="BK317" i="8"/>
  <c r="J317" i="8"/>
  <c r="BE317" i="8" s="1"/>
  <c r="BI316" i="8"/>
  <c r="BH316" i="8"/>
  <c r="BG316" i="8"/>
  <c r="BF316" i="8"/>
  <c r="BE316" i="8"/>
  <c r="T316" i="8"/>
  <c r="R316" i="8"/>
  <c r="P316" i="8"/>
  <c r="BK316" i="8"/>
  <c r="J316" i="8"/>
  <c r="BI313" i="8"/>
  <c r="BH313" i="8"/>
  <c r="BG313" i="8"/>
  <c r="BF313" i="8"/>
  <c r="T313" i="8"/>
  <c r="R313" i="8"/>
  <c r="P313" i="8"/>
  <c r="P312" i="8" s="1"/>
  <c r="BK313" i="8"/>
  <c r="J313" i="8"/>
  <c r="BE313" i="8" s="1"/>
  <c r="BI311" i="8"/>
  <c r="BH311" i="8"/>
  <c r="BG311" i="8"/>
  <c r="BF311" i="8"/>
  <c r="BE311" i="8"/>
  <c r="T311" i="8"/>
  <c r="R311" i="8"/>
  <c r="P311" i="8"/>
  <c r="BK311" i="8"/>
  <c r="J311" i="8"/>
  <c r="BI308" i="8"/>
  <c r="BH308" i="8"/>
  <c r="BG308" i="8"/>
  <c r="BF308" i="8"/>
  <c r="T308" i="8"/>
  <c r="R308" i="8"/>
  <c r="P308" i="8"/>
  <c r="BK308" i="8"/>
  <c r="J308" i="8"/>
  <c r="BE308" i="8" s="1"/>
  <c r="BI307" i="8"/>
  <c r="BH307" i="8"/>
  <c r="BG307" i="8"/>
  <c r="BF307" i="8"/>
  <c r="BE307" i="8"/>
  <c r="T307" i="8"/>
  <c r="R307" i="8"/>
  <c r="P307" i="8"/>
  <c r="BK307" i="8"/>
  <c r="J307" i="8"/>
  <c r="BI304" i="8"/>
  <c r="BH304" i="8"/>
  <c r="BG304" i="8"/>
  <c r="BF304" i="8"/>
  <c r="T304" i="8"/>
  <c r="R304" i="8"/>
  <c r="P304" i="8"/>
  <c r="BK304" i="8"/>
  <c r="J304" i="8"/>
  <c r="BE304" i="8" s="1"/>
  <c r="BI303" i="8"/>
  <c r="BH303" i="8"/>
  <c r="BG303" i="8"/>
  <c r="BF303" i="8"/>
  <c r="BE303" i="8"/>
  <c r="T303" i="8"/>
  <c r="R303" i="8"/>
  <c r="P303" i="8"/>
  <c r="BK303" i="8"/>
  <c r="J303" i="8"/>
  <c r="BI300" i="8"/>
  <c r="BH300" i="8"/>
  <c r="BG300" i="8"/>
  <c r="BF300" i="8"/>
  <c r="T300" i="8"/>
  <c r="R300" i="8"/>
  <c r="P300" i="8"/>
  <c r="BK300" i="8"/>
  <c r="J300" i="8"/>
  <c r="BE300" i="8" s="1"/>
  <c r="BI299" i="8"/>
  <c r="BH299" i="8"/>
  <c r="BG299" i="8"/>
  <c r="BF299" i="8"/>
  <c r="BE299" i="8"/>
  <c r="T299" i="8"/>
  <c r="R299" i="8"/>
  <c r="P299" i="8"/>
  <c r="BK299" i="8"/>
  <c r="J299" i="8"/>
  <c r="BI296" i="8"/>
  <c r="BH296" i="8"/>
  <c r="BG296" i="8"/>
  <c r="BF296" i="8"/>
  <c r="T296" i="8"/>
  <c r="R296" i="8"/>
  <c r="P296" i="8"/>
  <c r="BK296" i="8"/>
  <c r="J296" i="8"/>
  <c r="BE296" i="8" s="1"/>
  <c r="BI295" i="8"/>
  <c r="BH295" i="8"/>
  <c r="BG295" i="8"/>
  <c r="BF295" i="8"/>
  <c r="BE295" i="8"/>
  <c r="T295" i="8"/>
  <c r="R295" i="8"/>
  <c r="P295" i="8"/>
  <c r="BK295" i="8"/>
  <c r="J295" i="8"/>
  <c r="BI292" i="8"/>
  <c r="BH292" i="8"/>
  <c r="BG292" i="8"/>
  <c r="BF292" i="8"/>
  <c r="T292" i="8"/>
  <c r="R292" i="8"/>
  <c r="P292" i="8"/>
  <c r="BK292" i="8"/>
  <c r="J292" i="8"/>
  <c r="BE292" i="8" s="1"/>
  <c r="BI291" i="8"/>
  <c r="BH291" i="8"/>
  <c r="BG291" i="8"/>
  <c r="BF291" i="8"/>
  <c r="BE291" i="8"/>
  <c r="T291" i="8"/>
  <c r="R291" i="8"/>
  <c r="P291" i="8"/>
  <c r="BK291" i="8"/>
  <c r="J291" i="8"/>
  <c r="BI288" i="8"/>
  <c r="BH288" i="8"/>
  <c r="BG288" i="8"/>
  <c r="BF288" i="8"/>
  <c r="T288" i="8"/>
  <c r="R288" i="8"/>
  <c r="P288" i="8"/>
  <c r="BK288" i="8"/>
  <c r="J288" i="8"/>
  <c r="BE288" i="8" s="1"/>
  <c r="BI287" i="8"/>
  <c r="BH287" i="8"/>
  <c r="BG287" i="8"/>
  <c r="BF287" i="8"/>
  <c r="BE287" i="8"/>
  <c r="T287" i="8"/>
  <c r="R287" i="8"/>
  <c r="P287" i="8"/>
  <c r="BK287" i="8"/>
  <c r="J287" i="8"/>
  <c r="BI284" i="8"/>
  <c r="BH284" i="8"/>
  <c r="BG284" i="8"/>
  <c r="BF284" i="8"/>
  <c r="T284" i="8"/>
  <c r="R284" i="8"/>
  <c r="P284" i="8"/>
  <c r="BK284" i="8"/>
  <c r="J284" i="8"/>
  <c r="BE284" i="8" s="1"/>
  <c r="BI283" i="8"/>
  <c r="BH283" i="8"/>
  <c r="BG283" i="8"/>
  <c r="BF283" i="8"/>
  <c r="BE283" i="8"/>
  <c r="T283" i="8"/>
  <c r="R283" i="8"/>
  <c r="P283" i="8"/>
  <c r="BK283" i="8"/>
  <c r="J283" i="8"/>
  <c r="BI280" i="8"/>
  <c r="BH280" i="8"/>
  <c r="BG280" i="8"/>
  <c r="BF280" i="8"/>
  <c r="T280" i="8"/>
  <c r="R280" i="8"/>
  <c r="P280" i="8"/>
  <c r="BK280" i="8"/>
  <c r="J280" i="8"/>
  <c r="BE280" i="8" s="1"/>
  <c r="BI279" i="8"/>
  <c r="BH279" i="8"/>
  <c r="BG279" i="8"/>
  <c r="BF279" i="8"/>
  <c r="BE279" i="8"/>
  <c r="T279" i="8"/>
  <c r="R279" i="8"/>
  <c r="P279" i="8"/>
  <c r="BK279" i="8"/>
  <c r="J279" i="8"/>
  <c r="BI276" i="8"/>
  <c r="BH276" i="8"/>
  <c r="BG276" i="8"/>
  <c r="BF276" i="8"/>
  <c r="T276" i="8"/>
  <c r="R276" i="8"/>
  <c r="R275" i="8" s="1"/>
  <c r="P276" i="8"/>
  <c r="BK276" i="8"/>
  <c r="BK275" i="8" s="1"/>
  <c r="J275" i="8" s="1"/>
  <c r="J63" i="8" s="1"/>
  <c r="J276" i="8"/>
  <c r="BE276" i="8" s="1"/>
  <c r="BI274" i="8"/>
  <c r="BH274" i="8"/>
  <c r="BG274" i="8"/>
  <c r="BF274" i="8"/>
  <c r="T274" i="8"/>
  <c r="R274" i="8"/>
  <c r="P274" i="8"/>
  <c r="BK274" i="8"/>
  <c r="J274" i="8"/>
  <c r="BE274" i="8" s="1"/>
  <c r="BI273" i="8"/>
  <c r="BH273" i="8"/>
  <c r="BG273" i="8"/>
  <c r="BF273" i="8"/>
  <c r="T273" i="8"/>
  <c r="R273" i="8"/>
  <c r="P273" i="8"/>
  <c r="BK273" i="8"/>
  <c r="J273" i="8"/>
  <c r="BE273" i="8" s="1"/>
  <c r="BI270" i="8"/>
  <c r="BH270" i="8"/>
  <c r="BG270" i="8"/>
  <c r="BF270" i="8"/>
  <c r="T270" i="8"/>
  <c r="R270" i="8"/>
  <c r="P270" i="8"/>
  <c r="BK270" i="8"/>
  <c r="J270" i="8"/>
  <c r="BE270" i="8" s="1"/>
  <c r="BI269" i="8"/>
  <c r="BH269" i="8"/>
  <c r="BG269" i="8"/>
  <c r="BF269" i="8"/>
  <c r="T269" i="8"/>
  <c r="R269" i="8"/>
  <c r="P269" i="8"/>
  <c r="BK269" i="8"/>
  <c r="J269" i="8"/>
  <c r="BE269" i="8" s="1"/>
  <c r="BI266" i="8"/>
  <c r="BH266" i="8"/>
  <c r="BG266" i="8"/>
  <c r="BF266" i="8"/>
  <c r="T266" i="8"/>
  <c r="R266" i="8"/>
  <c r="P266" i="8"/>
  <c r="BK266" i="8"/>
  <c r="J266" i="8"/>
  <c r="BE266" i="8" s="1"/>
  <c r="BI265" i="8"/>
  <c r="BH265" i="8"/>
  <c r="BG265" i="8"/>
  <c r="BF265" i="8"/>
  <c r="BE265" i="8"/>
  <c r="T265" i="8"/>
  <c r="R265" i="8"/>
  <c r="P265" i="8"/>
  <c r="BK265" i="8"/>
  <c r="J265" i="8"/>
  <c r="BI262" i="8"/>
  <c r="BH262" i="8"/>
  <c r="BG262" i="8"/>
  <c r="BF262" i="8"/>
  <c r="T262" i="8"/>
  <c r="R262" i="8"/>
  <c r="P262" i="8"/>
  <c r="BK262" i="8"/>
  <c r="J262" i="8"/>
  <c r="BE262" i="8" s="1"/>
  <c r="BI261" i="8"/>
  <c r="BH261" i="8"/>
  <c r="BG261" i="8"/>
  <c r="BF261" i="8"/>
  <c r="BE261" i="8"/>
  <c r="T261" i="8"/>
  <c r="R261" i="8"/>
  <c r="P261" i="8"/>
  <c r="BK261" i="8"/>
  <c r="J261" i="8"/>
  <c r="BI258" i="8"/>
  <c r="BH258" i="8"/>
  <c r="BG258" i="8"/>
  <c r="BF258" i="8"/>
  <c r="T258" i="8"/>
  <c r="R258" i="8"/>
  <c r="P258" i="8"/>
  <c r="BK258" i="8"/>
  <c r="J258" i="8"/>
  <c r="BE258" i="8" s="1"/>
  <c r="BI257" i="8"/>
  <c r="BH257" i="8"/>
  <c r="BG257" i="8"/>
  <c r="BF257" i="8"/>
  <c r="T257" i="8"/>
  <c r="R257" i="8"/>
  <c r="P257" i="8"/>
  <c r="BK257" i="8"/>
  <c r="J257" i="8"/>
  <c r="BE257" i="8" s="1"/>
  <c r="BI254" i="8"/>
  <c r="BH254" i="8"/>
  <c r="BG254" i="8"/>
  <c r="BF254" i="8"/>
  <c r="T254" i="8"/>
  <c r="R254" i="8"/>
  <c r="P254" i="8"/>
  <c r="BK254" i="8"/>
  <c r="J254" i="8"/>
  <c r="BE254" i="8" s="1"/>
  <c r="BI253" i="8"/>
  <c r="BH253" i="8"/>
  <c r="BG253" i="8"/>
  <c r="BF253" i="8"/>
  <c r="T253" i="8"/>
  <c r="R253" i="8"/>
  <c r="P253" i="8"/>
  <c r="BK253" i="8"/>
  <c r="J253" i="8"/>
  <c r="BE253" i="8" s="1"/>
  <c r="BI250" i="8"/>
  <c r="BH250" i="8"/>
  <c r="BG250" i="8"/>
  <c r="BF250" i="8"/>
  <c r="T250" i="8"/>
  <c r="R250" i="8"/>
  <c r="P250" i="8"/>
  <c r="BK250" i="8"/>
  <c r="J250" i="8"/>
  <c r="BE250" i="8" s="1"/>
  <c r="BI249" i="8"/>
  <c r="BH249" i="8"/>
  <c r="BG249" i="8"/>
  <c r="BF249" i="8"/>
  <c r="BE249" i="8"/>
  <c r="T249" i="8"/>
  <c r="R249" i="8"/>
  <c r="P249" i="8"/>
  <c r="BK249" i="8"/>
  <c r="J249" i="8"/>
  <c r="BI246" i="8"/>
  <c r="BH246" i="8"/>
  <c r="BG246" i="8"/>
  <c r="BF246" i="8"/>
  <c r="T246" i="8"/>
  <c r="R246" i="8"/>
  <c r="P246" i="8"/>
  <c r="BK246" i="8"/>
  <c r="J246" i="8"/>
  <c r="BE246" i="8" s="1"/>
  <c r="BI245" i="8"/>
  <c r="BH245" i="8"/>
  <c r="BG245" i="8"/>
  <c r="BF245" i="8"/>
  <c r="BE245" i="8"/>
  <c r="T245" i="8"/>
  <c r="R245" i="8"/>
  <c r="P245" i="8"/>
  <c r="BK245" i="8"/>
  <c r="J245" i="8"/>
  <c r="BI242" i="8"/>
  <c r="BH242" i="8"/>
  <c r="BG242" i="8"/>
  <c r="BF242" i="8"/>
  <c r="T242" i="8"/>
  <c r="R242" i="8"/>
  <c r="P242" i="8"/>
  <c r="BK242" i="8"/>
  <c r="J242" i="8"/>
  <c r="BE242" i="8" s="1"/>
  <c r="BI240" i="8"/>
  <c r="BH240" i="8"/>
  <c r="BG240" i="8"/>
  <c r="BF240" i="8"/>
  <c r="T240" i="8"/>
  <c r="R240" i="8"/>
  <c r="P240" i="8"/>
  <c r="BK240" i="8"/>
  <c r="J240" i="8"/>
  <c r="BE240" i="8" s="1"/>
  <c r="BI236" i="8"/>
  <c r="BH236" i="8"/>
  <c r="BG236" i="8"/>
  <c r="BF236" i="8"/>
  <c r="T236" i="8"/>
  <c r="R236" i="8"/>
  <c r="P236" i="8"/>
  <c r="BK236" i="8"/>
  <c r="J236" i="8"/>
  <c r="BE236" i="8" s="1"/>
  <c r="BI234" i="8"/>
  <c r="BH234" i="8"/>
  <c r="BG234" i="8"/>
  <c r="BF234" i="8"/>
  <c r="T234" i="8"/>
  <c r="R234" i="8"/>
  <c r="P234" i="8"/>
  <c r="BK234" i="8"/>
  <c r="J234" i="8"/>
  <c r="BE234" i="8" s="1"/>
  <c r="BI231" i="8"/>
  <c r="BH231" i="8"/>
  <c r="BG231" i="8"/>
  <c r="BF231" i="8"/>
  <c r="T231" i="8"/>
  <c r="R231" i="8"/>
  <c r="P231" i="8"/>
  <c r="BK231" i="8"/>
  <c r="J231" i="8"/>
  <c r="BE231" i="8" s="1"/>
  <c r="BI230" i="8"/>
  <c r="BH230" i="8"/>
  <c r="BG230" i="8"/>
  <c r="BF230" i="8"/>
  <c r="BE230" i="8"/>
  <c r="T230" i="8"/>
  <c r="R230" i="8"/>
  <c r="P230" i="8"/>
  <c r="BK230" i="8"/>
  <c r="J230" i="8"/>
  <c r="BI227" i="8"/>
  <c r="BH227" i="8"/>
  <c r="BG227" i="8"/>
  <c r="BF227" i="8"/>
  <c r="T227" i="8"/>
  <c r="R227" i="8"/>
  <c r="P227" i="8"/>
  <c r="BK227" i="8"/>
  <c r="J227" i="8"/>
  <c r="BE227" i="8" s="1"/>
  <c r="BI226" i="8"/>
  <c r="BH226" i="8"/>
  <c r="BG226" i="8"/>
  <c r="BF226" i="8"/>
  <c r="BE226" i="8"/>
  <c r="T226" i="8"/>
  <c r="R226" i="8"/>
  <c r="P226" i="8"/>
  <c r="BK226" i="8"/>
  <c r="J226" i="8"/>
  <c r="BI223" i="8"/>
  <c r="BH223" i="8"/>
  <c r="BG223" i="8"/>
  <c r="BF223" i="8"/>
  <c r="T223" i="8"/>
  <c r="R223" i="8"/>
  <c r="P223" i="8"/>
  <c r="P221" i="8" s="1"/>
  <c r="BK223" i="8"/>
  <c r="J223" i="8"/>
  <c r="BE223" i="8" s="1"/>
  <c r="BI222" i="8"/>
  <c r="BH222" i="8"/>
  <c r="BG222" i="8"/>
  <c r="BF222" i="8"/>
  <c r="T222" i="8"/>
  <c r="R222" i="8"/>
  <c r="P222" i="8"/>
  <c r="BK222" i="8"/>
  <c r="J222" i="8"/>
  <c r="BE222" i="8" s="1"/>
  <c r="BI220" i="8"/>
  <c r="BH220" i="8"/>
  <c r="BG220" i="8"/>
  <c r="BF220" i="8"/>
  <c r="BE220" i="8"/>
  <c r="T220" i="8"/>
  <c r="R220" i="8"/>
  <c r="P220" i="8"/>
  <c r="BK220" i="8"/>
  <c r="J220" i="8"/>
  <c r="BI217" i="8"/>
  <c r="BH217" i="8"/>
  <c r="BG217" i="8"/>
  <c r="BF217" i="8"/>
  <c r="BE217" i="8"/>
  <c r="T217" i="8"/>
  <c r="R217" i="8"/>
  <c r="P217" i="8"/>
  <c r="BK217" i="8"/>
  <c r="J217" i="8"/>
  <c r="BI216" i="8"/>
  <c r="BH216" i="8"/>
  <c r="BG216" i="8"/>
  <c r="BF216" i="8"/>
  <c r="BE216" i="8"/>
  <c r="T216" i="8"/>
  <c r="R216" i="8"/>
  <c r="P216" i="8"/>
  <c r="BK216" i="8"/>
  <c r="J216" i="8"/>
  <c r="BI213" i="8"/>
  <c r="BH213" i="8"/>
  <c r="BG213" i="8"/>
  <c r="BF213" i="8"/>
  <c r="BE213" i="8"/>
  <c r="T213" i="8"/>
  <c r="R213" i="8"/>
  <c r="P213" i="8"/>
  <c r="BK213" i="8"/>
  <c r="J213" i="8"/>
  <c r="BI212" i="8"/>
  <c r="BH212" i="8"/>
  <c r="BG212" i="8"/>
  <c r="BF212" i="8"/>
  <c r="BE212" i="8"/>
  <c r="T212" i="8"/>
  <c r="R212" i="8"/>
  <c r="P212" i="8"/>
  <c r="BK212" i="8"/>
  <c r="J212" i="8"/>
  <c r="BI209" i="8"/>
  <c r="BH209" i="8"/>
  <c r="BG209" i="8"/>
  <c r="BF209" i="8"/>
  <c r="BE209" i="8"/>
  <c r="T209" i="8"/>
  <c r="R209" i="8"/>
  <c r="P209" i="8"/>
  <c r="BK209" i="8"/>
  <c r="J209" i="8"/>
  <c r="BI208" i="8"/>
  <c r="BH208" i="8"/>
  <c r="BG208" i="8"/>
  <c r="BF208" i="8"/>
  <c r="BE208" i="8"/>
  <c r="T208" i="8"/>
  <c r="T207" i="8" s="1"/>
  <c r="R208" i="8"/>
  <c r="R207" i="8" s="1"/>
  <c r="P208" i="8"/>
  <c r="P207" i="8" s="1"/>
  <c r="BK208" i="8"/>
  <c r="J208" i="8"/>
  <c r="BI206" i="8"/>
  <c r="BH206" i="8"/>
  <c r="BG206" i="8"/>
  <c r="BF206" i="8"/>
  <c r="T206" i="8"/>
  <c r="R206" i="8"/>
  <c r="P206" i="8"/>
  <c r="BK206" i="8"/>
  <c r="J206" i="8"/>
  <c r="BE206" i="8" s="1"/>
  <c r="BI203" i="8"/>
  <c r="BH203" i="8"/>
  <c r="BG203" i="8"/>
  <c r="BF203" i="8"/>
  <c r="BE203" i="8"/>
  <c r="T203" i="8"/>
  <c r="R203" i="8"/>
  <c r="P203" i="8"/>
  <c r="BK203" i="8"/>
  <c r="J203" i="8"/>
  <c r="BI202" i="8"/>
  <c r="BH202" i="8"/>
  <c r="BG202" i="8"/>
  <c r="BF202" i="8"/>
  <c r="T202" i="8"/>
  <c r="R202" i="8"/>
  <c r="P202" i="8"/>
  <c r="BK202" i="8"/>
  <c r="J202" i="8"/>
  <c r="BE202" i="8" s="1"/>
  <c r="BI199" i="8"/>
  <c r="BH199" i="8"/>
  <c r="BG199" i="8"/>
  <c r="BF199" i="8"/>
  <c r="BE199" i="8"/>
  <c r="T199" i="8"/>
  <c r="R199" i="8"/>
  <c r="P199" i="8"/>
  <c r="BK199" i="8"/>
  <c r="J199" i="8"/>
  <c r="BI198" i="8"/>
  <c r="BH198" i="8"/>
  <c r="BG198" i="8"/>
  <c r="BF198" i="8"/>
  <c r="T198" i="8"/>
  <c r="R198" i="8"/>
  <c r="P198" i="8"/>
  <c r="BK198" i="8"/>
  <c r="J198" i="8"/>
  <c r="BE198" i="8" s="1"/>
  <c r="BI195" i="8"/>
  <c r="BH195" i="8"/>
  <c r="BG195" i="8"/>
  <c r="BF195" i="8"/>
  <c r="T195" i="8"/>
  <c r="R195" i="8"/>
  <c r="P195" i="8"/>
  <c r="BK195" i="8"/>
  <c r="J195" i="8"/>
  <c r="BE195" i="8" s="1"/>
  <c r="BI194" i="8"/>
  <c r="BH194" i="8"/>
  <c r="BG194" i="8"/>
  <c r="BF194" i="8"/>
  <c r="T194" i="8"/>
  <c r="R194" i="8"/>
  <c r="P194" i="8"/>
  <c r="BK194" i="8"/>
  <c r="J194" i="8"/>
  <c r="BE194" i="8" s="1"/>
  <c r="BI191" i="8"/>
  <c r="BH191" i="8"/>
  <c r="BG191" i="8"/>
  <c r="BF191" i="8"/>
  <c r="T191" i="8"/>
  <c r="R191" i="8"/>
  <c r="P191" i="8"/>
  <c r="BK191" i="8"/>
  <c r="J191" i="8"/>
  <c r="BE191" i="8" s="1"/>
  <c r="BI190" i="8"/>
  <c r="BH190" i="8"/>
  <c r="BG190" i="8"/>
  <c r="BF190" i="8"/>
  <c r="T190" i="8"/>
  <c r="R190" i="8"/>
  <c r="P190" i="8"/>
  <c r="BK190" i="8"/>
  <c r="J190" i="8"/>
  <c r="BE190" i="8" s="1"/>
  <c r="BI187" i="8"/>
  <c r="BH187" i="8"/>
  <c r="BG187" i="8"/>
  <c r="BF187" i="8"/>
  <c r="BE187" i="8"/>
  <c r="T187" i="8"/>
  <c r="R187" i="8"/>
  <c r="P187" i="8"/>
  <c r="BK187" i="8"/>
  <c r="J187" i="8"/>
  <c r="BI186" i="8"/>
  <c r="BH186" i="8"/>
  <c r="BG186" i="8"/>
  <c r="BF186" i="8"/>
  <c r="T186" i="8"/>
  <c r="R186" i="8"/>
  <c r="P186" i="8"/>
  <c r="BK186" i="8"/>
  <c r="J186" i="8"/>
  <c r="BE186" i="8" s="1"/>
  <c r="BI183" i="8"/>
  <c r="BH183" i="8"/>
  <c r="BG183" i="8"/>
  <c r="BF183" i="8"/>
  <c r="BE183" i="8"/>
  <c r="T183" i="8"/>
  <c r="R183" i="8"/>
  <c r="P183" i="8"/>
  <c r="BK183" i="8"/>
  <c r="J183" i="8"/>
  <c r="BI182" i="8"/>
  <c r="BH182" i="8"/>
  <c r="BG182" i="8"/>
  <c r="BF182" i="8"/>
  <c r="T182" i="8"/>
  <c r="R182" i="8"/>
  <c r="P182" i="8"/>
  <c r="BK182" i="8"/>
  <c r="J182" i="8"/>
  <c r="BE182" i="8" s="1"/>
  <c r="BI179" i="8"/>
  <c r="BH179" i="8"/>
  <c r="BG179" i="8"/>
  <c r="BF179" i="8"/>
  <c r="T179" i="8"/>
  <c r="R179" i="8"/>
  <c r="P179" i="8"/>
  <c r="BK179" i="8"/>
  <c r="J179" i="8"/>
  <c r="BE179" i="8" s="1"/>
  <c r="BI178" i="8"/>
  <c r="BH178" i="8"/>
  <c r="BG178" i="8"/>
  <c r="BF178" i="8"/>
  <c r="T178" i="8"/>
  <c r="R178" i="8"/>
  <c r="P178" i="8"/>
  <c r="BK178" i="8"/>
  <c r="J178" i="8"/>
  <c r="BE178" i="8" s="1"/>
  <c r="BI175" i="8"/>
  <c r="BH175" i="8"/>
  <c r="BG175" i="8"/>
  <c r="BF175" i="8"/>
  <c r="T175" i="8"/>
  <c r="R175" i="8"/>
  <c r="P175" i="8"/>
  <c r="BK175" i="8"/>
  <c r="J175" i="8"/>
  <c r="BE175" i="8" s="1"/>
  <c r="BI174" i="8"/>
  <c r="BH174" i="8"/>
  <c r="BG174" i="8"/>
  <c r="BF174" i="8"/>
  <c r="T174" i="8"/>
  <c r="R174" i="8"/>
  <c r="P174" i="8"/>
  <c r="BK174" i="8"/>
  <c r="J174" i="8"/>
  <c r="BE174" i="8" s="1"/>
  <c r="BI171" i="8"/>
  <c r="BH171" i="8"/>
  <c r="BG171" i="8"/>
  <c r="BF171" i="8"/>
  <c r="BE171" i="8"/>
  <c r="T171" i="8"/>
  <c r="R171" i="8"/>
  <c r="P171" i="8"/>
  <c r="BK171" i="8"/>
  <c r="J171" i="8"/>
  <c r="BI170" i="8"/>
  <c r="BH170" i="8"/>
  <c r="BG170" i="8"/>
  <c r="BF170" i="8"/>
  <c r="T170" i="8"/>
  <c r="R170" i="8"/>
  <c r="P170" i="8"/>
  <c r="BK170" i="8"/>
  <c r="J170" i="8"/>
  <c r="BE170" i="8" s="1"/>
  <c r="BI167" i="8"/>
  <c r="BH167" i="8"/>
  <c r="BG167" i="8"/>
  <c r="BF167" i="8"/>
  <c r="BE167" i="8"/>
  <c r="T167" i="8"/>
  <c r="R167" i="8"/>
  <c r="P167" i="8"/>
  <c r="BK167" i="8"/>
  <c r="J167" i="8"/>
  <c r="BI166" i="8"/>
  <c r="BH166" i="8"/>
  <c r="BG166" i="8"/>
  <c r="BF166" i="8"/>
  <c r="T166" i="8"/>
  <c r="R166" i="8"/>
  <c r="P166" i="8"/>
  <c r="BK166" i="8"/>
  <c r="J166" i="8"/>
  <c r="BE166" i="8" s="1"/>
  <c r="BI163" i="8"/>
  <c r="BH163" i="8"/>
  <c r="BG163" i="8"/>
  <c r="BF163" i="8"/>
  <c r="T163" i="8"/>
  <c r="R163" i="8"/>
  <c r="P163" i="8"/>
  <c r="BK163" i="8"/>
  <c r="J163" i="8"/>
  <c r="BE163" i="8" s="1"/>
  <c r="BI162" i="8"/>
  <c r="BH162" i="8"/>
  <c r="BG162" i="8"/>
  <c r="BF162" i="8"/>
  <c r="T162" i="8"/>
  <c r="R162" i="8"/>
  <c r="P162" i="8"/>
  <c r="BK162" i="8"/>
  <c r="J162" i="8"/>
  <c r="BE162" i="8" s="1"/>
  <c r="BI159" i="8"/>
  <c r="BH159" i="8"/>
  <c r="BG159" i="8"/>
  <c r="BF159" i="8"/>
  <c r="T159" i="8"/>
  <c r="R159" i="8"/>
  <c r="P159" i="8"/>
  <c r="BK159" i="8"/>
  <c r="J159" i="8"/>
  <c r="BE159" i="8" s="1"/>
  <c r="BI158" i="8"/>
  <c r="BH158" i="8"/>
  <c r="BG158" i="8"/>
  <c r="BF158" i="8"/>
  <c r="T158" i="8"/>
  <c r="R158" i="8"/>
  <c r="P158" i="8"/>
  <c r="BK158" i="8"/>
  <c r="J158" i="8"/>
  <c r="BE158" i="8" s="1"/>
  <c r="BI155" i="8"/>
  <c r="BH155" i="8"/>
  <c r="BG155" i="8"/>
  <c r="BF155" i="8"/>
  <c r="BE155" i="8"/>
  <c r="T155" i="8"/>
  <c r="R155" i="8"/>
  <c r="P155" i="8"/>
  <c r="BK155" i="8"/>
  <c r="J155" i="8"/>
  <c r="BI154" i="8"/>
  <c r="BH154" i="8"/>
  <c r="BG154" i="8"/>
  <c r="BF154" i="8"/>
  <c r="T154" i="8"/>
  <c r="R154" i="8"/>
  <c r="P154" i="8"/>
  <c r="BK154" i="8"/>
  <c r="J154" i="8"/>
  <c r="BE154" i="8" s="1"/>
  <c r="BI151" i="8"/>
  <c r="BH151" i="8"/>
  <c r="BG151" i="8"/>
  <c r="BF151" i="8"/>
  <c r="BE151" i="8"/>
  <c r="T151" i="8"/>
  <c r="R151" i="8"/>
  <c r="P151" i="8"/>
  <c r="BK151" i="8"/>
  <c r="J151" i="8"/>
  <c r="BI150" i="8"/>
  <c r="BH150" i="8"/>
  <c r="BG150" i="8"/>
  <c r="BF150" i="8"/>
  <c r="T150" i="8"/>
  <c r="R150" i="8"/>
  <c r="P150" i="8"/>
  <c r="BK150" i="8"/>
  <c r="J150" i="8"/>
  <c r="BE150" i="8" s="1"/>
  <c r="BI147" i="8"/>
  <c r="BH147" i="8"/>
  <c r="BG147" i="8"/>
  <c r="BF147" i="8"/>
  <c r="T147" i="8"/>
  <c r="R147" i="8"/>
  <c r="P147" i="8"/>
  <c r="BK147" i="8"/>
  <c r="J147" i="8"/>
  <c r="BE147" i="8" s="1"/>
  <c r="BI145" i="8"/>
  <c r="BH145" i="8"/>
  <c r="BG145" i="8"/>
  <c r="BF145" i="8"/>
  <c r="BE145" i="8"/>
  <c r="T145" i="8"/>
  <c r="R145" i="8"/>
  <c r="P145" i="8"/>
  <c r="BK145" i="8"/>
  <c r="J145" i="8"/>
  <c r="BI144" i="8"/>
  <c r="BH144" i="8"/>
  <c r="BG144" i="8"/>
  <c r="BF144" i="8"/>
  <c r="BE144" i="8"/>
  <c r="T144" i="8"/>
  <c r="R144" i="8"/>
  <c r="P144" i="8"/>
  <c r="BK144" i="8"/>
  <c r="J144" i="8"/>
  <c r="BI141" i="8"/>
  <c r="BH141" i="8"/>
  <c r="BG141" i="8"/>
  <c r="BF141" i="8"/>
  <c r="BE141" i="8"/>
  <c r="T141" i="8"/>
  <c r="R141" i="8"/>
  <c r="P141" i="8"/>
  <c r="BK141" i="8"/>
  <c r="J141" i="8"/>
  <c r="BI140" i="8"/>
  <c r="BH140" i="8"/>
  <c r="BG140" i="8"/>
  <c r="BF140" i="8"/>
  <c r="BE140" i="8"/>
  <c r="T140" i="8"/>
  <c r="R140" i="8"/>
  <c r="P140" i="8"/>
  <c r="BK140" i="8"/>
  <c r="J140" i="8"/>
  <c r="BI137" i="8"/>
  <c r="BH137" i="8"/>
  <c r="BG137" i="8"/>
  <c r="BF137" i="8"/>
  <c r="BE137" i="8"/>
  <c r="T137" i="8"/>
  <c r="R137" i="8"/>
  <c r="P137" i="8"/>
  <c r="BK137" i="8"/>
  <c r="J137" i="8"/>
  <c r="BI136" i="8"/>
  <c r="BH136" i="8"/>
  <c r="BG136" i="8"/>
  <c r="BF136" i="8"/>
  <c r="BE136" i="8"/>
  <c r="T136" i="8"/>
  <c r="R136" i="8"/>
  <c r="P136" i="8"/>
  <c r="BK136" i="8"/>
  <c r="J136" i="8"/>
  <c r="BI133" i="8"/>
  <c r="BH133" i="8"/>
  <c r="BG133" i="8"/>
  <c r="BF133" i="8"/>
  <c r="BE133" i="8"/>
  <c r="T133" i="8"/>
  <c r="R133" i="8"/>
  <c r="P133" i="8"/>
  <c r="BK133" i="8"/>
  <c r="J133" i="8"/>
  <c r="BI132" i="8"/>
  <c r="BH132" i="8"/>
  <c r="BG132" i="8"/>
  <c r="BF132" i="8"/>
  <c r="BE132" i="8"/>
  <c r="T132" i="8"/>
  <c r="R132" i="8"/>
  <c r="P132" i="8"/>
  <c r="BK132" i="8"/>
  <c r="J132" i="8"/>
  <c r="BI129" i="8"/>
  <c r="BH129" i="8"/>
  <c r="BG129" i="8"/>
  <c r="BF129" i="8"/>
  <c r="BE129" i="8"/>
  <c r="T129" i="8"/>
  <c r="R129" i="8"/>
  <c r="P129" i="8"/>
  <c r="BK129" i="8"/>
  <c r="J129" i="8"/>
  <c r="BI128" i="8"/>
  <c r="BH128" i="8"/>
  <c r="BG128" i="8"/>
  <c r="BF128" i="8"/>
  <c r="BE128" i="8"/>
  <c r="T128" i="8"/>
  <c r="T127" i="8" s="1"/>
  <c r="R128" i="8"/>
  <c r="R127" i="8" s="1"/>
  <c r="P128" i="8"/>
  <c r="P127" i="8" s="1"/>
  <c r="BK128" i="8"/>
  <c r="BK127" i="8" s="1"/>
  <c r="J128" i="8"/>
  <c r="BI126" i="8"/>
  <c r="BH126" i="8"/>
  <c r="BG126" i="8"/>
  <c r="BF126" i="8"/>
  <c r="T126" i="8"/>
  <c r="R126" i="8"/>
  <c r="P126" i="8"/>
  <c r="BK126" i="8"/>
  <c r="J126" i="8"/>
  <c r="BE126" i="8" s="1"/>
  <c r="BI123" i="8"/>
  <c r="BH123" i="8"/>
  <c r="BG123" i="8"/>
  <c r="BF123" i="8"/>
  <c r="T123" i="8"/>
  <c r="R123" i="8"/>
  <c r="P123" i="8"/>
  <c r="BK123" i="8"/>
  <c r="J123" i="8"/>
  <c r="BE123" i="8" s="1"/>
  <c r="BI122" i="8"/>
  <c r="BH122" i="8"/>
  <c r="BG122" i="8"/>
  <c r="BF122" i="8"/>
  <c r="BE122" i="8"/>
  <c r="T122" i="8"/>
  <c r="R122" i="8"/>
  <c r="P122" i="8"/>
  <c r="BK122" i="8"/>
  <c r="J122" i="8"/>
  <c r="BI119" i="8"/>
  <c r="BH119" i="8"/>
  <c r="BG119" i="8"/>
  <c r="BF119" i="8"/>
  <c r="T119" i="8"/>
  <c r="R119" i="8"/>
  <c r="P119" i="8"/>
  <c r="BK119" i="8"/>
  <c r="J119" i="8"/>
  <c r="BE119" i="8" s="1"/>
  <c r="BI118" i="8"/>
  <c r="BH118" i="8"/>
  <c r="BG118" i="8"/>
  <c r="BF118" i="8"/>
  <c r="BE118" i="8"/>
  <c r="T118" i="8"/>
  <c r="R118" i="8"/>
  <c r="P118" i="8"/>
  <c r="BK118" i="8"/>
  <c r="J118" i="8"/>
  <c r="BI115" i="8"/>
  <c r="BH115" i="8"/>
  <c r="BG115" i="8"/>
  <c r="BF115" i="8"/>
  <c r="T115" i="8"/>
  <c r="R115" i="8"/>
  <c r="P115" i="8"/>
  <c r="BK115" i="8"/>
  <c r="J115" i="8"/>
  <c r="BE115" i="8" s="1"/>
  <c r="BI114" i="8"/>
  <c r="BH114" i="8"/>
  <c r="BG114" i="8"/>
  <c r="BF114" i="8"/>
  <c r="T114" i="8"/>
  <c r="R114" i="8"/>
  <c r="P114" i="8"/>
  <c r="BK114" i="8"/>
  <c r="J114" i="8"/>
  <c r="BE114" i="8" s="1"/>
  <c r="BI111" i="8"/>
  <c r="BH111" i="8"/>
  <c r="BG111" i="8"/>
  <c r="BF111" i="8"/>
  <c r="T111" i="8"/>
  <c r="R111" i="8"/>
  <c r="P111" i="8"/>
  <c r="BK111" i="8"/>
  <c r="J111" i="8"/>
  <c r="BE111" i="8" s="1"/>
  <c r="BI110" i="8"/>
  <c r="BH110" i="8"/>
  <c r="BG110" i="8"/>
  <c r="BF110" i="8"/>
  <c r="T110" i="8"/>
  <c r="R110" i="8"/>
  <c r="P110" i="8"/>
  <c r="BK110" i="8"/>
  <c r="J110" i="8"/>
  <c r="BE110" i="8" s="1"/>
  <c r="BI106" i="8"/>
  <c r="BH106" i="8"/>
  <c r="BG106" i="8"/>
  <c r="BF106" i="8"/>
  <c r="T106" i="8"/>
  <c r="R106" i="8"/>
  <c r="P106" i="8"/>
  <c r="BK106" i="8"/>
  <c r="J106" i="8"/>
  <c r="BE106" i="8" s="1"/>
  <c r="BI105" i="8"/>
  <c r="BH105" i="8"/>
  <c r="BG105" i="8"/>
  <c r="BF105" i="8"/>
  <c r="BE105" i="8"/>
  <c r="T105" i="8"/>
  <c r="R105" i="8"/>
  <c r="P105" i="8"/>
  <c r="BK105" i="8"/>
  <c r="J105" i="8"/>
  <c r="BI101" i="8"/>
  <c r="BH101" i="8"/>
  <c r="BG101" i="8"/>
  <c r="BF101" i="8"/>
  <c r="T101" i="8"/>
  <c r="R101" i="8"/>
  <c r="P101" i="8"/>
  <c r="BK101" i="8"/>
  <c r="J101" i="8"/>
  <c r="BE101" i="8" s="1"/>
  <c r="BI100" i="8"/>
  <c r="BH100" i="8"/>
  <c r="BG100" i="8"/>
  <c r="BF100" i="8"/>
  <c r="BE100" i="8"/>
  <c r="T100" i="8"/>
  <c r="R100" i="8"/>
  <c r="P100" i="8"/>
  <c r="BK100" i="8"/>
  <c r="J100" i="8"/>
  <c r="BI97" i="8"/>
  <c r="BH97" i="8"/>
  <c r="BG97" i="8"/>
  <c r="BF97" i="8"/>
  <c r="T97" i="8"/>
  <c r="R97" i="8"/>
  <c r="P97" i="8"/>
  <c r="BK97" i="8"/>
  <c r="J97" i="8"/>
  <c r="BE97" i="8" s="1"/>
  <c r="BI96" i="8"/>
  <c r="BH96" i="8"/>
  <c r="BG96" i="8"/>
  <c r="BF96" i="8"/>
  <c r="T96" i="8"/>
  <c r="R96" i="8"/>
  <c r="P96" i="8"/>
  <c r="BK96" i="8"/>
  <c r="J96" i="8"/>
  <c r="BE96" i="8" s="1"/>
  <c r="BI93" i="8"/>
  <c r="BH93" i="8"/>
  <c r="BG93" i="8"/>
  <c r="BF93" i="8"/>
  <c r="T93" i="8"/>
  <c r="R93" i="8"/>
  <c r="P93" i="8"/>
  <c r="BK93" i="8"/>
  <c r="J93" i="8"/>
  <c r="BE93" i="8" s="1"/>
  <c r="BI92" i="8"/>
  <c r="BH92" i="8"/>
  <c r="BG92" i="8"/>
  <c r="BF92" i="8"/>
  <c r="T92" i="8"/>
  <c r="R92" i="8"/>
  <c r="R91" i="8" s="1"/>
  <c r="P92" i="8"/>
  <c r="BK92" i="8"/>
  <c r="J92" i="8"/>
  <c r="BE92" i="8" s="1"/>
  <c r="F86" i="8"/>
  <c r="J85" i="8"/>
  <c r="F85" i="8"/>
  <c r="J83" i="8"/>
  <c r="F83" i="8"/>
  <c r="E81" i="8"/>
  <c r="F52" i="8"/>
  <c r="J51" i="8"/>
  <c r="F51" i="8"/>
  <c r="F49" i="8"/>
  <c r="E47" i="8"/>
  <c r="E45" i="8"/>
  <c r="J18" i="8"/>
  <c r="E18" i="8"/>
  <c r="J17" i="8"/>
  <c r="J12" i="8"/>
  <c r="J49" i="8" s="1"/>
  <c r="E7" i="8"/>
  <c r="E79" i="8" s="1"/>
  <c r="J120" i="7"/>
  <c r="J60" i="7" s="1"/>
  <c r="R116" i="7"/>
  <c r="AY57" i="1"/>
  <c r="AX57" i="1"/>
  <c r="BI125" i="7"/>
  <c r="BH125" i="7"/>
  <c r="BG125" i="7"/>
  <c r="BF125" i="7"/>
  <c r="T125" i="7"/>
  <c r="T123" i="7" s="1"/>
  <c r="T122" i="7" s="1"/>
  <c r="R125" i="7"/>
  <c r="P125" i="7"/>
  <c r="BK125" i="7"/>
  <c r="J125" i="7"/>
  <c r="BE125" i="7" s="1"/>
  <c r="BI124" i="7"/>
  <c r="BH124" i="7"/>
  <c r="BG124" i="7"/>
  <c r="BF124" i="7"/>
  <c r="BE124" i="7"/>
  <c r="T124" i="7"/>
  <c r="R124" i="7"/>
  <c r="R123" i="7" s="1"/>
  <c r="R122" i="7" s="1"/>
  <c r="P124" i="7"/>
  <c r="P123" i="7" s="1"/>
  <c r="P122" i="7" s="1"/>
  <c r="BK124" i="7"/>
  <c r="BK123" i="7" s="1"/>
  <c r="BK122" i="7" s="1"/>
  <c r="J122" i="7" s="1"/>
  <c r="J61" i="7" s="1"/>
  <c r="J124" i="7"/>
  <c r="BI121" i="7"/>
  <c r="BH121" i="7"/>
  <c r="BG121" i="7"/>
  <c r="BF121" i="7"/>
  <c r="J31" i="7" s="1"/>
  <c r="AW57" i="1" s="1"/>
  <c r="BE121" i="7"/>
  <c r="T121" i="7"/>
  <c r="T120" i="7" s="1"/>
  <c r="R121" i="7"/>
  <c r="R120" i="7" s="1"/>
  <c r="P121" i="7"/>
  <c r="P120" i="7" s="1"/>
  <c r="BK121" i="7"/>
  <c r="BK120" i="7" s="1"/>
  <c r="J121" i="7"/>
  <c r="BI117" i="7"/>
  <c r="BH117" i="7"/>
  <c r="BG117" i="7"/>
  <c r="BF117" i="7"/>
  <c r="BE117" i="7"/>
  <c r="T117" i="7"/>
  <c r="T116" i="7" s="1"/>
  <c r="R117" i="7"/>
  <c r="P117" i="7"/>
  <c r="P116" i="7" s="1"/>
  <c r="BK117" i="7"/>
  <c r="BK116" i="7" s="1"/>
  <c r="J116" i="7" s="1"/>
  <c r="J59" i="7" s="1"/>
  <c r="J117" i="7"/>
  <c r="BI115" i="7"/>
  <c r="BH115" i="7"/>
  <c r="BG115" i="7"/>
  <c r="BF115" i="7"/>
  <c r="T115" i="7"/>
  <c r="R115" i="7"/>
  <c r="P115" i="7"/>
  <c r="BK115" i="7"/>
  <c r="J115" i="7"/>
  <c r="BE115" i="7" s="1"/>
  <c r="BI112" i="7"/>
  <c r="BH112" i="7"/>
  <c r="BG112" i="7"/>
  <c r="BF112" i="7"/>
  <c r="BE112" i="7"/>
  <c r="T112" i="7"/>
  <c r="R112" i="7"/>
  <c r="P112" i="7"/>
  <c r="BK112" i="7"/>
  <c r="J112" i="7"/>
  <c r="BI111" i="7"/>
  <c r="BH111" i="7"/>
  <c r="BG111" i="7"/>
  <c r="BF111" i="7"/>
  <c r="T111" i="7"/>
  <c r="R111" i="7"/>
  <c r="P111" i="7"/>
  <c r="BK111" i="7"/>
  <c r="J111" i="7"/>
  <c r="BE111" i="7" s="1"/>
  <c r="BI108" i="7"/>
  <c r="BH108" i="7"/>
  <c r="BG108" i="7"/>
  <c r="BF108" i="7"/>
  <c r="BE108" i="7"/>
  <c r="T108" i="7"/>
  <c r="R108" i="7"/>
  <c r="P108" i="7"/>
  <c r="BK108" i="7"/>
  <c r="J108" i="7"/>
  <c r="BI107" i="7"/>
  <c r="BH107" i="7"/>
  <c r="BG107" i="7"/>
  <c r="BF107" i="7"/>
  <c r="T107" i="7"/>
  <c r="R107" i="7"/>
  <c r="P107" i="7"/>
  <c r="BK107" i="7"/>
  <c r="J107" i="7"/>
  <c r="BE107" i="7" s="1"/>
  <c r="BI104" i="7"/>
  <c r="BH104" i="7"/>
  <c r="BG104" i="7"/>
  <c r="BF104" i="7"/>
  <c r="BE104" i="7"/>
  <c r="T104" i="7"/>
  <c r="R104" i="7"/>
  <c r="P104" i="7"/>
  <c r="BK104" i="7"/>
  <c r="J104" i="7"/>
  <c r="BI103" i="7"/>
  <c r="BH103" i="7"/>
  <c r="BG103" i="7"/>
  <c r="BF103" i="7"/>
  <c r="T103" i="7"/>
  <c r="R103" i="7"/>
  <c r="P103" i="7"/>
  <c r="BK103" i="7"/>
  <c r="J103" i="7"/>
  <c r="BE103" i="7" s="1"/>
  <c r="BI100" i="7"/>
  <c r="BH100" i="7"/>
  <c r="BG100" i="7"/>
  <c r="BF100" i="7"/>
  <c r="BE100" i="7"/>
  <c r="T100" i="7"/>
  <c r="R100" i="7"/>
  <c r="P100" i="7"/>
  <c r="BK100" i="7"/>
  <c r="J100" i="7"/>
  <c r="BI99" i="7"/>
  <c r="BH99" i="7"/>
  <c r="BG99" i="7"/>
  <c r="BF99" i="7"/>
  <c r="T99" i="7"/>
  <c r="R99" i="7"/>
  <c r="P99" i="7"/>
  <c r="BK99" i="7"/>
  <c r="J99" i="7"/>
  <c r="BE99" i="7" s="1"/>
  <c r="BI96" i="7"/>
  <c r="BH96" i="7"/>
  <c r="BG96" i="7"/>
  <c r="BF96" i="7"/>
  <c r="BE96" i="7"/>
  <c r="T96" i="7"/>
  <c r="R96" i="7"/>
  <c r="P96" i="7"/>
  <c r="BK96" i="7"/>
  <c r="BK84" i="7" s="1"/>
  <c r="J96" i="7"/>
  <c r="BI95" i="7"/>
  <c r="BH95" i="7"/>
  <c r="BG95" i="7"/>
  <c r="BF95" i="7"/>
  <c r="T95" i="7"/>
  <c r="R95" i="7"/>
  <c r="P95" i="7"/>
  <c r="BK95" i="7"/>
  <c r="J95" i="7"/>
  <c r="BE95" i="7" s="1"/>
  <c r="BI94" i="7"/>
  <c r="BH94" i="7"/>
  <c r="BG94" i="7"/>
  <c r="BF94" i="7"/>
  <c r="BE94" i="7"/>
  <c r="T94" i="7"/>
  <c r="R94" i="7"/>
  <c r="P94" i="7"/>
  <c r="BK94" i="7"/>
  <c r="J94" i="7"/>
  <c r="BI93" i="7"/>
  <c r="BH93" i="7"/>
  <c r="BG93" i="7"/>
  <c r="BF93" i="7"/>
  <c r="T93" i="7"/>
  <c r="R93" i="7"/>
  <c r="P93" i="7"/>
  <c r="BK93" i="7"/>
  <c r="J93" i="7"/>
  <c r="BE93" i="7" s="1"/>
  <c r="BI90" i="7"/>
  <c r="BH90" i="7"/>
  <c r="BG90" i="7"/>
  <c r="BF90" i="7"/>
  <c r="BE90" i="7"/>
  <c r="T90" i="7"/>
  <c r="R90" i="7"/>
  <c r="P90" i="7"/>
  <c r="BK90" i="7"/>
  <c r="J90" i="7"/>
  <c r="BI89" i="7"/>
  <c r="BH89" i="7"/>
  <c r="BG89" i="7"/>
  <c r="BF89" i="7"/>
  <c r="T89" i="7"/>
  <c r="R89" i="7"/>
  <c r="P89" i="7"/>
  <c r="BK89" i="7"/>
  <c r="J89" i="7"/>
  <c r="BE89" i="7" s="1"/>
  <c r="BI86" i="7"/>
  <c r="BH86" i="7"/>
  <c r="BG86" i="7"/>
  <c r="BF86" i="7"/>
  <c r="F31" i="7" s="1"/>
  <c r="BA57" i="1" s="1"/>
  <c r="BE86" i="7"/>
  <c r="T86" i="7"/>
  <c r="R86" i="7"/>
  <c r="P86" i="7"/>
  <c r="BK86" i="7"/>
  <c r="J86" i="7"/>
  <c r="BI85" i="7"/>
  <c r="BH85" i="7"/>
  <c r="F33" i="7" s="1"/>
  <c r="BC57" i="1" s="1"/>
  <c r="BG85" i="7"/>
  <c r="BF85" i="7"/>
  <c r="T85" i="7"/>
  <c r="T84" i="7" s="1"/>
  <c r="T83" i="7" s="1"/>
  <c r="T82" i="7" s="1"/>
  <c r="R85" i="7"/>
  <c r="R84" i="7" s="1"/>
  <c r="R83" i="7" s="1"/>
  <c r="R82" i="7" s="1"/>
  <c r="P85" i="7"/>
  <c r="BK85" i="7"/>
  <c r="J85" i="7"/>
  <c r="BE85" i="7" s="1"/>
  <c r="J78" i="7"/>
  <c r="F78" i="7"/>
  <c r="F76" i="7"/>
  <c r="E74" i="7"/>
  <c r="E72" i="7"/>
  <c r="J51" i="7"/>
  <c r="F51" i="7"/>
  <c r="F49" i="7"/>
  <c r="E47" i="7"/>
  <c r="E45" i="7"/>
  <c r="J18" i="7"/>
  <c r="E18" i="7"/>
  <c r="F52" i="7" s="1"/>
  <c r="J17" i="7"/>
  <c r="J12" i="7"/>
  <c r="J76" i="7" s="1"/>
  <c r="E7" i="7"/>
  <c r="R130" i="6"/>
  <c r="P96" i="6"/>
  <c r="AY56" i="1"/>
  <c r="AX56" i="1"/>
  <c r="BI136" i="6"/>
  <c r="BH136" i="6"/>
  <c r="BG136" i="6"/>
  <c r="BF136" i="6"/>
  <c r="T136" i="6"/>
  <c r="R136" i="6"/>
  <c r="P136" i="6"/>
  <c r="BK136" i="6"/>
  <c r="J136" i="6"/>
  <c r="BE136" i="6" s="1"/>
  <c r="BI135" i="6"/>
  <c r="BH135" i="6"/>
  <c r="BG135" i="6"/>
  <c r="BF135" i="6"/>
  <c r="BE135" i="6"/>
  <c r="T135" i="6"/>
  <c r="R135" i="6"/>
  <c r="P135" i="6"/>
  <c r="BK135" i="6"/>
  <c r="J135" i="6"/>
  <c r="BI134" i="6"/>
  <c r="BH134" i="6"/>
  <c r="BG134" i="6"/>
  <c r="BF134" i="6"/>
  <c r="T134" i="6"/>
  <c r="R134" i="6"/>
  <c r="P134" i="6"/>
  <c r="BK134" i="6"/>
  <c r="J134" i="6"/>
  <c r="BE134" i="6" s="1"/>
  <c r="BI133" i="6"/>
  <c r="BH133" i="6"/>
  <c r="BG133" i="6"/>
  <c r="BF133" i="6"/>
  <c r="BE133" i="6"/>
  <c r="T133" i="6"/>
  <c r="R133" i="6"/>
  <c r="P133" i="6"/>
  <c r="BK133" i="6"/>
  <c r="J133" i="6"/>
  <c r="BI132" i="6"/>
  <c r="BH132" i="6"/>
  <c r="BG132" i="6"/>
  <c r="BF132" i="6"/>
  <c r="T132" i="6"/>
  <c r="T130" i="6" s="1"/>
  <c r="R132" i="6"/>
  <c r="P132" i="6"/>
  <c r="BK132" i="6"/>
  <c r="J132" i="6"/>
  <c r="BE132" i="6" s="1"/>
  <c r="BI131" i="6"/>
  <c r="BH131" i="6"/>
  <c r="BG131" i="6"/>
  <c r="BF131" i="6"/>
  <c r="BE131" i="6"/>
  <c r="T131" i="6"/>
  <c r="R131" i="6"/>
  <c r="P131" i="6"/>
  <c r="P130" i="6" s="1"/>
  <c r="BK131" i="6"/>
  <c r="BK130" i="6" s="1"/>
  <c r="J130" i="6" s="1"/>
  <c r="J63" i="6" s="1"/>
  <c r="J131" i="6"/>
  <c r="BI129" i="6"/>
  <c r="BH129" i="6"/>
  <c r="BG129" i="6"/>
  <c r="BF129" i="6"/>
  <c r="BE129" i="6"/>
  <c r="T129" i="6"/>
  <c r="R129" i="6"/>
  <c r="P129" i="6"/>
  <c r="BK129" i="6"/>
  <c r="J129" i="6"/>
  <c r="BI128" i="6"/>
  <c r="BH128" i="6"/>
  <c r="BG128" i="6"/>
  <c r="BF128" i="6"/>
  <c r="T128" i="6"/>
  <c r="R128" i="6"/>
  <c r="P128" i="6"/>
  <c r="BK128" i="6"/>
  <c r="J128" i="6"/>
  <c r="BE128" i="6" s="1"/>
  <c r="BI127" i="6"/>
  <c r="BH127" i="6"/>
  <c r="BG127" i="6"/>
  <c r="BF127" i="6"/>
  <c r="BE127" i="6"/>
  <c r="T127" i="6"/>
  <c r="R127" i="6"/>
  <c r="P127" i="6"/>
  <c r="BK127" i="6"/>
  <c r="J127" i="6"/>
  <c r="BI126" i="6"/>
  <c r="BH126" i="6"/>
  <c r="BG126" i="6"/>
  <c r="BF126" i="6"/>
  <c r="T126" i="6"/>
  <c r="T125" i="6" s="1"/>
  <c r="R126" i="6"/>
  <c r="R125" i="6" s="1"/>
  <c r="P126" i="6"/>
  <c r="BK126" i="6"/>
  <c r="BK125" i="6" s="1"/>
  <c r="J125" i="6" s="1"/>
  <c r="J126" i="6"/>
  <c r="BE126" i="6" s="1"/>
  <c r="J62" i="6"/>
  <c r="BI124" i="6"/>
  <c r="BH124" i="6"/>
  <c r="BG124" i="6"/>
  <c r="BF124" i="6"/>
  <c r="BE124" i="6"/>
  <c r="T124" i="6"/>
  <c r="R124" i="6"/>
  <c r="P124" i="6"/>
  <c r="BK124" i="6"/>
  <c r="J124" i="6"/>
  <c r="BI123" i="6"/>
  <c r="BH123" i="6"/>
  <c r="BG123" i="6"/>
  <c r="BF123" i="6"/>
  <c r="T123" i="6"/>
  <c r="R123" i="6"/>
  <c r="P123" i="6"/>
  <c r="BK123" i="6"/>
  <c r="J123" i="6"/>
  <c r="BE123" i="6" s="1"/>
  <c r="BI122" i="6"/>
  <c r="BH122" i="6"/>
  <c r="BG122" i="6"/>
  <c r="BF122" i="6"/>
  <c r="BE122" i="6"/>
  <c r="T122" i="6"/>
  <c r="R122" i="6"/>
  <c r="P122" i="6"/>
  <c r="P120" i="6" s="1"/>
  <c r="BK122" i="6"/>
  <c r="J122" i="6"/>
  <c r="BI121" i="6"/>
  <c r="BH121" i="6"/>
  <c r="BG121" i="6"/>
  <c r="BF121" i="6"/>
  <c r="T121" i="6"/>
  <c r="R121" i="6"/>
  <c r="P121" i="6"/>
  <c r="BK121" i="6"/>
  <c r="BK120" i="6" s="1"/>
  <c r="J120" i="6" s="1"/>
  <c r="J61" i="6" s="1"/>
  <c r="J121" i="6"/>
  <c r="BE121" i="6" s="1"/>
  <c r="BI117" i="6"/>
  <c r="BH117" i="6"/>
  <c r="BG117" i="6"/>
  <c r="BF117" i="6"/>
  <c r="T117" i="6"/>
  <c r="R117" i="6"/>
  <c r="P117" i="6"/>
  <c r="BK117" i="6"/>
  <c r="J117" i="6"/>
  <c r="BE117" i="6" s="1"/>
  <c r="BI116" i="6"/>
  <c r="BH116" i="6"/>
  <c r="BG116" i="6"/>
  <c r="BF116" i="6"/>
  <c r="BE116" i="6"/>
  <c r="T116" i="6"/>
  <c r="R116" i="6"/>
  <c r="P116" i="6"/>
  <c r="BK116" i="6"/>
  <c r="J116" i="6"/>
  <c r="BI113" i="6"/>
  <c r="BH113" i="6"/>
  <c r="BG113" i="6"/>
  <c r="BF113" i="6"/>
  <c r="T113" i="6"/>
  <c r="R113" i="6"/>
  <c r="P113" i="6"/>
  <c r="BK113" i="6"/>
  <c r="J113" i="6"/>
  <c r="BE113" i="6" s="1"/>
  <c r="BI112" i="6"/>
  <c r="F34" i="6" s="1"/>
  <c r="BD56" i="1" s="1"/>
  <c r="BH112" i="6"/>
  <c r="BG112" i="6"/>
  <c r="BF112" i="6"/>
  <c r="BE112" i="6"/>
  <c r="T112" i="6"/>
  <c r="R112" i="6"/>
  <c r="P112" i="6"/>
  <c r="BK112" i="6"/>
  <c r="J112" i="6"/>
  <c r="BI109" i="6"/>
  <c r="BH109" i="6"/>
  <c r="BG109" i="6"/>
  <c r="BF109" i="6"/>
  <c r="T109" i="6"/>
  <c r="R109" i="6"/>
  <c r="P109" i="6"/>
  <c r="BK109" i="6"/>
  <c r="J109" i="6"/>
  <c r="BE109" i="6" s="1"/>
  <c r="BI108" i="6"/>
  <c r="BH108" i="6"/>
  <c r="BG108" i="6"/>
  <c r="BF108" i="6"/>
  <c r="BE108" i="6"/>
  <c r="T108" i="6"/>
  <c r="R108" i="6"/>
  <c r="P108" i="6"/>
  <c r="BK108" i="6"/>
  <c r="J108" i="6"/>
  <c r="BI105" i="6"/>
  <c r="BH105" i="6"/>
  <c r="BG105" i="6"/>
  <c r="BF105" i="6"/>
  <c r="T105" i="6"/>
  <c r="R105" i="6"/>
  <c r="P105" i="6"/>
  <c r="BK105" i="6"/>
  <c r="J105" i="6"/>
  <c r="BE105" i="6" s="1"/>
  <c r="BI104" i="6"/>
  <c r="BH104" i="6"/>
  <c r="BG104" i="6"/>
  <c r="BF104" i="6"/>
  <c r="BE104" i="6"/>
  <c r="T104" i="6"/>
  <c r="R104" i="6"/>
  <c r="P104" i="6"/>
  <c r="BK104" i="6"/>
  <c r="J104" i="6"/>
  <c r="BI101" i="6"/>
  <c r="BH101" i="6"/>
  <c r="BG101" i="6"/>
  <c r="BF101" i="6"/>
  <c r="T101" i="6"/>
  <c r="R101" i="6"/>
  <c r="P101" i="6"/>
  <c r="BK101" i="6"/>
  <c r="J101" i="6"/>
  <c r="BE101" i="6" s="1"/>
  <c r="BI100" i="6"/>
  <c r="BH100" i="6"/>
  <c r="BG100" i="6"/>
  <c r="BF100" i="6"/>
  <c r="BE100" i="6"/>
  <c r="T100" i="6"/>
  <c r="R100" i="6"/>
  <c r="P100" i="6"/>
  <c r="BK100" i="6"/>
  <c r="J100" i="6"/>
  <c r="BI97" i="6"/>
  <c r="BH97" i="6"/>
  <c r="BG97" i="6"/>
  <c r="BF97" i="6"/>
  <c r="T97" i="6"/>
  <c r="T96" i="6" s="1"/>
  <c r="R97" i="6"/>
  <c r="R96" i="6" s="1"/>
  <c r="P97" i="6"/>
  <c r="BK97" i="6"/>
  <c r="J97" i="6"/>
  <c r="BE97" i="6" s="1"/>
  <c r="BI95" i="6"/>
  <c r="BH95" i="6"/>
  <c r="BG95" i="6"/>
  <c r="BF95" i="6"/>
  <c r="F31" i="6" s="1"/>
  <c r="BA56" i="1" s="1"/>
  <c r="BE95" i="6"/>
  <c r="T95" i="6"/>
  <c r="R95" i="6"/>
  <c r="P95" i="6"/>
  <c r="P91" i="6" s="1"/>
  <c r="BK95" i="6"/>
  <c r="J95" i="6"/>
  <c r="BI92" i="6"/>
  <c r="BH92" i="6"/>
  <c r="BG92" i="6"/>
  <c r="BF92" i="6"/>
  <c r="T92" i="6"/>
  <c r="T91" i="6" s="1"/>
  <c r="R92" i="6"/>
  <c r="R91" i="6" s="1"/>
  <c r="P92" i="6"/>
  <c r="BK92" i="6"/>
  <c r="BK91" i="6" s="1"/>
  <c r="J91" i="6" s="1"/>
  <c r="J59" i="6" s="1"/>
  <c r="J92" i="6"/>
  <c r="BE92" i="6" s="1"/>
  <c r="BI90" i="6"/>
  <c r="BH90" i="6"/>
  <c r="BG90" i="6"/>
  <c r="BF90" i="6"/>
  <c r="T90" i="6"/>
  <c r="R90" i="6"/>
  <c r="P90" i="6"/>
  <c r="BK90" i="6"/>
  <c r="J90" i="6"/>
  <c r="BE90" i="6" s="1"/>
  <c r="BI87" i="6"/>
  <c r="BH87" i="6"/>
  <c r="BG87" i="6"/>
  <c r="BF87" i="6"/>
  <c r="BE87" i="6"/>
  <c r="T87" i="6"/>
  <c r="R87" i="6"/>
  <c r="P87" i="6"/>
  <c r="BK87" i="6"/>
  <c r="BK85" i="6" s="1"/>
  <c r="J87" i="6"/>
  <c r="BI86" i="6"/>
  <c r="BH86" i="6"/>
  <c r="F33" i="6" s="1"/>
  <c r="BC56" i="1" s="1"/>
  <c r="BG86" i="6"/>
  <c r="BF86" i="6"/>
  <c r="T86" i="6"/>
  <c r="T85" i="6" s="1"/>
  <c r="R86" i="6"/>
  <c r="R85" i="6" s="1"/>
  <c r="P86" i="6"/>
  <c r="BK86" i="6"/>
  <c r="J86" i="6"/>
  <c r="BE86" i="6" s="1"/>
  <c r="J79" i="6"/>
  <c r="F79" i="6"/>
  <c r="F77" i="6"/>
  <c r="E75" i="6"/>
  <c r="E73" i="6"/>
  <c r="F52" i="6"/>
  <c r="J51" i="6"/>
  <c r="F51" i="6"/>
  <c r="F49" i="6"/>
  <c r="E47" i="6"/>
  <c r="E45" i="6"/>
  <c r="J18" i="6"/>
  <c r="E18" i="6"/>
  <c r="F80" i="6" s="1"/>
  <c r="J17" i="6"/>
  <c r="J12" i="6"/>
  <c r="J77" i="6" s="1"/>
  <c r="E7" i="6"/>
  <c r="P215" i="5"/>
  <c r="R211" i="5"/>
  <c r="BK211" i="5"/>
  <c r="J211" i="5" s="1"/>
  <c r="J69" i="5" s="1"/>
  <c r="BK207" i="5"/>
  <c r="J207" i="5" s="1"/>
  <c r="J68" i="5" s="1"/>
  <c r="T154" i="5"/>
  <c r="BK154" i="5"/>
  <c r="J154" i="5" s="1"/>
  <c r="J64" i="5" s="1"/>
  <c r="T126" i="5"/>
  <c r="J124" i="5"/>
  <c r="BK124" i="5"/>
  <c r="AY55" i="1"/>
  <c r="AX55" i="1"/>
  <c r="BI217" i="5"/>
  <c r="BH217" i="5"/>
  <c r="BG217" i="5"/>
  <c r="BF217" i="5"/>
  <c r="BE217" i="5"/>
  <c r="T217" i="5"/>
  <c r="R217" i="5"/>
  <c r="R215" i="5" s="1"/>
  <c r="P217" i="5"/>
  <c r="BK217" i="5"/>
  <c r="J217" i="5"/>
  <c r="BI216" i="5"/>
  <c r="BH216" i="5"/>
  <c r="BG216" i="5"/>
  <c r="BF216" i="5"/>
  <c r="T216" i="5"/>
  <c r="T215" i="5" s="1"/>
  <c r="R216" i="5"/>
  <c r="P216" i="5"/>
  <c r="BK216" i="5"/>
  <c r="BK215" i="5" s="1"/>
  <c r="J215" i="5" s="1"/>
  <c r="J70" i="5" s="1"/>
  <c r="J216" i="5"/>
  <c r="BE216" i="5" s="1"/>
  <c r="BI212" i="5"/>
  <c r="BH212" i="5"/>
  <c r="BG212" i="5"/>
  <c r="BF212" i="5"/>
  <c r="T212" i="5"/>
  <c r="T211" i="5" s="1"/>
  <c r="R212" i="5"/>
  <c r="P212" i="5"/>
  <c r="P211" i="5" s="1"/>
  <c r="BK212" i="5"/>
  <c r="J212" i="5"/>
  <c r="BE212" i="5" s="1"/>
  <c r="BI210" i="5"/>
  <c r="BH210" i="5"/>
  <c r="BG210" i="5"/>
  <c r="BF210" i="5"/>
  <c r="BE210" i="5"/>
  <c r="T210" i="5"/>
  <c r="R210" i="5"/>
  <c r="P210" i="5"/>
  <c r="BK210" i="5"/>
  <c r="J210" i="5"/>
  <c r="BI209" i="5"/>
  <c r="BH209" i="5"/>
  <c r="BG209" i="5"/>
  <c r="BF209" i="5"/>
  <c r="T209" i="5"/>
  <c r="T207" i="5" s="1"/>
  <c r="R209" i="5"/>
  <c r="P209" i="5"/>
  <c r="BK209" i="5"/>
  <c r="J209" i="5"/>
  <c r="BE209" i="5" s="1"/>
  <c r="BI208" i="5"/>
  <c r="BH208" i="5"/>
  <c r="BG208" i="5"/>
  <c r="BF208" i="5"/>
  <c r="BE208" i="5"/>
  <c r="T208" i="5"/>
  <c r="R208" i="5"/>
  <c r="R207" i="5" s="1"/>
  <c r="P208" i="5"/>
  <c r="BK208" i="5"/>
  <c r="J208" i="5"/>
  <c r="BI206" i="5"/>
  <c r="BH206" i="5"/>
  <c r="BG206" i="5"/>
  <c r="BF206" i="5"/>
  <c r="BE206" i="5"/>
  <c r="T206" i="5"/>
  <c r="R206" i="5"/>
  <c r="P206" i="5"/>
  <c r="BK206" i="5"/>
  <c r="J206" i="5"/>
  <c r="BI203" i="5"/>
  <c r="BH203" i="5"/>
  <c r="BG203" i="5"/>
  <c r="BF203" i="5"/>
  <c r="T203" i="5"/>
  <c r="R203" i="5"/>
  <c r="P203" i="5"/>
  <c r="BK203" i="5"/>
  <c r="J203" i="5"/>
  <c r="BE203" i="5" s="1"/>
  <c r="BI202" i="5"/>
  <c r="BH202" i="5"/>
  <c r="BG202" i="5"/>
  <c r="BF202" i="5"/>
  <c r="BE202" i="5"/>
  <c r="T202" i="5"/>
  <c r="R202" i="5"/>
  <c r="P202" i="5"/>
  <c r="BK202" i="5"/>
  <c r="J202" i="5"/>
  <c r="BI199" i="5"/>
  <c r="BH199" i="5"/>
  <c r="BG199" i="5"/>
  <c r="BF199" i="5"/>
  <c r="T199" i="5"/>
  <c r="R199" i="5"/>
  <c r="P199" i="5"/>
  <c r="BK199" i="5"/>
  <c r="J199" i="5"/>
  <c r="BE199" i="5" s="1"/>
  <c r="BI198" i="5"/>
  <c r="BH198" i="5"/>
  <c r="BG198" i="5"/>
  <c r="BF198" i="5"/>
  <c r="BE198" i="5"/>
  <c r="T198" i="5"/>
  <c r="R198" i="5"/>
  <c r="P198" i="5"/>
  <c r="BK198" i="5"/>
  <c r="J198" i="5"/>
  <c r="BI195" i="5"/>
  <c r="BH195" i="5"/>
  <c r="BG195" i="5"/>
  <c r="BF195" i="5"/>
  <c r="T195" i="5"/>
  <c r="R195" i="5"/>
  <c r="P195" i="5"/>
  <c r="BK195" i="5"/>
  <c r="J195" i="5"/>
  <c r="BE195" i="5" s="1"/>
  <c r="BI194" i="5"/>
  <c r="BH194" i="5"/>
  <c r="BG194" i="5"/>
  <c r="BF194" i="5"/>
  <c r="BE194" i="5"/>
  <c r="T194" i="5"/>
  <c r="R194" i="5"/>
  <c r="P194" i="5"/>
  <c r="BK194" i="5"/>
  <c r="J194" i="5"/>
  <c r="BI191" i="5"/>
  <c r="BH191" i="5"/>
  <c r="BG191" i="5"/>
  <c r="BF191" i="5"/>
  <c r="T191" i="5"/>
  <c r="R191" i="5"/>
  <c r="P191" i="5"/>
  <c r="BK191" i="5"/>
  <c r="J191" i="5"/>
  <c r="BE191" i="5" s="1"/>
  <c r="BI190" i="5"/>
  <c r="BH190" i="5"/>
  <c r="BG190" i="5"/>
  <c r="BF190" i="5"/>
  <c r="BE190" i="5"/>
  <c r="T190" i="5"/>
  <c r="R190" i="5"/>
  <c r="P190" i="5"/>
  <c r="BK190" i="5"/>
  <c r="J190" i="5"/>
  <c r="BI187" i="5"/>
  <c r="BH187" i="5"/>
  <c r="BG187" i="5"/>
  <c r="BF187" i="5"/>
  <c r="T187" i="5"/>
  <c r="R187" i="5"/>
  <c r="P187" i="5"/>
  <c r="BK187" i="5"/>
  <c r="J187" i="5"/>
  <c r="BE187" i="5" s="1"/>
  <c r="BI186" i="5"/>
  <c r="BH186" i="5"/>
  <c r="BG186" i="5"/>
  <c r="BF186" i="5"/>
  <c r="BE186" i="5"/>
  <c r="T186" i="5"/>
  <c r="R186" i="5"/>
  <c r="P186" i="5"/>
  <c r="BK186" i="5"/>
  <c r="J186" i="5"/>
  <c r="BI183" i="5"/>
  <c r="BH183" i="5"/>
  <c r="BG183" i="5"/>
  <c r="BF183" i="5"/>
  <c r="T183" i="5"/>
  <c r="R183" i="5"/>
  <c r="P183" i="5"/>
  <c r="BK183" i="5"/>
  <c r="J183" i="5"/>
  <c r="BE183" i="5" s="1"/>
  <c r="BI182" i="5"/>
  <c r="BH182" i="5"/>
  <c r="BG182" i="5"/>
  <c r="BF182" i="5"/>
  <c r="BE182" i="5"/>
  <c r="T182" i="5"/>
  <c r="R182" i="5"/>
  <c r="P182" i="5"/>
  <c r="BK182" i="5"/>
  <c r="J182" i="5"/>
  <c r="BI179" i="5"/>
  <c r="BH179" i="5"/>
  <c r="BG179" i="5"/>
  <c r="BF179" i="5"/>
  <c r="T179" i="5"/>
  <c r="R179" i="5"/>
  <c r="P179" i="5"/>
  <c r="BK179" i="5"/>
  <c r="J179" i="5"/>
  <c r="BE179" i="5" s="1"/>
  <c r="BI178" i="5"/>
  <c r="BH178" i="5"/>
  <c r="BG178" i="5"/>
  <c r="BF178" i="5"/>
  <c r="T178" i="5"/>
  <c r="R178" i="5"/>
  <c r="P178" i="5"/>
  <c r="BK178" i="5"/>
  <c r="J178" i="5"/>
  <c r="BE178" i="5" s="1"/>
  <c r="BI175" i="5"/>
  <c r="BH175" i="5"/>
  <c r="BG175" i="5"/>
  <c r="BF175" i="5"/>
  <c r="T175" i="5"/>
  <c r="R175" i="5"/>
  <c r="P175" i="5"/>
  <c r="BK175" i="5"/>
  <c r="J175" i="5"/>
  <c r="BE175" i="5" s="1"/>
  <c r="BI174" i="5"/>
  <c r="BH174" i="5"/>
  <c r="BG174" i="5"/>
  <c r="BF174" i="5"/>
  <c r="BE174" i="5"/>
  <c r="T174" i="5"/>
  <c r="R174" i="5"/>
  <c r="P174" i="5"/>
  <c r="BK174" i="5"/>
  <c r="J174" i="5"/>
  <c r="BI171" i="5"/>
  <c r="BH171" i="5"/>
  <c r="BG171" i="5"/>
  <c r="BF171" i="5"/>
  <c r="T171" i="5"/>
  <c r="R171" i="5"/>
  <c r="R170" i="5" s="1"/>
  <c r="R169" i="5" s="1"/>
  <c r="P171" i="5"/>
  <c r="BK171" i="5"/>
  <c r="J171" i="5"/>
  <c r="BE171" i="5" s="1"/>
  <c r="BI168" i="5"/>
  <c r="BH168" i="5"/>
  <c r="BG168" i="5"/>
  <c r="BF168" i="5"/>
  <c r="T168" i="5"/>
  <c r="R168" i="5"/>
  <c r="R166" i="5" s="1"/>
  <c r="P168" i="5"/>
  <c r="BK168" i="5"/>
  <c r="J168" i="5"/>
  <c r="BE168" i="5" s="1"/>
  <c r="BI167" i="5"/>
  <c r="BH167" i="5"/>
  <c r="BG167" i="5"/>
  <c r="BF167" i="5"/>
  <c r="T167" i="5"/>
  <c r="T166" i="5" s="1"/>
  <c r="R167" i="5"/>
  <c r="P167" i="5"/>
  <c r="BK167" i="5"/>
  <c r="BK166" i="5" s="1"/>
  <c r="J166" i="5" s="1"/>
  <c r="J65" i="5" s="1"/>
  <c r="J167" i="5"/>
  <c r="BE167" i="5" s="1"/>
  <c r="BI165" i="5"/>
  <c r="BH165" i="5"/>
  <c r="BG165" i="5"/>
  <c r="BF165" i="5"/>
  <c r="BE165" i="5"/>
  <c r="T165" i="5"/>
  <c r="R165" i="5"/>
  <c r="P165" i="5"/>
  <c r="BK165" i="5"/>
  <c r="J165" i="5"/>
  <c r="BI164" i="5"/>
  <c r="BH164" i="5"/>
  <c r="BG164" i="5"/>
  <c r="BF164" i="5"/>
  <c r="BE164" i="5"/>
  <c r="T164" i="5"/>
  <c r="R164" i="5"/>
  <c r="P164" i="5"/>
  <c r="BK164" i="5"/>
  <c r="J164" i="5"/>
  <c r="BI163" i="5"/>
  <c r="BH163" i="5"/>
  <c r="BG163" i="5"/>
  <c r="BF163" i="5"/>
  <c r="BE163" i="5"/>
  <c r="T163" i="5"/>
  <c r="R163" i="5"/>
  <c r="P163" i="5"/>
  <c r="BK163" i="5"/>
  <c r="J163" i="5"/>
  <c r="BI162" i="5"/>
  <c r="BH162" i="5"/>
  <c r="BG162" i="5"/>
  <c r="BF162" i="5"/>
  <c r="BE162" i="5"/>
  <c r="T162" i="5"/>
  <c r="R162" i="5"/>
  <c r="P162" i="5"/>
  <c r="BK162" i="5"/>
  <c r="J162" i="5"/>
  <c r="BI161" i="5"/>
  <c r="BH161" i="5"/>
  <c r="BG161" i="5"/>
  <c r="BF161" i="5"/>
  <c r="BE161" i="5"/>
  <c r="T161" i="5"/>
  <c r="R161" i="5"/>
  <c r="P161" i="5"/>
  <c r="BK161" i="5"/>
  <c r="J161" i="5"/>
  <c r="BI160" i="5"/>
  <c r="BH160" i="5"/>
  <c r="BG160" i="5"/>
  <c r="BF160" i="5"/>
  <c r="BE160" i="5"/>
  <c r="T160" i="5"/>
  <c r="R160" i="5"/>
  <c r="P160" i="5"/>
  <c r="BK160" i="5"/>
  <c r="J160" i="5"/>
  <c r="BI159" i="5"/>
  <c r="BH159" i="5"/>
  <c r="BG159" i="5"/>
  <c r="BF159" i="5"/>
  <c r="BE159" i="5"/>
  <c r="T159" i="5"/>
  <c r="R159" i="5"/>
  <c r="P159" i="5"/>
  <c r="BK159" i="5"/>
  <c r="J159" i="5"/>
  <c r="BI156" i="5"/>
  <c r="BH156" i="5"/>
  <c r="BG156" i="5"/>
  <c r="BF156" i="5"/>
  <c r="BE156" i="5"/>
  <c r="T156" i="5"/>
  <c r="R156" i="5"/>
  <c r="P156" i="5"/>
  <c r="BK156" i="5"/>
  <c r="J156" i="5"/>
  <c r="BI155" i="5"/>
  <c r="BH155" i="5"/>
  <c r="BG155" i="5"/>
  <c r="BF155" i="5"/>
  <c r="BE155" i="5"/>
  <c r="T155" i="5"/>
  <c r="R155" i="5"/>
  <c r="P155" i="5"/>
  <c r="P154" i="5" s="1"/>
  <c r="BK155" i="5"/>
  <c r="J155" i="5"/>
  <c r="BI153" i="5"/>
  <c r="BH153" i="5"/>
  <c r="BG153" i="5"/>
  <c r="BF153" i="5"/>
  <c r="T153" i="5"/>
  <c r="R153" i="5"/>
  <c r="P153" i="5"/>
  <c r="BK153" i="5"/>
  <c r="J153" i="5"/>
  <c r="BE153" i="5" s="1"/>
  <c r="BI150" i="5"/>
  <c r="BH150" i="5"/>
  <c r="BG150" i="5"/>
  <c r="BF150" i="5"/>
  <c r="BE150" i="5"/>
  <c r="T150" i="5"/>
  <c r="R150" i="5"/>
  <c r="P150" i="5"/>
  <c r="P149" i="5" s="1"/>
  <c r="BK150" i="5"/>
  <c r="BK149" i="5" s="1"/>
  <c r="J149" i="5" s="1"/>
  <c r="J63" i="5" s="1"/>
  <c r="J150" i="5"/>
  <c r="BI148" i="5"/>
  <c r="BH148" i="5"/>
  <c r="BG148" i="5"/>
  <c r="BF148" i="5"/>
  <c r="T148" i="5"/>
  <c r="R148" i="5"/>
  <c r="P148" i="5"/>
  <c r="BK148" i="5"/>
  <c r="J148" i="5"/>
  <c r="BE148" i="5" s="1"/>
  <c r="BI145" i="5"/>
  <c r="BH145" i="5"/>
  <c r="BG145" i="5"/>
  <c r="BF145" i="5"/>
  <c r="BE145" i="5"/>
  <c r="T145" i="5"/>
  <c r="R145" i="5"/>
  <c r="P145" i="5"/>
  <c r="BK145" i="5"/>
  <c r="J145" i="5"/>
  <c r="BI144" i="5"/>
  <c r="BH144" i="5"/>
  <c r="BG144" i="5"/>
  <c r="BF144" i="5"/>
  <c r="T144" i="5"/>
  <c r="R144" i="5"/>
  <c r="P144" i="5"/>
  <c r="BK144" i="5"/>
  <c r="J144" i="5"/>
  <c r="BE144" i="5" s="1"/>
  <c r="BI141" i="5"/>
  <c r="BH141" i="5"/>
  <c r="BG141" i="5"/>
  <c r="BF141" i="5"/>
  <c r="BE141" i="5"/>
  <c r="T141" i="5"/>
  <c r="R141" i="5"/>
  <c r="P141" i="5"/>
  <c r="P139" i="5" s="1"/>
  <c r="BK141" i="5"/>
  <c r="J141" i="5"/>
  <c r="BI140" i="5"/>
  <c r="BH140" i="5"/>
  <c r="BG140" i="5"/>
  <c r="BF140" i="5"/>
  <c r="T140" i="5"/>
  <c r="T139" i="5" s="1"/>
  <c r="R140" i="5"/>
  <c r="R139" i="5" s="1"/>
  <c r="P140" i="5"/>
  <c r="BK140" i="5"/>
  <c r="J140" i="5"/>
  <c r="BE140" i="5" s="1"/>
  <c r="BI136" i="5"/>
  <c r="BH136" i="5"/>
  <c r="BG136" i="5"/>
  <c r="BF136" i="5"/>
  <c r="T136" i="5"/>
  <c r="R136" i="5"/>
  <c r="R130" i="5" s="1"/>
  <c r="P136" i="5"/>
  <c r="BK136" i="5"/>
  <c r="J136" i="5"/>
  <c r="BE136" i="5" s="1"/>
  <c r="BI135" i="5"/>
  <c r="BH135" i="5"/>
  <c r="BG135" i="5"/>
  <c r="BF135" i="5"/>
  <c r="T135" i="5"/>
  <c r="R135" i="5"/>
  <c r="P135" i="5"/>
  <c r="BK135" i="5"/>
  <c r="J135" i="5"/>
  <c r="BE135" i="5" s="1"/>
  <c r="BI132" i="5"/>
  <c r="BH132" i="5"/>
  <c r="BG132" i="5"/>
  <c r="BF132" i="5"/>
  <c r="T132" i="5"/>
  <c r="R132" i="5"/>
  <c r="P132" i="5"/>
  <c r="BK132" i="5"/>
  <c r="J132" i="5"/>
  <c r="BE132" i="5" s="1"/>
  <c r="BI131" i="5"/>
  <c r="BH131" i="5"/>
  <c r="BG131" i="5"/>
  <c r="BF131" i="5"/>
  <c r="T131" i="5"/>
  <c r="R131" i="5"/>
  <c r="P131" i="5"/>
  <c r="BK131" i="5"/>
  <c r="J131" i="5"/>
  <c r="BE131" i="5" s="1"/>
  <c r="BI127" i="5"/>
  <c r="BH127" i="5"/>
  <c r="BG127" i="5"/>
  <c r="BF127" i="5"/>
  <c r="BE127" i="5"/>
  <c r="T127" i="5"/>
  <c r="R127" i="5"/>
  <c r="R126" i="5" s="1"/>
  <c r="P127" i="5"/>
  <c r="P126" i="5" s="1"/>
  <c r="BK127" i="5"/>
  <c r="BK126" i="5" s="1"/>
  <c r="J126" i="5" s="1"/>
  <c r="J60" i="5" s="1"/>
  <c r="J127" i="5"/>
  <c r="BI125" i="5"/>
  <c r="BH125" i="5"/>
  <c r="BG125" i="5"/>
  <c r="BF125" i="5"/>
  <c r="T125" i="5"/>
  <c r="T124" i="5" s="1"/>
  <c r="R125" i="5"/>
  <c r="R124" i="5" s="1"/>
  <c r="P125" i="5"/>
  <c r="P124" i="5" s="1"/>
  <c r="BK125" i="5"/>
  <c r="J125" i="5"/>
  <c r="BE125" i="5" s="1"/>
  <c r="J59" i="5"/>
  <c r="BI121" i="5"/>
  <c r="BH121" i="5"/>
  <c r="BG121" i="5"/>
  <c r="BF121" i="5"/>
  <c r="BE121" i="5"/>
  <c r="T121" i="5"/>
  <c r="R121" i="5"/>
  <c r="P121" i="5"/>
  <c r="BK121" i="5"/>
  <c r="J121" i="5"/>
  <c r="BI120" i="5"/>
  <c r="BH120" i="5"/>
  <c r="BG120" i="5"/>
  <c r="BF120" i="5"/>
  <c r="T120" i="5"/>
  <c r="R120" i="5"/>
  <c r="P120" i="5"/>
  <c r="BK120" i="5"/>
  <c r="J120" i="5"/>
  <c r="BE120" i="5" s="1"/>
  <c r="BI117" i="5"/>
  <c r="BH117" i="5"/>
  <c r="BG117" i="5"/>
  <c r="BF117" i="5"/>
  <c r="BE117" i="5"/>
  <c r="T117" i="5"/>
  <c r="R117" i="5"/>
  <c r="P117" i="5"/>
  <c r="BK117" i="5"/>
  <c r="J117" i="5"/>
  <c r="BI116" i="5"/>
  <c r="BH116" i="5"/>
  <c r="BG116" i="5"/>
  <c r="BF116" i="5"/>
  <c r="T116" i="5"/>
  <c r="R116" i="5"/>
  <c r="P116" i="5"/>
  <c r="BK116" i="5"/>
  <c r="J116" i="5"/>
  <c r="BE116" i="5" s="1"/>
  <c r="BI113" i="5"/>
  <c r="BH113" i="5"/>
  <c r="BG113" i="5"/>
  <c r="BF113" i="5"/>
  <c r="BE113" i="5"/>
  <c r="T113" i="5"/>
  <c r="R113" i="5"/>
  <c r="P113" i="5"/>
  <c r="BK113" i="5"/>
  <c r="J113" i="5"/>
  <c r="BI112" i="5"/>
  <c r="BH112" i="5"/>
  <c r="BG112" i="5"/>
  <c r="BF112" i="5"/>
  <c r="T112" i="5"/>
  <c r="R112" i="5"/>
  <c r="P112" i="5"/>
  <c r="BK112" i="5"/>
  <c r="J112" i="5"/>
  <c r="BE112" i="5" s="1"/>
  <c r="BI111" i="5"/>
  <c r="BH111" i="5"/>
  <c r="BG111" i="5"/>
  <c r="BF111" i="5"/>
  <c r="BE111" i="5"/>
  <c r="T111" i="5"/>
  <c r="R111" i="5"/>
  <c r="P111" i="5"/>
  <c r="BK111" i="5"/>
  <c r="J111" i="5"/>
  <c r="BI108" i="5"/>
  <c r="BH108" i="5"/>
  <c r="BG108" i="5"/>
  <c r="BF108" i="5"/>
  <c r="T108" i="5"/>
  <c r="R108" i="5"/>
  <c r="P108" i="5"/>
  <c r="BK108" i="5"/>
  <c r="J108" i="5"/>
  <c r="BE108" i="5" s="1"/>
  <c r="BI107" i="5"/>
  <c r="BH107" i="5"/>
  <c r="BG107" i="5"/>
  <c r="BF107" i="5"/>
  <c r="BE107" i="5"/>
  <c r="T107" i="5"/>
  <c r="R107" i="5"/>
  <c r="P107" i="5"/>
  <c r="BK107" i="5"/>
  <c r="J107" i="5"/>
  <c r="BI106" i="5"/>
  <c r="BH106" i="5"/>
  <c r="BG106" i="5"/>
  <c r="BF106" i="5"/>
  <c r="T106" i="5"/>
  <c r="R106" i="5"/>
  <c r="P106" i="5"/>
  <c r="BK106" i="5"/>
  <c r="J106" i="5"/>
  <c r="BE106" i="5" s="1"/>
  <c r="BI105" i="5"/>
  <c r="BH105" i="5"/>
  <c r="BG105" i="5"/>
  <c r="BF105" i="5"/>
  <c r="BE105" i="5"/>
  <c r="T105" i="5"/>
  <c r="R105" i="5"/>
  <c r="P105" i="5"/>
  <c r="BK105" i="5"/>
  <c r="J105" i="5"/>
  <c r="BI102" i="5"/>
  <c r="BH102" i="5"/>
  <c r="BG102" i="5"/>
  <c r="BF102" i="5"/>
  <c r="T102" i="5"/>
  <c r="R102" i="5"/>
  <c r="P102" i="5"/>
  <c r="BK102" i="5"/>
  <c r="J102" i="5"/>
  <c r="BE102" i="5" s="1"/>
  <c r="BI101" i="5"/>
  <c r="BH101" i="5"/>
  <c r="BG101" i="5"/>
  <c r="BF101" i="5"/>
  <c r="BE101" i="5"/>
  <c r="T101" i="5"/>
  <c r="R101" i="5"/>
  <c r="P101" i="5"/>
  <c r="BK101" i="5"/>
  <c r="J101" i="5"/>
  <c r="BI100" i="5"/>
  <c r="BH100" i="5"/>
  <c r="BG100" i="5"/>
  <c r="BF100" i="5"/>
  <c r="T100" i="5"/>
  <c r="R100" i="5"/>
  <c r="P100" i="5"/>
  <c r="BK100" i="5"/>
  <c r="J100" i="5"/>
  <c r="BE100" i="5" s="1"/>
  <c r="BI97" i="5"/>
  <c r="BH97" i="5"/>
  <c r="BG97" i="5"/>
  <c r="BF97" i="5"/>
  <c r="BE97" i="5"/>
  <c r="T97" i="5"/>
  <c r="R97" i="5"/>
  <c r="P97" i="5"/>
  <c r="BK97" i="5"/>
  <c r="J97" i="5"/>
  <c r="BI96" i="5"/>
  <c r="BH96" i="5"/>
  <c r="F33" i="5" s="1"/>
  <c r="BC55" i="1" s="1"/>
  <c r="BG96" i="5"/>
  <c r="BF96" i="5"/>
  <c r="T96" i="5"/>
  <c r="R96" i="5"/>
  <c r="P96" i="5"/>
  <c r="BK96" i="5"/>
  <c r="J96" i="5"/>
  <c r="BE96" i="5" s="1"/>
  <c r="BI93" i="5"/>
  <c r="BH93" i="5"/>
  <c r="BG93" i="5"/>
  <c r="F32" i="5" s="1"/>
  <c r="BB55" i="1" s="1"/>
  <c r="BF93" i="5"/>
  <c r="BE93" i="5"/>
  <c r="T93" i="5"/>
  <c r="R93" i="5"/>
  <c r="P93" i="5"/>
  <c r="P92" i="5" s="1"/>
  <c r="BK93" i="5"/>
  <c r="BK92" i="5" s="1"/>
  <c r="J93" i="5"/>
  <c r="J86" i="5"/>
  <c r="F86" i="5"/>
  <c r="J84" i="5"/>
  <c r="F84" i="5"/>
  <c r="E82" i="5"/>
  <c r="J51" i="5"/>
  <c r="F51" i="5"/>
  <c r="J49" i="5"/>
  <c r="F49" i="5"/>
  <c r="E47" i="5"/>
  <c r="J18" i="5"/>
  <c r="E18" i="5"/>
  <c r="F52" i="5" s="1"/>
  <c r="J17" i="5"/>
  <c r="J12" i="5"/>
  <c r="E7" i="5"/>
  <c r="E45" i="5" s="1"/>
  <c r="AY54" i="1"/>
  <c r="AX54" i="1"/>
  <c r="BI112" i="4"/>
  <c r="BH112" i="4"/>
  <c r="BG112" i="4"/>
  <c r="BF112" i="4"/>
  <c r="T112" i="4"/>
  <c r="R112" i="4"/>
  <c r="P112" i="4"/>
  <c r="BK112" i="4"/>
  <c r="J112" i="4"/>
  <c r="BE112" i="4" s="1"/>
  <c r="BI111" i="4"/>
  <c r="BH111" i="4"/>
  <c r="BG111" i="4"/>
  <c r="BF111" i="4"/>
  <c r="T111" i="4"/>
  <c r="R111" i="4"/>
  <c r="P111" i="4"/>
  <c r="BK111" i="4"/>
  <c r="J111" i="4"/>
  <c r="BE111" i="4" s="1"/>
  <c r="BI110" i="4"/>
  <c r="BH110" i="4"/>
  <c r="BG110" i="4"/>
  <c r="BF110" i="4"/>
  <c r="T110" i="4"/>
  <c r="R110" i="4"/>
  <c r="P110" i="4"/>
  <c r="BK110" i="4"/>
  <c r="J110" i="4"/>
  <c r="BE110" i="4" s="1"/>
  <c r="BI109" i="4"/>
  <c r="BH109" i="4"/>
  <c r="BG109" i="4"/>
  <c r="BF109" i="4"/>
  <c r="T109" i="4"/>
  <c r="R109" i="4"/>
  <c r="P109" i="4"/>
  <c r="BK109" i="4"/>
  <c r="J109" i="4"/>
  <c r="BE109" i="4" s="1"/>
  <c r="BI108" i="4"/>
  <c r="BH108" i="4"/>
  <c r="BG108" i="4"/>
  <c r="BF108" i="4"/>
  <c r="BE108" i="4"/>
  <c r="T108" i="4"/>
  <c r="R108" i="4"/>
  <c r="P108" i="4"/>
  <c r="BK108" i="4"/>
  <c r="J108" i="4"/>
  <c r="BI107" i="4"/>
  <c r="BH107" i="4"/>
  <c r="BG107" i="4"/>
  <c r="BF107" i="4"/>
  <c r="T107" i="4"/>
  <c r="R107" i="4"/>
  <c r="P107" i="4"/>
  <c r="BK107" i="4"/>
  <c r="J107" i="4"/>
  <c r="BE107" i="4" s="1"/>
  <c r="BI106" i="4"/>
  <c r="BH106" i="4"/>
  <c r="BG106" i="4"/>
  <c r="BF106" i="4"/>
  <c r="BE106" i="4"/>
  <c r="T106" i="4"/>
  <c r="R106" i="4"/>
  <c r="P106" i="4"/>
  <c r="BK106" i="4"/>
  <c r="J106" i="4"/>
  <c r="BI105" i="4"/>
  <c r="BH105" i="4"/>
  <c r="BG105" i="4"/>
  <c r="BF105" i="4"/>
  <c r="T105" i="4"/>
  <c r="R105" i="4"/>
  <c r="P105" i="4"/>
  <c r="BK105" i="4"/>
  <c r="J105" i="4"/>
  <c r="BE105" i="4" s="1"/>
  <c r="BI104" i="4"/>
  <c r="BH104" i="4"/>
  <c r="BG104" i="4"/>
  <c r="BF104" i="4"/>
  <c r="T104" i="4"/>
  <c r="R104" i="4"/>
  <c r="P104" i="4"/>
  <c r="BK104" i="4"/>
  <c r="J104" i="4"/>
  <c r="BE104" i="4" s="1"/>
  <c r="BI103" i="4"/>
  <c r="BH103" i="4"/>
  <c r="BG103" i="4"/>
  <c r="BF103" i="4"/>
  <c r="T103" i="4"/>
  <c r="R103" i="4"/>
  <c r="P103" i="4"/>
  <c r="BK103" i="4"/>
  <c r="J103" i="4"/>
  <c r="BE103" i="4" s="1"/>
  <c r="BI102" i="4"/>
  <c r="BH102" i="4"/>
  <c r="BG102" i="4"/>
  <c r="BF102" i="4"/>
  <c r="T102" i="4"/>
  <c r="R102" i="4"/>
  <c r="P102" i="4"/>
  <c r="BK102" i="4"/>
  <c r="J102" i="4"/>
  <c r="BE102" i="4" s="1"/>
  <c r="BI101" i="4"/>
  <c r="BH101" i="4"/>
  <c r="BG101" i="4"/>
  <c r="BF101" i="4"/>
  <c r="T101" i="4"/>
  <c r="R101" i="4"/>
  <c r="P101" i="4"/>
  <c r="BK101" i="4"/>
  <c r="J101" i="4"/>
  <c r="BE101" i="4" s="1"/>
  <c r="BI100" i="4"/>
  <c r="BH100" i="4"/>
  <c r="BG100" i="4"/>
  <c r="BF100" i="4"/>
  <c r="BE100" i="4"/>
  <c r="T100" i="4"/>
  <c r="R100" i="4"/>
  <c r="P100" i="4"/>
  <c r="BK100" i="4"/>
  <c r="J100" i="4"/>
  <c r="BI99" i="4"/>
  <c r="BH99" i="4"/>
  <c r="BG99" i="4"/>
  <c r="BF99" i="4"/>
  <c r="T99" i="4"/>
  <c r="R99" i="4"/>
  <c r="P99" i="4"/>
  <c r="BK99" i="4"/>
  <c r="J99" i="4"/>
  <c r="BE99" i="4" s="1"/>
  <c r="BI98" i="4"/>
  <c r="BH98" i="4"/>
  <c r="BG98" i="4"/>
  <c r="BF98" i="4"/>
  <c r="BE98" i="4"/>
  <c r="T98" i="4"/>
  <c r="R98" i="4"/>
  <c r="P98" i="4"/>
  <c r="BK98" i="4"/>
  <c r="J98" i="4"/>
  <c r="BI97" i="4"/>
  <c r="BH97" i="4"/>
  <c r="BG97" i="4"/>
  <c r="BF97" i="4"/>
  <c r="T97" i="4"/>
  <c r="R97" i="4"/>
  <c r="P97" i="4"/>
  <c r="BK97" i="4"/>
  <c r="J97" i="4"/>
  <c r="BE97" i="4" s="1"/>
  <c r="BI96" i="4"/>
  <c r="BH96" i="4"/>
  <c r="BG96" i="4"/>
  <c r="BF96" i="4"/>
  <c r="T96" i="4"/>
  <c r="R96" i="4"/>
  <c r="P96" i="4"/>
  <c r="BK96" i="4"/>
  <c r="J96" i="4"/>
  <c r="BE96" i="4" s="1"/>
  <c r="BI95" i="4"/>
  <c r="BH95" i="4"/>
  <c r="BG95" i="4"/>
  <c r="BF95" i="4"/>
  <c r="T95" i="4"/>
  <c r="R95" i="4"/>
  <c r="P95" i="4"/>
  <c r="BK95" i="4"/>
  <c r="J95" i="4"/>
  <c r="BE95" i="4" s="1"/>
  <c r="BI94" i="4"/>
  <c r="BH94" i="4"/>
  <c r="BG94" i="4"/>
  <c r="BF94" i="4"/>
  <c r="T94" i="4"/>
  <c r="R94" i="4"/>
  <c r="P94" i="4"/>
  <c r="BK94" i="4"/>
  <c r="J94" i="4"/>
  <c r="BE94" i="4" s="1"/>
  <c r="BI93" i="4"/>
  <c r="BH93" i="4"/>
  <c r="BG93" i="4"/>
  <c r="BF93" i="4"/>
  <c r="T93" i="4"/>
  <c r="R93" i="4"/>
  <c r="P93" i="4"/>
  <c r="BK93" i="4"/>
  <c r="J93" i="4"/>
  <c r="BE93" i="4" s="1"/>
  <c r="BI92" i="4"/>
  <c r="BH92" i="4"/>
  <c r="BG92" i="4"/>
  <c r="BF92" i="4"/>
  <c r="BE92" i="4"/>
  <c r="T92" i="4"/>
  <c r="R92" i="4"/>
  <c r="P92" i="4"/>
  <c r="BK92" i="4"/>
  <c r="J92" i="4"/>
  <c r="BI91" i="4"/>
  <c r="BH91" i="4"/>
  <c r="BG91" i="4"/>
  <c r="BF91" i="4"/>
  <c r="T91" i="4"/>
  <c r="R91" i="4"/>
  <c r="P91" i="4"/>
  <c r="BK91" i="4"/>
  <c r="J91" i="4"/>
  <c r="BE91" i="4" s="1"/>
  <c r="BI90" i="4"/>
  <c r="BH90" i="4"/>
  <c r="BG90" i="4"/>
  <c r="BF90" i="4"/>
  <c r="BE90" i="4"/>
  <c r="T90" i="4"/>
  <c r="R90" i="4"/>
  <c r="P90" i="4"/>
  <c r="BK90" i="4"/>
  <c r="J90" i="4"/>
  <c r="BI89" i="4"/>
  <c r="BH89" i="4"/>
  <c r="BG89" i="4"/>
  <c r="BF89" i="4"/>
  <c r="T89" i="4"/>
  <c r="R89" i="4"/>
  <c r="P89" i="4"/>
  <c r="BK89" i="4"/>
  <c r="J89" i="4"/>
  <c r="BE89" i="4" s="1"/>
  <c r="BI88" i="4"/>
  <c r="BH88" i="4"/>
  <c r="BG88" i="4"/>
  <c r="BF88" i="4"/>
  <c r="T88" i="4"/>
  <c r="R88" i="4"/>
  <c r="P88" i="4"/>
  <c r="BK88" i="4"/>
  <c r="J88" i="4"/>
  <c r="BE88" i="4" s="1"/>
  <c r="BI87" i="4"/>
  <c r="BH87" i="4"/>
  <c r="BG87" i="4"/>
  <c r="BF87" i="4"/>
  <c r="T87" i="4"/>
  <c r="R87" i="4"/>
  <c r="P87" i="4"/>
  <c r="BK87" i="4"/>
  <c r="J87" i="4"/>
  <c r="BE87" i="4" s="1"/>
  <c r="BI86" i="4"/>
  <c r="BH86" i="4"/>
  <c r="BG86" i="4"/>
  <c r="BF86" i="4"/>
  <c r="T86" i="4"/>
  <c r="R86" i="4"/>
  <c r="P86" i="4"/>
  <c r="BK86" i="4"/>
  <c r="J86" i="4"/>
  <c r="BE86" i="4" s="1"/>
  <c r="BI85" i="4"/>
  <c r="BH85" i="4"/>
  <c r="BG85" i="4"/>
  <c r="BF85" i="4"/>
  <c r="T85" i="4"/>
  <c r="R85" i="4"/>
  <c r="P85" i="4"/>
  <c r="BK85" i="4"/>
  <c r="J85" i="4"/>
  <c r="BE85" i="4" s="1"/>
  <c r="BI84" i="4"/>
  <c r="BH84" i="4"/>
  <c r="BG84" i="4"/>
  <c r="BF84" i="4"/>
  <c r="BE84" i="4"/>
  <c r="T84" i="4"/>
  <c r="R84" i="4"/>
  <c r="P84" i="4"/>
  <c r="BK84" i="4"/>
  <c r="J84" i="4"/>
  <c r="BI83" i="4"/>
  <c r="BH83" i="4"/>
  <c r="BG83" i="4"/>
  <c r="BF83" i="4"/>
  <c r="T83" i="4"/>
  <c r="R83" i="4"/>
  <c r="P83" i="4"/>
  <c r="BK83" i="4"/>
  <c r="J83" i="4"/>
  <c r="BE83" i="4" s="1"/>
  <c r="BI82" i="4"/>
  <c r="F34" i="4" s="1"/>
  <c r="BD54" i="1" s="1"/>
  <c r="BH82" i="4"/>
  <c r="BG82" i="4"/>
  <c r="BF82" i="4"/>
  <c r="BE82" i="4"/>
  <c r="T82" i="4"/>
  <c r="R82" i="4"/>
  <c r="P82" i="4"/>
  <c r="BK82" i="4"/>
  <c r="BK80" i="4" s="1"/>
  <c r="J82" i="4"/>
  <c r="BI81" i="4"/>
  <c r="BH81" i="4"/>
  <c r="BG81" i="4"/>
  <c r="F32" i="4" s="1"/>
  <c r="BB54" i="1" s="1"/>
  <c r="BF81" i="4"/>
  <c r="T81" i="4"/>
  <c r="R81" i="4"/>
  <c r="P81" i="4"/>
  <c r="P80" i="4" s="1"/>
  <c r="P79" i="4" s="1"/>
  <c r="P78" i="4" s="1"/>
  <c r="AU54" i="1" s="1"/>
  <c r="BK81" i="4"/>
  <c r="J81" i="4"/>
  <c r="BE81" i="4" s="1"/>
  <c r="J74" i="4"/>
  <c r="F74" i="4"/>
  <c r="J72" i="4"/>
  <c r="F72" i="4"/>
  <c r="E70" i="4"/>
  <c r="F52" i="4"/>
  <c r="J51" i="4"/>
  <c r="F51" i="4"/>
  <c r="F49" i="4"/>
  <c r="E47" i="4"/>
  <c r="E45" i="4"/>
  <c r="J18" i="4"/>
  <c r="E18" i="4"/>
  <c r="F75" i="4" s="1"/>
  <c r="J17" i="4"/>
  <c r="J12" i="4"/>
  <c r="J49" i="4" s="1"/>
  <c r="E7" i="4"/>
  <c r="E68" i="4" s="1"/>
  <c r="R189" i="3"/>
  <c r="P189" i="3"/>
  <c r="R185" i="3"/>
  <c r="R184" i="3"/>
  <c r="J152" i="3"/>
  <c r="J62" i="3" s="1"/>
  <c r="BK132" i="3"/>
  <c r="J132" i="3" s="1"/>
  <c r="BK90" i="3"/>
  <c r="J90" i="3" s="1"/>
  <c r="J58" i="3" s="1"/>
  <c r="AY53" i="1"/>
  <c r="AX53" i="1"/>
  <c r="BI190" i="3"/>
  <c r="BH190" i="3"/>
  <c r="BG190" i="3"/>
  <c r="BF190" i="3"/>
  <c r="T190" i="3"/>
  <c r="T189" i="3" s="1"/>
  <c r="R190" i="3"/>
  <c r="P190" i="3"/>
  <c r="BK190" i="3"/>
  <c r="BK189" i="3" s="1"/>
  <c r="J189" i="3" s="1"/>
  <c r="J68" i="3" s="1"/>
  <c r="J190" i="3"/>
  <c r="BE190" i="3" s="1"/>
  <c r="BI188" i="3"/>
  <c r="BH188" i="3"/>
  <c r="BG188" i="3"/>
  <c r="BF188" i="3"/>
  <c r="T188" i="3"/>
  <c r="R188" i="3"/>
  <c r="P188" i="3"/>
  <c r="P185" i="3" s="1"/>
  <c r="P184" i="3" s="1"/>
  <c r="BK188" i="3"/>
  <c r="J188" i="3"/>
  <c r="BE188" i="3" s="1"/>
  <c r="BI187" i="3"/>
  <c r="BH187" i="3"/>
  <c r="BG187" i="3"/>
  <c r="BF187" i="3"/>
  <c r="T187" i="3"/>
  <c r="R187" i="3"/>
  <c r="P187" i="3"/>
  <c r="BK187" i="3"/>
  <c r="BK185" i="3" s="1"/>
  <c r="J187" i="3"/>
  <c r="BE187" i="3" s="1"/>
  <c r="BI186" i="3"/>
  <c r="BH186" i="3"/>
  <c r="BG186" i="3"/>
  <c r="BF186" i="3"/>
  <c r="T186" i="3"/>
  <c r="R186" i="3"/>
  <c r="P186" i="3"/>
  <c r="BK186" i="3"/>
  <c r="J186" i="3"/>
  <c r="BE186" i="3" s="1"/>
  <c r="BI183" i="3"/>
  <c r="BH183" i="3"/>
  <c r="BG183" i="3"/>
  <c r="BF183" i="3"/>
  <c r="T183" i="3"/>
  <c r="T181" i="3" s="1"/>
  <c r="R183" i="3"/>
  <c r="P183" i="3"/>
  <c r="BK183" i="3"/>
  <c r="J183" i="3"/>
  <c r="BE183" i="3" s="1"/>
  <c r="BI182" i="3"/>
  <c r="BH182" i="3"/>
  <c r="BG182" i="3"/>
  <c r="BF182" i="3"/>
  <c r="BE182" i="3"/>
  <c r="T182" i="3"/>
  <c r="R182" i="3"/>
  <c r="P182" i="3"/>
  <c r="P181" i="3" s="1"/>
  <c r="BK182" i="3"/>
  <c r="BK181" i="3" s="1"/>
  <c r="J181" i="3" s="1"/>
  <c r="J65" i="3" s="1"/>
  <c r="J182" i="3"/>
  <c r="BI180" i="3"/>
  <c r="BH180" i="3"/>
  <c r="BG180" i="3"/>
  <c r="BF180" i="3"/>
  <c r="T180" i="3"/>
  <c r="R180" i="3"/>
  <c r="P180" i="3"/>
  <c r="BK180" i="3"/>
  <c r="J180" i="3"/>
  <c r="BE180" i="3" s="1"/>
  <c r="BI179" i="3"/>
  <c r="BH179" i="3"/>
  <c r="BG179" i="3"/>
  <c r="BF179" i="3"/>
  <c r="BE179" i="3"/>
  <c r="T179" i="3"/>
  <c r="R179" i="3"/>
  <c r="P179" i="3"/>
  <c r="BK179" i="3"/>
  <c r="J179" i="3"/>
  <c r="BI178" i="3"/>
  <c r="BH178" i="3"/>
  <c r="BG178" i="3"/>
  <c r="BF178" i="3"/>
  <c r="T178" i="3"/>
  <c r="R178" i="3"/>
  <c r="P178" i="3"/>
  <c r="BK178" i="3"/>
  <c r="J178" i="3"/>
  <c r="BE178" i="3" s="1"/>
  <c r="BI177" i="3"/>
  <c r="BH177" i="3"/>
  <c r="BG177" i="3"/>
  <c r="BF177" i="3"/>
  <c r="BE177" i="3"/>
  <c r="T177" i="3"/>
  <c r="R177" i="3"/>
  <c r="P177" i="3"/>
  <c r="BK177" i="3"/>
  <c r="J177" i="3"/>
  <c r="BI176" i="3"/>
  <c r="BH176" i="3"/>
  <c r="BG176" i="3"/>
  <c r="BF176" i="3"/>
  <c r="T176" i="3"/>
  <c r="R176" i="3"/>
  <c r="P176" i="3"/>
  <c r="BK176" i="3"/>
  <c r="J176" i="3"/>
  <c r="BE176" i="3" s="1"/>
  <c r="BI175" i="3"/>
  <c r="BH175" i="3"/>
  <c r="BG175" i="3"/>
  <c r="BF175" i="3"/>
  <c r="BE175" i="3"/>
  <c r="T175" i="3"/>
  <c r="R175" i="3"/>
  <c r="P175" i="3"/>
  <c r="BK175" i="3"/>
  <c r="J175" i="3"/>
  <c r="BI174" i="3"/>
  <c r="BH174" i="3"/>
  <c r="BG174" i="3"/>
  <c r="BF174" i="3"/>
  <c r="T174" i="3"/>
  <c r="R174" i="3"/>
  <c r="P174" i="3"/>
  <c r="BK174" i="3"/>
  <c r="J174" i="3"/>
  <c r="BE174" i="3" s="1"/>
  <c r="BI171" i="3"/>
  <c r="BH171" i="3"/>
  <c r="BG171" i="3"/>
  <c r="BF171" i="3"/>
  <c r="BE171" i="3"/>
  <c r="T171" i="3"/>
  <c r="R171" i="3"/>
  <c r="P171" i="3"/>
  <c r="P169" i="3" s="1"/>
  <c r="BK171" i="3"/>
  <c r="J171" i="3"/>
  <c r="BI170" i="3"/>
  <c r="BH170" i="3"/>
  <c r="BG170" i="3"/>
  <c r="BF170" i="3"/>
  <c r="T170" i="3"/>
  <c r="R170" i="3"/>
  <c r="R169" i="3" s="1"/>
  <c r="P170" i="3"/>
  <c r="BK170" i="3"/>
  <c r="J170" i="3"/>
  <c r="BE170" i="3" s="1"/>
  <c r="BI168" i="3"/>
  <c r="BH168" i="3"/>
  <c r="BG168" i="3"/>
  <c r="BF168" i="3"/>
  <c r="T168" i="3"/>
  <c r="R168" i="3"/>
  <c r="P168" i="3"/>
  <c r="BK168" i="3"/>
  <c r="J168" i="3"/>
  <c r="BE168" i="3" s="1"/>
  <c r="BI167" i="3"/>
  <c r="BH167" i="3"/>
  <c r="BG167" i="3"/>
  <c r="BF167" i="3"/>
  <c r="T167" i="3"/>
  <c r="R167" i="3"/>
  <c r="P167" i="3"/>
  <c r="BK167" i="3"/>
  <c r="J167" i="3"/>
  <c r="BE167" i="3" s="1"/>
  <c r="BI166" i="3"/>
  <c r="BH166" i="3"/>
  <c r="BG166" i="3"/>
  <c r="BF166" i="3"/>
  <c r="T166" i="3"/>
  <c r="R166" i="3"/>
  <c r="P166" i="3"/>
  <c r="BK166" i="3"/>
  <c r="J166" i="3"/>
  <c r="BE166" i="3" s="1"/>
  <c r="BI165" i="3"/>
  <c r="BH165" i="3"/>
  <c r="BG165" i="3"/>
  <c r="BF165" i="3"/>
  <c r="T165" i="3"/>
  <c r="R165" i="3"/>
  <c r="P165" i="3"/>
  <c r="BK165" i="3"/>
  <c r="J165" i="3"/>
  <c r="BE165" i="3" s="1"/>
  <c r="BI164" i="3"/>
  <c r="BH164" i="3"/>
  <c r="BG164" i="3"/>
  <c r="BF164" i="3"/>
  <c r="T164" i="3"/>
  <c r="R164" i="3"/>
  <c r="R162" i="3" s="1"/>
  <c r="P164" i="3"/>
  <c r="BK164" i="3"/>
  <c r="J164" i="3"/>
  <c r="BE164" i="3" s="1"/>
  <c r="BI163" i="3"/>
  <c r="BH163" i="3"/>
  <c r="BG163" i="3"/>
  <c r="BF163" i="3"/>
  <c r="BE163" i="3"/>
  <c r="T163" i="3"/>
  <c r="R163" i="3"/>
  <c r="P163" i="3"/>
  <c r="P162" i="3" s="1"/>
  <c r="BK163" i="3"/>
  <c r="BK162" i="3" s="1"/>
  <c r="J162" i="3" s="1"/>
  <c r="J63" i="3" s="1"/>
  <c r="J163" i="3"/>
  <c r="BI161" i="3"/>
  <c r="BH161" i="3"/>
  <c r="BG161" i="3"/>
  <c r="BF161" i="3"/>
  <c r="T161" i="3"/>
  <c r="R161" i="3"/>
  <c r="P161" i="3"/>
  <c r="BK161" i="3"/>
  <c r="J161" i="3"/>
  <c r="BE161" i="3" s="1"/>
  <c r="BI158" i="3"/>
  <c r="BH158" i="3"/>
  <c r="BG158" i="3"/>
  <c r="BF158" i="3"/>
  <c r="BE158" i="3"/>
  <c r="T158" i="3"/>
  <c r="R158" i="3"/>
  <c r="P158" i="3"/>
  <c r="BK158" i="3"/>
  <c r="J158" i="3"/>
  <c r="BI157" i="3"/>
  <c r="BH157" i="3"/>
  <c r="BG157" i="3"/>
  <c r="BF157" i="3"/>
  <c r="T157" i="3"/>
  <c r="T152" i="3" s="1"/>
  <c r="R157" i="3"/>
  <c r="P157" i="3"/>
  <c r="BK157" i="3"/>
  <c r="J157" i="3"/>
  <c r="BE157" i="3" s="1"/>
  <c r="BI153" i="3"/>
  <c r="BH153" i="3"/>
  <c r="BG153" i="3"/>
  <c r="BF153" i="3"/>
  <c r="BE153" i="3"/>
  <c r="T153" i="3"/>
  <c r="R153" i="3"/>
  <c r="R152" i="3" s="1"/>
  <c r="P153" i="3"/>
  <c r="P152" i="3" s="1"/>
  <c r="BK153" i="3"/>
  <c r="BK152" i="3" s="1"/>
  <c r="J153" i="3"/>
  <c r="BI151" i="3"/>
  <c r="BH151" i="3"/>
  <c r="BG151" i="3"/>
  <c r="BF151" i="3"/>
  <c r="BE151" i="3"/>
  <c r="T151" i="3"/>
  <c r="T150" i="3" s="1"/>
  <c r="R151" i="3"/>
  <c r="R150" i="3" s="1"/>
  <c r="P151" i="3"/>
  <c r="P150" i="3" s="1"/>
  <c r="BK151" i="3"/>
  <c r="BK150" i="3" s="1"/>
  <c r="J150" i="3" s="1"/>
  <c r="J61" i="3" s="1"/>
  <c r="J151" i="3"/>
  <c r="BI149" i="3"/>
  <c r="BH149" i="3"/>
  <c r="BG149" i="3"/>
  <c r="BF149" i="3"/>
  <c r="T149" i="3"/>
  <c r="R149" i="3"/>
  <c r="P149" i="3"/>
  <c r="BK149" i="3"/>
  <c r="J149" i="3"/>
  <c r="BE149" i="3" s="1"/>
  <c r="BI148" i="3"/>
  <c r="BH148" i="3"/>
  <c r="BG148" i="3"/>
  <c r="BF148" i="3"/>
  <c r="BE148" i="3"/>
  <c r="T148" i="3"/>
  <c r="R148" i="3"/>
  <c r="P148" i="3"/>
  <c r="BK148" i="3"/>
  <c r="J148" i="3"/>
  <c r="BI147" i="3"/>
  <c r="BH147" i="3"/>
  <c r="BG147" i="3"/>
  <c r="BF147" i="3"/>
  <c r="T147" i="3"/>
  <c r="R147" i="3"/>
  <c r="P147" i="3"/>
  <c r="BK147" i="3"/>
  <c r="J147" i="3"/>
  <c r="BE147" i="3" s="1"/>
  <c r="BI146" i="3"/>
  <c r="BH146" i="3"/>
  <c r="BG146" i="3"/>
  <c r="BF146" i="3"/>
  <c r="BE146" i="3"/>
  <c r="T146" i="3"/>
  <c r="R146" i="3"/>
  <c r="P146" i="3"/>
  <c r="BK146" i="3"/>
  <c r="J146" i="3"/>
  <c r="BI145" i="3"/>
  <c r="BH145" i="3"/>
  <c r="BG145" i="3"/>
  <c r="BF145" i="3"/>
  <c r="T145" i="3"/>
  <c r="R145" i="3"/>
  <c r="P145" i="3"/>
  <c r="BK145" i="3"/>
  <c r="J145" i="3"/>
  <c r="BE145" i="3" s="1"/>
  <c r="BI144" i="3"/>
  <c r="BH144" i="3"/>
  <c r="BG144" i="3"/>
  <c r="BF144" i="3"/>
  <c r="BE144" i="3"/>
  <c r="T144" i="3"/>
  <c r="R144" i="3"/>
  <c r="P144" i="3"/>
  <c r="P142" i="3" s="1"/>
  <c r="BK144" i="3"/>
  <c r="J144" i="3"/>
  <c r="BI143" i="3"/>
  <c r="BH143" i="3"/>
  <c r="BG143" i="3"/>
  <c r="BF143" i="3"/>
  <c r="T143" i="3"/>
  <c r="T142" i="3" s="1"/>
  <c r="R143" i="3"/>
  <c r="R142" i="3" s="1"/>
  <c r="P143" i="3"/>
  <c r="BK143" i="3"/>
  <c r="J143" i="3"/>
  <c r="BE143" i="3" s="1"/>
  <c r="BI141" i="3"/>
  <c r="BH141" i="3"/>
  <c r="BG141" i="3"/>
  <c r="BF141" i="3"/>
  <c r="T141" i="3"/>
  <c r="R141" i="3"/>
  <c r="P141" i="3"/>
  <c r="BK141" i="3"/>
  <c r="J141" i="3"/>
  <c r="BE141" i="3" s="1"/>
  <c r="BI140" i="3"/>
  <c r="BH140" i="3"/>
  <c r="BG140" i="3"/>
  <c r="BF140" i="3"/>
  <c r="T140" i="3"/>
  <c r="R140" i="3"/>
  <c r="P140" i="3"/>
  <c r="BK140" i="3"/>
  <c r="J140" i="3"/>
  <c r="BE140" i="3" s="1"/>
  <c r="BI138" i="3"/>
  <c r="BH138" i="3"/>
  <c r="BG138" i="3"/>
  <c r="BF138" i="3"/>
  <c r="T138" i="3"/>
  <c r="R138" i="3"/>
  <c r="P138" i="3"/>
  <c r="BK138" i="3"/>
  <c r="J138" i="3"/>
  <c r="BE138" i="3" s="1"/>
  <c r="BI134" i="3"/>
  <c r="BH134" i="3"/>
  <c r="BG134" i="3"/>
  <c r="BF134" i="3"/>
  <c r="BE134" i="3"/>
  <c r="T134" i="3"/>
  <c r="R134" i="3"/>
  <c r="P134" i="3"/>
  <c r="BK134" i="3"/>
  <c r="J134" i="3"/>
  <c r="BI133" i="3"/>
  <c r="BH133" i="3"/>
  <c r="BG133" i="3"/>
  <c r="BF133" i="3"/>
  <c r="T133" i="3"/>
  <c r="R133" i="3"/>
  <c r="R132" i="3" s="1"/>
  <c r="P133" i="3"/>
  <c r="P132" i="3" s="1"/>
  <c r="BK133" i="3"/>
  <c r="J133" i="3"/>
  <c r="BE133" i="3" s="1"/>
  <c r="J59" i="3"/>
  <c r="BI129" i="3"/>
  <c r="BH129" i="3"/>
  <c r="BG129" i="3"/>
  <c r="BF129" i="3"/>
  <c r="BE129" i="3"/>
  <c r="T129" i="3"/>
  <c r="R129" i="3"/>
  <c r="P129" i="3"/>
  <c r="BK129" i="3"/>
  <c r="J129" i="3"/>
  <c r="BI128" i="3"/>
  <c r="BH128" i="3"/>
  <c r="BG128" i="3"/>
  <c r="BF128" i="3"/>
  <c r="T128" i="3"/>
  <c r="R128" i="3"/>
  <c r="P128" i="3"/>
  <c r="BK128" i="3"/>
  <c r="J128" i="3"/>
  <c r="BE128" i="3" s="1"/>
  <c r="BI124" i="3"/>
  <c r="BH124" i="3"/>
  <c r="BG124" i="3"/>
  <c r="BF124" i="3"/>
  <c r="BE124" i="3"/>
  <c r="T124" i="3"/>
  <c r="R124" i="3"/>
  <c r="P124" i="3"/>
  <c r="BK124" i="3"/>
  <c r="J124" i="3"/>
  <c r="BI123" i="3"/>
  <c r="BH123" i="3"/>
  <c r="BG123" i="3"/>
  <c r="BF123" i="3"/>
  <c r="T123" i="3"/>
  <c r="R123" i="3"/>
  <c r="P123" i="3"/>
  <c r="BK123" i="3"/>
  <c r="J123" i="3"/>
  <c r="BE123" i="3" s="1"/>
  <c r="BI120" i="3"/>
  <c r="BH120" i="3"/>
  <c r="BG120" i="3"/>
  <c r="BF120" i="3"/>
  <c r="BE120" i="3"/>
  <c r="T120" i="3"/>
  <c r="R120" i="3"/>
  <c r="P120" i="3"/>
  <c r="BK120" i="3"/>
  <c r="J120" i="3"/>
  <c r="BI119" i="3"/>
  <c r="BH119" i="3"/>
  <c r="BG119" i="3"/>
  <c r="BF119" i="3"/>
  <c r="T119" i="3"/>
  <c r="R119" i="3"/>
  <c r="P119" i="3"/>
  <c r="BK119" i="3"/>
  <c r="J119" i="3"/>
  <c r="BE119" i="3" s="1"/>
  <c r="BI116" i="3"/>
  <c r="BH116" i="3"/>
  <c r="BG116" i="3"/>
  <c r="BF116" i="3"/>
  <c r="BE116" i="3"/>
  <c r="T116" i="3"/>
  <c r="R116" i="3"/>
  <c r="P116" i="3"/>
  <c r="BK116" i="3"/>
  <c r="J116" i="3"/>
  <c r="BI115" i="3"/>
  <c r="BH115" i="3"/>
  <c r="BG115" i="3"/>
  <c r="BF115" i="3"/>
  <c r="T115" i="3"/>
  <c r="R115" i="3"/>
  <c r="P115" i="3"/>
  <c r="BK115" i="3"/>
  <c r="J115" i="3"/>
  <c r="BE115" i="3" s="1"/>
  <c r="BI112" i="3"/>
  <c r="BH112" i="3"/>
  <c r="BG112" i="3"/>
  <c r="BF112" i="3"/>
  <c r="BE112" i="3"/>
  <c r="T112" i="3"/>
  <c r="R112" i="3"/>
  <c r="P112" i="3"/>
  <c r="BK112" i="3"/>
  <c r="J112" i="3"/>
  <c r="BI111" i="3"/>
  <c r="BH111" i="3"/>
  <c r="BG111" i="3"/>
  <c r="BF111" i="3"/>
  <c r="T111" i="3"/>
  <c r="R111" i="3"/>
  <c r="P111" i="3"/>
  <c r="BK111" i="3"/>
  <c r="J111" i="3"/>
  <c r="BE111" i="3" s="1"/>
  <c r="BI110" i="3"/>
  <c r="BH110" i="3"/>
  <c r="BG110" i="3"/>
  <c r="BF110" i="3"/>
  <c r="BE110" i="3"/>
  <c r="T110" i="3"/>
  <c r="R110" i="3"/>
  <c r="P110" i="3"/>
  <c r="BK110" i="3"/>
  <c r="J110" i="3"/>
  <c r="BI106" i="3"/>
  <c r="BH106" i="3"/>
  <c r="BG106" i="3"/>
  <c r="BF106" i="3"/>
  <c r="T106" i="3"/>
  <c r="R106" i="3"/>
  <c r="P106" i="3"/>
  <c r="BK106" i="3"/>
  <c r="J106" i="3"/>
  <c r="BE106" i="3" s="1"/>
  <c r="BI105" i="3"/>
  <c r="BH105" i="3"/>
  <c r="BG105" i="3"/>
  <c r="BF105" i="3"/>
  <c r="BE105" i="3"/>
  <c r="T105" i="3"/>
  <c r="R105" i="3"/>
  <c r="P105" i="3"/>
  <c r="BK105" i="3"/>
  <c r="J105" i="3"/>
  <c r="BI104" i="3"/>
  <c r="BH104" i="3"/>
  <c r="BG104" i="3"/>
  <c r="BF104" i="3"/>
  <c r="T104" i="3"/>
  <c r="R104" i="3"/>
  <c r="P104" i="3"/>
  <c r="BK104" i="3"/>
  <c r="J104" i="3"/>
  <c r="BE104" i="3" s="1"/>
  <c r="BI98" i="3"/>
  <c r="BH98" i="3"/>
  <c r="BG98" i="3"/>
  <c r="BF98" i="3"/>
  <c r="BE98" i="3"/>
  <c r="T98" i="3"/>
  <c r="R98" i="3"/>
  <c r="P98" i="3"/>
  <c r="BK98" i="3"/>
  <c r="J98" i="3"/>
  <c r="BI97" i="3"/>
  <c r="BH97" i="3"/>
  <c r="F33" i="3" s="1"/>
  <c r="BC53" i="1" s="1"/>
  <c r="BG97" i="3"/>
  <c r="BF97" i="3"/>
  <c r="T97" i="3"/>
  <c r="R97" i="3"/>
  <c r="P97" i="3"/>
  <c r="BK97" i="3"/>
  <c r="J97" i="3"/>
  <c r="BE97" i="3" s="1"/>
  <c r="BI91" i="3"/>
  <c r="F34" i="3" s="1"/>
  <c r="BD53" i="1" s="1"/>
  <c r="BH91" i="3"/>
  <c r="BG91" i="3"/>
  <c r="BF91" i="3"/>
  <c r="BE91" i="3"/>
  <c r="T91" i="3"/>
  <c r="R91" i="3"/>
  <c r="R90" i="3" s="1"/>
  <c r="P91" i="3"/>
  <c r="BK91" i="3"/>
  <c r="J91" i="3"/>
  <c r="J84" i="3"/>
  <c r="F84" i="3"/>
  <c r="J82" i="3"/>
  <c r="F82" i="3"/>
  <c r="E80" i="3"/>
  <c r="F52" i="3"/>
  <c r="J51" i="3"/>
  <c r="F51" i="3"/>
  <c r="J49" i="3"/>
  <c r="F49" i="3"/>
  <c r="E47" i="3"/>
  <c r="J18" i="3"/>
  <c r="E18" i="3"/>
  <c r="F85" i="3" s="1"/>
  <c r="J17" i="3"/>
  <c r="J12" i="3"/>
  <c r="E7" i="3"/>
  <c r="E45" i="3" s="1"/>
  <c r="T343" i="2"/>
  <c r="R341" i="2"/>
  <c r="R314" i="2"/>
  <c r="P298" i="2"/>
  <c r="P293" i="2"/>
  <c r="BK184" i="2"/>
  <c r="J184" i="2" s="1"/>
  <c r="J62" i="2" s="1"/>
  <c r="T143" i="2"/>
  <c r="AY52" i="1"/>
  <c r="AX52" i="1"/>
  <c r="BI354" i="2"/>
  <c r="BH354" i="2"/>
  <c r="BG354" i="2"/>
  <c r="BF354" i="2"/>
  <c r="T354" i="2"/>
  <c r="R354" i="2"/>
  <c r="P354" i="2"/>
  <c r="BK354" i="2"/>
  <c r="J354" i="2"/>
  <c r="BE354" i="2" s="1"/>
  <c r="BI353" i="2"/>
  <c r="BH353" i="2"/>
  <c r="BG353" i="2"/>
  <c r="BF353" i="2"/>
  <c r="BE353" i="2"/>
  <c r="T353" i="2"/>
  <c r="R353" i="2"/>
  <c r="P353" i="2"/>
  <c r="BK353" i="2"/>
  <c r="J353" i="2"/>
  <c r="BI352" i="2"/>
  <c r="BH352" i="2"/>
  <c r="BG352" i="2"/>
  <c r="BF352" i="2"/>
  <c r="T352" i="2"/>
  <c r="R352" i="2"/>
  <c r="P352" i="2"/>
  <c r="BK352" i="2"/>
  <c r="J352" i="2"/>
  <c r="BE352" i="2" s="1"/>
  <c r="BI351" i="2"/>
  <c r="BH351" i="2"/>
  <c r="BG351" i="2"/>
  <c r="BF351" i="2"/>
  <c r="BE351" i="2"/>
  <c r="T351" i="2"/>
  <c r="R351" i="2"/>
  <c r="P351" i="2"/>
  <c r="BK351" i="2"/>
  <c r="J351" i="2"/>
  <c r="BI350" i="2"/>
  <c r="BH350" i="2"/>
  <c r="BG350" i="2"/>
  <c r="BF350" i="2"/>
  <c r="T350" i="2"/>
  <c r="R350" i="2"/>
  <c r="P350" i="2"/>
  <c r="BK350" i="2"/>
  <c r="J350" i="2"/>
  <c r="BE350" i="2" s="1"/>
  <c r="BI349" i="2"/>
  <c r="BH349" i="2"/>
  <c r="BG349" i="2"/>
  <c r="BF349" i="2"/>
  <c r="BE349" i="2"/>
  <c r="T349" i="2"/>
  <c r="R349" i="2"/>
  <c r="P349" i="2"/>
  <c r="BK349" i="2"/>
  <c r="J349" i="2"/>
  <c r="BI348" i="2"/>
  <c r="BH348" i="2"/>
  <c r="BG348" i="2"/>
  <c r="BF348" i="2"/>
  <c r="T348" i="2"/>
  <c r="R348" i="2"/>
  <c r="P348" i="2"/>
  <c r="BK348" i="2"/>
  <c r="J348" i="2"/>
  <c r="BE348" i="2" s="1"/>
  <c r="BI347" i="2"/>
  <c r="BH347" i="2"/>
  <c r="BG347" i="2"/>
  <c r="BF347" i="2"/>
  <c r="BE347" i="2"/>
  <c r="T347" i="2"/>
  <c r="R347" i="2"/>
  <c r="P347" i="2"/>
  <c r="BK347" i="2"/>
  <c r="J347" i="2"/>
  <c r="BI346" i="2"/>
  <c r="BH346" i="2"/>
  <c r="BG346" i="2"/>
  <c r="BF346" i="2"/>
  <c r="T346" i="2"/>
  <c r="R346" i="2"/>
  <c r="P346" i="2"/>
  <c r="BK346" i="2"/>
  <c r="J346" i="2"/>
  <c r="BE346" i="2" s="1"/>
  <c r="BI345" i="2"/>
  <c r="BH345" i="2"/>
  <c r="BG345" i="2"/>
  <c r="BF345" i="2"/>
  <c r="BE345" i="2"/>
  <c r="T345" i="2"/>
  <c r="R345" i="2"/>
  <c r="P345" i="2"/>
  <c r="BK345" i="2"/>
  <c r="J345" i="2"/>
  <c r="BI344" i="2"/>
  <c r="BH344" i="2"/>
  <c r="BG344" i="2"/>
  <c r="BF344" i="2"/>
  <c r="T344" i="2"/>
  <c r="R344" i="2"/>
  <c r="P344" i="2"/>
  <c r="P343" i="2" s="1"/>
  <c r="BK344" i="2"/>
  <c r="J344" i="2"/>
  <c r="BE344" i="2" s="1"/>
  <c r="BI342" i="2"/>
  <c r="BH342" i="2"/>
  <c r="BG342" i="2"/>
  <c r="BF342" i="2"/>
  <c r="BE342" i="2"/>
  <c r="T342" i="2"/>
  <c r="T341" i="2" s="1"/>
  <c r="R342" i="2"/>
  <c r="P342" i="2"/>
  <c r="P341" i="2" s="1"/>
  <c r="BK342" i="2"/>
  <c r="BK341" i="2" s="1"/>
  <c r="J341" i="2" s="1"/>
  <c r="J72" i="2" s="1"/>
  <c r="J342" i="2"/>
  <c r="BI330" i="2"/>
  <c r="BH330" i="2"/>
  <c r="BG330" i="2"/>
  <c r="BF330" i="2"/>
  <c r="BE330" i="2"/>
  <c r="T330" i="2"/>
  <c r="R330" i="2"/>
  <c r="P330" i="2"/>
  <c r="BK330" i="2"/>
  <c r="J330" i="2"/>
  <c r="BI329" i="2"/>
  <c r="BH329" i="2"/>
  <c r="BG329" i="2"/>
  <c r="BF329" i="2"/>
  <c r="T329" i="2"/>
  <c r="R329" i="2"/>
  <c r="R327" i="2" s="1"/>
  <c r="P329" i="2"/>
  <c r="P327" i="2" s="1"/>
  <c r="BK329" i="2"/>
  <c r="J329" i="2"/>
  <c r="BE329" i="2" s="1"/>
  <c r="BI328" i="2"/>
  <c r="BH328" i="2"/>
  <c r="BG328" i="2"/>
  <c r="BF328" i="2"/>
  <c r="BE328" i="2"/>
  <c r="T328" i="2"/>
  <c r="T327" i="2" s="1"/>
  <c r="R328" i="2"/>
  <c r="P328" i="2"/>
  <c r="BK328" i="2"/>
  <c r="J328" i="2"/>
  <c r="BI326" i="2"/>
  <c r="BH326" i="2"/>
  <c r="BG326" i="2"/>
  <c r="BF326" i="2"/>
  <c r="T326" i="2"/>
  <c r="R326" i="2"/>
  <c r="P326" i="2"/>
  <c r="BK326" i="2"/>
  <c r="J326" i="2"/>
  <c r="BE326" i="2" s="1"/>
  <c r="BI325" i="2"/>
  <c r="BH325" i="2"/>
  <c r="BG325" i="2"/>
  <c r="BF325" i="2"/>
  <c r="BE325" i="2"/>
  <c r="T325" i="2"/>
  <c r="R325" i="2"/>
  <c r="P325" i="2"/>
  <c r="BK325" i="2"/>
  <c r="J325" i="2"/>
  <c r="BI324" i="2"/>
  <c r="BH324" i="2"/>
  <c r="BG324" i="2"/>
  <c r="BF324" i="2"/>
  <c r="T324" i="2"/>
  <c r="R324" i="2"/>
  <c r="P324" i="2"/>
  <c r="BK324" i="2"/>
  <c r="J324" i="2"/>
  <c r="BE324" i="2" s="1"/>
  <c r="BI323" i="2"/>
  <c r="BH323" i="2"/>
  <c r="BG323" i="2"/>
  <c r="BF323" i="2"/>
  <c r="BE323" i="2"/>
  <c r="T323" i="2"/>
  <c r="R323" i="2"/>
  <c r="P323" i="2"/>
  <c r="BK323" i="2"/>
  <c r="J323" i="2"/>
  <c r="BI322" i="2"/>
  <c r="BH322" i="2"/>
  <c r="BG322" i="2"/>
  <c r="BF322" i="2"/>
  <c r="T322" i="2"/>
  <c r="R322" i="2"/>
  <c r="P322" i="2"/>
  <c r="BK322" i="2"/>
  <c r="J322" i="2"/>
  <c r="BE322" i="2" s="1"/>
  <c r="BI319" i="2"/>
  <c r="BH319" i="2"/>
  <c r="BG319" i="2"/>
  <c r="BF319" i="2"/>
  <c r="BE319" i="2"/>
  <c r="T319" i="2"/>
  <c r="R319" i="2"/>
  <c r="P319" i="2"/>
  <c r="BK319" i="2"/>
  <c r="J319" i="2"/>
  <c r="BI318" i="2"/>
  <c r="BH318" i="2"/>
  <c r="BG318" i="2"/>
  <c r="BF318" i="2"/>
  <c r="T318" i="2"/>
  <c r="R318" i="2"/>
  <c r="P318" i="2"/>
  <c r="BK318" i="2"/>
  <c r="J318" i="2"/>
  <c r="BE318" i="2" s="1"/>
  <c r="BI317" i="2"/>
  <c r="BH317" i="2"/>
  <c r="BG317" i="2"/>
  <c r="BF317" i="2"/>
  <c r="BE317" i="2"/>
  <c r="T317" i="2"/>
  <c r="R317" i="2"/>
  <c r="P317" i="2"/>
  <c r="BK317" i="2"/>
  <c r="J317" i="2"/>
  <c r="BI316" i="2"/>
  <c r="BH316" i="2"/>
  <c r="BG316" i="2"/>
  <c r="BF316" i="2"/>
  <c r="T316" i="2"/>
  <c r="R316" i="2"/>
  <c r="P316" i="2"/>
  <c r="BK316" i="2"/>
  <c r="J316" i="2"/>
  <c r="BE316" i="2" s="1"/>
  <c r="BI315" i="2"/>
  <c r="BH315" i="2"/>
  <c r="BG315" i="2"/>
  <c r="BF315" i="2"/>
  <c r="BE315" i="2"/>
  <c r="T315" i="2"/>
  <c r="R315" i="2"/>
  <c r="P315" i="2"/>
  <c r="BK315" i="2"/>
  <c r="BK314" i="2" s="1"/>
  <c r="J314" i="2" s="1"/>
  <c r="J70" i="2" s="1"/>
  <c r="J315" i="2"/>
  <c r="BI313" i="2"/>
  <c r="BH313" i="2"/>
  <c r="BG313" i="2"/>
  <c r="BF313" i="2"/>
  <c r="BE313" i="2"/>
  <c r="T313" i="2"/>
  <c r="R313" i="2"/>
  <c r="P313" i="2"/>
  <c r="BK313" i="2"/>
  <c r="J313" i="2"/>
  <c r="BI312" i="2"/>
  <c r="BH312" i="2"/>
  <c r="BG312" i="2"/>
  <c r="BF312" i="2"/>
  <c r="T312" i="2"/>
  <c r="R312" i="2"/>
  <c r="P312" i="2"/>
  <c r="BK312" i="2"/>
  <c r="J312" i="2"/>
  <c r="BE312" i="2" s="1"/>
  <c r="BI311" i="2"/>
  <c r="BH311" i="2"/>
  <c r="BG311" i="2"/>
  <c r="BF311" i="2"/>
  <c r="BE311" i="2"/>
  <c r="T311" i="2"/>
  <c r="R311" i="2"/>
  <c r="P311" i="2"/>
  <c r="BK311" i="2"/>
  <c r="J311" i="2"/>
  <c r="BI308" i="2"/>
  <c r="BH308" i="2"/>
  <c r="BG308" i="2"/>
  <c r="BF308" i="2"/>
  <c r="T308" i="2"/>
  <c r="R308" i="2"/>
  <c r="P308" i="2"/>
  <c r="BK308" i="2"/>
  <c r="J308" i="2"/>
  <c r="BE308" i="2" s="1"/>
  <c r="BI307" i="2"/>
  <c r="BH307" i="2"/>
  <c r="BG307" i="2"/>
  <c r="BF307" i="2"/>
  <c r="BE307" i="2"/>
  <c r="T307" i="2"/>
  <c r="R307" i="2"/>
  <c r="P307" i="2"/>
  <c r="BK307" i="2"/>
  <c r="J307" i="2"/>
  <c r="BI305" i="2"/>
  <c r="BH305" i="2"/>
  <c r="BG305" i="2"/>
  <c r="BF305" i="2"/>
  <c r="T305" i="2"/>
  <c r="R305" i="2"/>
  <c r="P305" i="2"/>
  <c r="BK305" i="2"/>
  <c r="J305" i="2"/>
  <c r="BE305" i="2" s="1"/>
  <c r="BI304" i="2"/>
  <c r="BH304" i="2"/>
  <c r="BG304" i="2"/>
  <c r="BF304" i="2"/>
  <c r="BE304" i="2"/>
  <c r="T304" i="2"/>
  <c r="R304" i="2"/>
  <c r="P304" i="2"/>
  <c r="BK304" i="2"/>
  <c r="J304" i="2"/>
  <c r="BI300" i="2"/>
  <c r="BH300" i="2"/>
  <c r="BG300" i="2"/>
  <c r="BF300" i="2"/>
  <c r="T300" i="2"/>
  <c r="R300" i="2"/>
  <c r="P300" i="2"/>
  <c r="BK300" i="2"/>
  <c r="J300" i="2"/>
  <c r="BE300" i="2" s="1"/>
  <c r="BI299" i="2"/>
  <c r="BH299" i="2"/>
  <c r="BG299" i="2"/>
  <c r="BF299" i="2"/>
  <c r="BE299" i="2"/>
  <c r="T299" i="2"/>
  <c r="T298" i="2" s="1"/>
  <c r="R299" i="2"/>
  <c r="P299" i="2"/>
  <c r="BK299" i="2"/>
  <c r="BK298" i="2" s="1"/>
  <c r="J299" i="2"/>
  <c r="BI296" i="2"/>
  <c r="BH296" i="2"/>
  <c r="BG296" i="2"/>
  <c r="BF296" i="2"/>
  <c r="BE296" i="2"/>
  <c r="T296" i="2"/>
  <c r="R296" i="2"/>
  <c r="P296" i="2"/>
  <c r="BK296" i="2"/>
  <c r="J296" i="2"/>
  <c r="BI295" i="2"/>
  <c r="BH295" i="2"/>
  <c r="BG295" i="2"/>
  <c r="BF295" i="2"/>
  <c r="T295" i="2"/>
  <c r="R295" i="2"/>
  <c r="R293" i="2" s="1"/>
  <c r="P295" i="2"/>
  <c r="BK295" i="2"/>
  <c r="J295" i="2"/>
  <c r="BE295" i="2" s="1"/>
  <c r="BI294" i="2"/>
  <c r="BH294" i="2"/>
  <c r="BG294" i="2"/>
  <c r="BF294" i="2"/>
  <c r="BE294" i="2"/>
  <c r="T294" i="2"/>
  <c r="T293" i="2" s="1"/>
  <c r="R294" i="2"/>
  <c r="P294" i="2"/>
  <c r="BK294" i="2"/>
  <c r="BK293" i="2" s="1"/>
  <c r="J293" i="2" s="1"/>
  <c r="J67" i="2" s="1"/>
  <c r="J294" i="2"/>
  <c r="BI292" i="2"/>
  <c r="BH292" i="2"/>
  <c r="BG292" i="2"/>
  <c r="BF292" i="2"/>
  <c r="T292" i="2"/>
  <c r="R292" i="2"/>
  <c r="P292" i="2"/>
  <c r="BK292" i="2"/>
  <c r="J292" i="2"/>
  <c r="BE292" i="2" s="1"/>
  <c r="BI291" i="2"/>
  <c r="BH291" i="2"/>
  <c r="BG291" i="2"/>
  <c r="BF291" i="2"/>
  <c r="BE291" i="2"/>
  <c r="T291" i="2"/>
  <c r="R291" i="2"/>
  <c r="P291" i="2"/>
  <c r="BK291" i="2"/>
  <c r="J291" i="2"/>
  <c r="BI290" i="2"/>
  <c r="BH290" i="2"/>
  <c r="BG290" i="2"/>
  <c r="BF290" i="2"/>
  <c r="T290" i="2"/>
  <c r="R290" i="2"/>
  <c r="P290" i="2"/>
  <c r="BK290" i="2"/>
  <c r="J290" i="2"/>
  <c r="BE290" i="2" s="1"/>
  <c r="BI289" i="2"/>
  <c r="BH289" i="2"/>
  <c r="BG289" i="2"/>
  <c r="BF289" i="2"/>
  <c r="BE289" i="2"/>
  <c r="T289" i="2"/>
  <c r="R289" i="2"/>
  <c r="P289" i="2"/>
  <c r="BK289" i="2"/>
  <c r="J289" i="2"/>
  <c r="BI288" i="2"/>
  <c r="BH288" i="2"/>
  <c r="BG288" i="2"/>
  <c r="BF288" i="2"/>
  <c r="T288" i="2"/>
  <c r="R288" i="2"/>
  <c r="P288" i="2"/>
  <c r="BK288" i="2"/>
  <c r="J288" i="2"/>
  <c r="BE288" i="2" s="1"/>
  <c r="BI287" i="2"/>
  <c r="BH287" i="2"/>
  <c r="BG287" i="2"/>
  <c r="BF287" i="2"/>
  <c r="BE287" i="2"/>
  <c r="T287" i="2"/>
  <c r="R287" i="2"/>
  <c r="P287" i="2"/>
  <c r="BK287" i="2"/>
  <c r="J287" i="2"/>
  <c r="BI286" i="2"/>
  <c r="BH286" i="2"/>
  <c r="BG286" i="2"/>
  <c r="BF286" i="2"/>
  <c r="T286" i="2"/>
  <c r="R286" i="2"/>
  <c r="P286" i="2"/>
  <c r="BK286" i="2"/>
  <c r="J286" i="2"/>
  <c r="BE286" i="2" s="1"/>
  <c r="BI285" i="2"/>
  <c r="BH285" i="2"/>
  <c r="BG285" i="2"/>
  <c r="BF285" i="2"/>
  <c r="BE285" i="2"/>
  <c r="T285" i="2"/>
  <c r="R285" i="2"/>
  <c r="P285" i="2"/>
  <c r="BK285" i="2"/>
  <c r="J285" i="2"/>
  <c r="BI282" i="2"/>
  <c r="BH282" i="2"/>
  <c r="BG282" i="2"/>
  <c r="BF282" i="2"/>
  <c r="T282" i="2"/>
  <c r="R282" i="2"/>
  <c r="P282" i="2"/>
  <c r="BK282" i="2"/>
  <c r="J282" i="2"/>
  <c r="BE282" i="2" s="1"/>
  <c r="BI281" i="2"/>
  <c r="BH281" i="2"/>
  <c r="BG281" i="2"/>
  <c r="BF281" i="2"/>
  <c r="BE281" i="2"/>
  <c r="T281" i="2"/>
  <c r="R281" i="2"/>
  <c r="P281" i="2"/>
  <c r="BK281" i="2"/>
  <c r="BK279" i="2" s="1"/>
  <c r="J279" i="2" s="1"/>
  <c r="J66" i="2" s="1"/>
  <c r="J281" i="2"/>
  <c r="BI280" i="2"/>
  <c r="BH280" i="2"/>
  <c r="BG280" i="2"/>
  <c r="BF280" i="2"/>
  <c r="T280" i="2"/>
  <c r="R280" i="2"/>
  <c r="R279" i="2" s="1"/>
  <c r="P280" i="2"/>
  <c r="BK280" i="2"/>
  <c r="J280" i="2"/>
  <c r="BE280" i="2" s="1"/>
  <c r="BI278" i="2"/>
  <c r="BH278" i="2"/>
  <c r="BG278" i="2"/>
  <c r="BF278" i="2"/>
  <c r="T278" i="2"/>
  <c r="R278" i="2"/>
  <c r="P278" i="2"/>
  <c r="BK278" i="2"/>
  <c r="J278" i="2"/>
  <c r="BE278" i="2" s="1"/>
  <c r="BI277" i="2"/>
  <c r="BH277" i="2"/>
  <c r="BG277" i="2"/>
  <c r="BF277" i="2"/>
  <c r="BE277" i="2"/>
  <c r="T277" i="2"/>
  <c r="R277" i="2"/>
  <c r="P277" i="2"/>
  <c r="BK277" i="2"/>
  <c r="J277" i="2"/>
  <c r="BI276" i="2"/>
  <c r="BH276" i="2"/>
  <c r="BG276" i="2"/>
  <c r="BF276" i="2"/>
  <c r="T276" i="2"/>
  <c r="R276" i="2"/>
  <c r="P276" i="2"/>
  <c r="BK276" i="2"/>
  <c r="J276" i="2"/>
  <c r="BE276" i="2" s="1"/>
  <c r="BI273" i="2"/>
  <c r="BH273" i="2"/>
  <c r="BG273" i="2"/>
  <c r="BF273" i="2"/>
  <c r="BE273" i="2"/>
  <c r="T273" i="2"/>
  <c r="R273" i="2"/>
  <c r="P273" i="2"/>
  <c r="BK273" i="2"/>
  <c r="J273" i="2"/>
  <c r="BI272" i="2"/>
  <c r="BH272" i="2"/>
  <c r="BG272" i="2"/>
  <c r="BF272" i="2"/>
  <c r="T272" i="2"/>
  <c r="R272" i="2"/>
  <c r="P272" i="2"/>
  <c r="BK272" i="2"/>
  <c r="J272" i="2"/>
  <c r="BE272" i="2" s="1"/>
  <c r="BI271" i="2"/>
  <c r="BH271" i="2"/>
  <c r="BG271" i="2"/>
  <c r="BF271" i="2"/>
  <c r="BE271" i="2"/>
  <c r="T271" i="2"/>
  <c r="R271" i="2"/>
  <c r="P271" i="2"/>
  <c r="BK271" i="2"/>
  <c r="J271" i="2"/>
  <c r="BI270" i="2"/>
  <c r="BH270" i="2"/>
  <c r="BG270" i="2"/>
  <c r="BF270" i="2"/>
  <c r="T270" i="2"/>
  <c r="R270" i="2"/>
  <c r="P270" i="2"/>
  <c r="BK270" i="2"/>
  <c r="J270" i="2"/>
  <c r="BE270" i="2" s="1"/>
  <c r="BI269" i="2"/>
  <c r="BH269" i="2"/>
  <c r="BG269" i="2"/>
  <c r="BF269" i="2"/>
  <c r="BE269" i="2"/>
  <c r="T269" i="2"/>
  <c r="R269" i="2"/>
  <c r="P269" i="2"/>
  <c r="BK269" i="2"/>
  <c r="J269" i="2"/>
  <c r="BI266" i="2"/>
  <c r="BH266" i="2"/>
  <c r="BG266" i="2"/>
  <c r="BF266" i="2"/>
  <c r="T266" i="2"/>
  <c r="R266" i="2"/>
  <c r="P266" i="2"/>
  <c r="BK266" i="2"/>
  <c r="J266" i="2"/>
  <c r="BE266" i="2" s="1"/>
  <c r="BI265" i="2"/>
  <c r="BH265" i="2"/>
  <c r="BG265" i="2"/>
  <c r="BF265" i="2"/>
  <c r="BE265" i="2"/>
  <c r="T265" i="2"/>
  <c r="R265" i="2"/>
  <c r="P265" i="2"/>
  <c r="BK265" i="2"/>
  <c r="J265" i="2"/>
  <c r="BI264" i="2"/>
  <c r="BH264" i="2"/>
  <c r="BG264" i="2"/>
  <c r="BF264" i="2"/>
  <c r="T264" i="2"/>
  <c r="R264" i="2"/>
  <c r="P264" i="2"/>
  <c r="BK264" i="2"/>
  <c r="J264" i="2"/>
  <c r="BE264" i="2" s="1"/>
  <c r="BI259" i="2"/>
  <c r="BH259" i="2"/>
  <c r="BG259" i="2"/>
  <c r="BF259" i="2"/>
  <c r="BE259" i="2"/>
  <c r="T259" i="2"/>
  <c r="R259" i="2"/>
  <c r="P259" i="2"/>
  <c r="BK259" i="2"/>
  <c r="J259" i="2"/>
  <c r="BI258" i="2"/>
  <c r="BH258" i="2"/>
  <c r="BG258" i="2"/>
  <c r="BF258" i="2"/>
  <c r="T258" i="2"/>
  <c r="R258" i="2"/>
  <c r="P258" i="2"/>
  <c r="BK258" i="2"/>
  <c r="J258" i="2"/>
  <c r="BE258" i="2" s="1"/>
  <c r="BI255" i="2"/>
  <c r="BH255" i="2"/>
  <c r="BG255" i="2"/>
  <c r="BF255" i="2"/>
  <c r="BE255" i="2"/>
  <c r="T255" i="2"/>
  <c r="R255" i="2"/>
  <c r="P255" i="2"/>
  <c r="BK255" i="2"/>
  <c r="J255" i="2"/>
  <c r="BI254" i="2"/>
  <c r="BH254" i="2"/>
  <c r="BG254" i="2"/>
  <c r="BF254" i="2"/>
  <c r="T254" i="2"/>
  <c r="R254" i="2"/>
  <c r="P254" i="2"/>
  <c r="BK254" i="2"/>
  <c r="J254" i="2"/>
  <c r="BE254" i="2" s="1"/>
  <c r="BI251" i="2"/>
  <c r="BH251" i="2"/>
  <c r="BG251" i="2"/>
  <c r="BF251" i="2"/>
  <c r="BE251" i="2"/>
  <c r="T251" i="2"/>
  <c r="R251" i="2"/>
  <c r="P251" i="2"/>
  <c r="BK251" i="2"/>
  <c r="J251" i="2"/>
  <c r="BI250" i="2"/>
  <c r="BH250" i="2"/>
  <c r="BG250" i="2"/>
  <c r="BF250" i="2"/>
  <c r="T250" i="2"/>
  <c r="R250" i="2"/>
  <c r="P250" i="2"/>
  <c r="BK250" i="2"/>
  <c r="J250" i="2"/>
  <c r="BE250" i="2" s="1"/>
  <c r="BI246" i="2"/>
  <c r="BH246" i="2"/>
  <c r="BG246" i="2"/>
  <c r="BF246" i="2"/>
  <c r="BE246" i="2"/>
  <c r="T246" i="2"/>
  <c r="R246" i="2"/>
  <c r="P246" i="2"/>
  <c r="BK246" i="2"/>
  <c r="BK244" i="2" s="1"/>
  <c r="J244" i="2" s="1"/>
  <c r="J65" i="2" s="1"/>
  <c r="J246" i="2"/>
  <c r="BI245" i="2"/>
  <c r="BH245" i="2"/>
  <c r="BG245" i="2"/>
  <c r="BF245" i="2"/>
  <c r="T245" i="2"/>
  <c r="T244" i="2" s="1"/>
  <c r="R245" i="2"/>
  <c r="P245" i="2"/>
  <c r="P244" i="2" s="1"/>
  <c r="BK245" i="2"/>
  <c r="J245" i="2"/>
  <c r="BE245" i="2" s="1"/>
  <c r="BI243" i="2"/>
  <c r="BH243" i="2"/>
  <c r="BG243" i="2"/>
  <c r="BF243" i="2"/>
  <c r="BE243" i="2"/>
  <c r="T243" i="2"/>
  <c r="R243" i="2"/>
  <c r="P243" i="2"/>
  <c r="BK243" i="2"/>
  <c r="J243" i="2"/>
  <c r="BI242" i="2"/>
  <c r="BH242" i="2"/>
  <c r="BG242" i="2"/>
  <c r="BF242" i="2"/>
  <c r="T242" i="2"/>
  <c r="R242" i="2"/>
  <c r="P242" i="2"/>
  <c r="BK242" i="2"/>
  <c r="J242" i="2"/>
  <c r="BE242" i="2" s="1"/>
  <c r="BI241" i="2"/>
  <c r="BH241" i="2"/>
  <c r="BG241" i="2"/>
  <c r="BF241" i="2"/>
  <c r="BE241" i="2"/>
  <c r="T241" i="2"/>
  <c r="R241" i="2"/>
  <c r="P241" i="2"/>
  <c r="BK241" i="2"/>
  <c r="J241" i="2"/>
  <c r="BI240" i="2"/>
  <c r="BH240" i="2"/>
  <c r="BG240" i="2"/>
  <c r="BF240" i="2"/>
  <c r="T240" i="2"/>
  <c r="R240" i="2"/>
  <c r="P240" i="2"/>
  <c r="BK240" i="2"/>
  <c r="J240" i="2"/>
  <c r="BE240" i="2" s="1"/>
  <c r="BI239" i="2"/>
  <c r="BH239" i="2"/>
  <c r="BG239" i="2"/>
  <c r="BF239" i="2"/>
  <c r="BE239" i="2"/>
  <c r="T239" i="2"/>
  <c r="R239" i="2"/>
  <c r="P239" i="2"/>
  <c r="BK239" i="2"/>
  <c r="J239" i="2"/>
  <c r="BI238" i="2"/>
  <c r="BH238" i="2"/>
  <c r="BG238" i="2"/>
  <c r="BF238" i="2"/>
  <c r="T238" i="2"/>
  <c r="R238" i="2"/>
  <c r="P238" i="2"/>
  <c r="BK238" i="2"/>
  <c r="J238" i="2"/>
  <c r="BE238" i="2" s="1"/>
  <c r="BI237" i="2"/>
  <c r="BH237" i="2"/>
  <c r="BG237" i="2"/>
  <c r="BF237" i="2"/>
  <c r="BE237" i="2"/>
  <c r="T237" i="2"/>
  <c r="R237" i="2"/>
  <c r="P237" i="2"/>
  <c r="BK237" i="2"/>
  <c r="J237" i="2"/>
  <c r="BI236" i="2"/>
  <c r="BH236" i="2"/>
  <c r="BG236" i="2"/>
  <c r="BF236" i="2"/>
  <c r="T236" i="2"/>
  <c r="R236" i="2"/>
  <c r="P236" i="2"/>
  <c r="BK236" i="2"/>
  <c r="J236" i="2"/>
  <c r="BE236" i="2" s="1"/>
  <c r="BI235" i="2"/>
  <c r="BH235" i="2"/>
  <c r="BG235" i="2"/>
  <c r="BF235" i="2"/>
  <c r="BE235" i="2"/>
  <c r="T235" i="2"/>
  <c r="R235" i="2"/>
  <c r="P235" i="2"/>
  <c r="BK235" i="2"/>
  <c r="J235" i="2"/>
  <c r="BI234" i="2"/>
  <c r="BH234" i="2"/>
  <c r="BG234" i="2"/>
  <c r="BF234" i="2"/>
  <c r="T234" i="2"/>
  <c r="R234" i="2"/>
  <c r="P234" i="2"/>
  <c r="BK234" i="2"/>
  <c r="J234" i="2"/>
  <c r="BE234" i="2" s="1"/>
  <c r="BI233" i="2"/>
  <c r="BH233" i="2"/>
  <c r="BG233" i="2"/>
  <c r="BF233" i="2"/>
  <c r="BE233" i="2"/>
  <c r="T233" i="2"/>
  <c r="R233" i="2"/>
  <c r="P233" i="2"/>
  <c r="BK233" i="2"/>
  <c r="J233" i="2"/>
  <c r="BI232" i="2"/>
  <c r="BH232" i="2"/>
  <c r="BG232" i="2"/>
  <c r="BF232" i="2"/>
  <c r="T232" i="2"/>
  <c r="R232" i="2"/>
  <c r="P232" i="2"/>
  <c r="BK232" i="2"/>
  <c r="J232" i="2"/>
  <c r="BE232" i="2" s="1"/>
  <c r="BI231" i="2"/>
  <c r="BH231" i="2"/>
  <c r="BG231" i="2"/>
  <c r="BF231" i="2"/>
  <c r="BE231" i="2"/>
  <c r="T231" i="2"/>
  <c r="R231" i="2"/>
  <c r="P231" i="2"/>
  <c r="BK231" i="2"/>
  <c r="J231" i="2"/>
  <c r="BI230" i="2"/>
  <c r="BH230" i="2"/>
  <c r="BG230" i="2"/>
  <c r="BF230" i="2"/>
  <c r="T230" i="2"/>
  <c r="T229" i="2" s="1"/>
  <c r="R230" i="2"/>
  <c r="R229" i="2" s="1"/>
  <c r="P230" i="2"/>
  <c r="BK230" i="2"/>
  <c r="J230" i="2"/>
  <c r="BE230" i="2" s="1"/>
  <c r="BI226" i="2"/>
  <c r="BH226" i="2"/>
  <c r="BG226" i="2"/>
  <c r="BF226" i="2"/>
  <c r="T226" i="2"/>
  <c r="R226" i="2"/>
  <c r="P226" i="2"/>
  <c r="BK226" i="2"/>
  <c r="J226" i="2"/>
  <c r="BE226" i="2" s="1"/>
  <c r="BI225" i="2"/>
  <c r="BH225" i="2"/>
  <c r="BG225" i="2"/>
  <c r="BF225" i="2"/>
  <c r="BE225" i="2"/>
  <c r="T225" i="2"/>
  <c r="R225" i="2"/>
  <c r="P225" i="2"/>
  <c r="BK225" i="2"/>
  <c r="J225" i="2"/>
  <c r="BI221" i="2"/>
  <c r="BH221" i="2"/>
  <c r="BG221" i="2"/>
  <c r="BF221" i="2"/>
  <c r="T221" i="2"/>
  <c r="R221" i="2"/>
  <c r="P221" i="2"/>
  <c r="BK221" i="2"/>
  <c r="J221" i="2"/>
  <c r="BE221" i="2" s="1"/>
  <c r="BI220" i="2"/>
  <c r="BH220" i="2"/>
  <c r="BG220" i="2"/>
  <c r="BF220" i="2"/>
  <c r="BE220" i="2"/>
  <c r="T220" i="2"/>
  <c r="R220" i="2"/>
  <c r="P220" i="2"/>
  <c r="BK220" i="2"/>
  <c r="J220" i="2"/>
  <c r="BI215" i="2"/>
  <c r="BH215" i="2"/>
  <c r="BG215" i="2"/>
  <c r="BF215" i="2"/>
  <c r="T215" i="2"/>
  <c r="R215" i="2"/>
  <c r="P215" i="2"/>
  <c r="BK215" i="2"/>
  <c r="J215" i="2"/>
  <c r="BE215" i="2" s="1"/>
  <c r="BI214" i="2"/>
  <c r="BH214" i="2"/>
  <c r="BG214" i="2"/>
  <c r="BF214" i="2"/>
  <c r="BE214" i="2"/>
  <c r="T214" i="2"/>
  <c r="R214" i="2"/>
  <c r="P214" i="2"/>
  <c r="BK214" i="2"/>
  <c r="J214" i="2"/>
  <c r="BI210" i="2"/>
  <c r="BH210" i="2"/>
  <c r="BG210" i="2"/>
  <c r="BF210" i="2"/>
  <c r="T210" i="2"/>
  <c r="R210" i="2"/>
  <c r="P210" i="2"/>
  <c r="BK210" i="2"/>
  <c r="J210" i="2"/>
  <c r="BE210" i="2" s="1"/>
  <c r="BI209" i="2"/>
  <c r="BH209" i="2"/>
  <c r="BG209" i="2"/>
  <c r="BF209" i="2"/>
  <c r="BE209" i="2"/>
  <c r="T209" i="2"/>
  <c r="R209" i="2"/>
  <c r="P209" i="2"/>
  <c r="BK209" i="2"/>
  <c r="J209" i="2"/>
  <c r="BI205" i="2"/>
  <c r="BH205" i="2"/>
  <c r="BG205" i="2"/>
  <c r="BF205" i="2"/>
  <c r="T205" i="2"/>
  <c r="R205" i="2"/>
  <c r="P205" i="2"/>
  <c r="BK205" i="2"/>
  <c r="J205" i="2"/>
  <c r="BE205" i="2" s="1"/>
  <c r="BI204" i="2"/>
  <c r="BH204" i="2"/>
  <c r="BG204" i="2"/>
  <c r="BF204" i="2"/>
  <c r="BE204" i="2"/>
  <c r="T204" i="2"/>
  <c r="R204" i="2"/>
  <c r="P204" i="2"/>
  <c r="BK204" i="2"/>
  <c r="J204" i="2"/>
  <c r="BI203" i="2"/>
  <c r="BH203" i="2"/>
  <c r="BG203" i="2"/>
  <c r="BF203" i="2"/>
  <c r="T203" i="2"/>
  <c r="R203" i="2"/>
  <c r="P203" i="2"/>
  <c r="BK203" i="2"/>
  <c r="J203" i="2"/>
  <c r="BE203" i="2" s="1"/>
  <c r="BI200" i="2"/>
  <c r="BH200" i="2"/>
  <c r="BG200" i="2"/>
  <c r="BF200" i="2"/>
  <c r="BE200" i="2"/>
  <c r="T200" i="2"/>
  <c r="R200" i="2"/>
  <c r="P200" i="2"/>
  <c r="BK200" i="2"/>
  <c r="J200" i="2"/>
  <c r="BI199" i="2"/>
  <c r="BH199" i="2"/>
  <c r="BG199" i="2"/>
  <c r="BF199" i="2"/>
  <c r="T199" i="2"/>
  <c r="R199" i="2"/>
  <c r="P199" i="2"/>
  <c r="BK199" i="2"/>
  <c r="J199" i="2"/>
  <c r="BE199" i="2" s="1"/>
  <c r="BI196" i="2"/>
  <c r="BH196" i="2"/>
  <c r="BG196" i="2"/>
  <c r="BF196" i="2"/>
  <c r="BE196" i="2"/>
  <c r="T196" i="2"/>
  <c r="T195" i="2" s="1"/>
  <c r="R196" i="2"/>
  <c r="P196" i="2"/>
  <c r="P195" i="2" s="1"/>
  <c r="BK196" i="2"/>
  <c r="BK195" i="2" s="1"/>
  <c r="J195" i="2" s="1"/>
  <c r="J63" i="2" s="1"/>
  <c r="J196" i="2"/>
  <c r="BI194" i="2"/>
  <c r="BH194" i="2"/>
  <c r="BG194" i="2"/>
  <c r="BF194" i="2"/>
  <c r="T194" i="2"/>
  <c r="R194" i="2"/>
  <c r="P194" i="2"/>
  <c r="BK194" i="2"/>
  <c r="J194" i="2"/>
  <c r="BE194" i="2" s="1"/>
  <c r="BI190" i="2"/>
  <c r="BH190" i="2"/>
  <c r="BG190" i="2"/>
  <c r="BF190" i="2"/>
  <c r="BE190" i="2"/>
  <c r="T190" i="2"/>
  <c r="R190" i="2"/>
  <c r="P190" i="2"/>
  <c r="BK190" i="2"/>
  <c r="J190" i="2"/>
  <c r="BI189" i="2"/>
  <c r="BH189" i="2"/>
  <c r="BG189" i="2"/>
  <c r="BF189" i="2"/>
  <c r="T189" i="2"/>
  <c r="T184" i="2" s="1"/>
  <c r="R189" i="2"/>
  <c r="P189" i="2"/>
  <c r="BK189" i="2"/>
  <c r="J189" i="2"/>
  <c r="BE189" i="2" s="1"/>
  <c r="BI185" i="2"/>
  <c r="BH185" i="2"/>
  <c r="BG185" i="2"/>
  <c r="BF185" i="2"/>
  <c r="BE185" i="2"/>
  <c r="T185" i="2"/>
  <c r="R185" i="2"/>
  <c r="R184" i="2" s="1"/>
  <c r="P185" i="2"/>
  <c r="P184" i="2" s="1"/>
  <c r="BK185" i="2"/>
  <c r="J185" i="2"/>
  <c r="BI183" i="2"/>
  <c r="BH183" i="2"/>
  <c r="BG183" i="2"/>
  <c r="BF183" i="2"/>
  <c r="BE183" i="2"/>
  <c r="T183" i="2"/>
  <c r="R183" i="2"/>
  <c r="P183" i="2"/>
  <c r="BK183" i="2"/>
  <c r="J183" i="2"/>
  <c r="BI182" i="2"/>
  <c r="BH182" i="2"/>
  <c r="BG182" i="2"/>
  <c r="BF182" i="2"/>
  <c r="T182" i="2"/>
  <c r="R182" i="2"/>
  <c r="P182" i="2"/>
  <c r="BK182" i="2"/>
  <c r="J182" i="2"/>
  <c r="BE182" i="2" s="1"/>
  <c r="BI181" i="2"/>
  <c r="BH181" i="2"/>
  <c r="BG181" i="2"/>
  <c r="BF181" i="2"/>
  <c r="BE181" i="2"/>
  <c r="T181" i="2"/>
  <c r="R181" i="2"/>
  <c r="P181" i="2"/>
  <c r="BK181" i="2"/>
  <c r="BK177" i="2" s="1"/>
  <c r="J177" i="2" s="1"/>
  <c r="J61" i="2" s="1"/>
  <c r="J181" i="2"/>
  <c r="BI178" i="2"/>
  <c r="BH178" i="2"/>
  <c r="BG178" i="2"/>
  <c r="BF178" i="2"/>
  <c r="T178" i="2"/>
  <c r="T177" i="2" s="1"/>
  <c r="R178" i="2"/>
  <c r="P178" i="2"/>
  <c r="P177" i="2" s="1"/>
  <c r="BK178" i="2"/>
  <c r="J178" i="2"/>
  <c r="BE178" i="2" s="1"/>
  <c r="BI176" i="2"/>
  <c r="BH176" i="2"/>
  <c r="BG176" i="2"/>
  <c r="BF176" i="2"/>
  <c r="BE176" i="2"/>
  <c r="T176" i="2"/>
  <c r="R176" i="2"/>
  <c r="P176" i="2"/>
  <c r="BK176" i="2"/>
  <c r="J176" i="2"/>
  <c r="BI174" i="2"/>
  <c r="BH174" i="2"/>
  <c r="BG174" i="2"/>
  <c r="BF174" i="2"/>
  <c r="T174" i="2"/>
  <c r="R174" i="2"/>
  <c r="P174" i="2"/>
  <c r="BK174" i="2"/>
  <c r="J174" i="2"/>
  <c r="BE174" i="2" s="1"/>
  <c r="BI171" i="2"/>
  <c r="BH171" i="2"/>
  <c r="BG171" i="2"/>
  <c r="BF171" i="2"/>
  <c r="BE171" i="2"/>
  <c r="T171" i="2"/>
  <c r="R171" i="2"/>
  <c r="R170" i="2" s="1"/>
  <c r="P171" i="2"/>
  <c r="P170" i="2" s="1"/>
  <c r="BK171" i="2"/>
  <c r="BK170" i="2" s="1"/>
  <c r="J170" i="2" s="1"/>
  <c r="J60" i="2" s="1"/>
  <c r="J171" i="2"/>
  <c r="BI169" i="2"/>
  <c r="BH169" i="2"/>
  <c r="BG169" i="2"/>
  <c r="BF169" i="2"/>
  <c r="BE169" i="2"/>
  <c r="T169" i="2"/>
  <c r="R169" i="2"/>
  <c r="P169" i="2"/>
  <c r="BK169" i="2"/>
  <c r="J169" i="2"/>
  <c r="BI166" i="2"/>
  <c r="BH166" i="2"/>
  <c r="BG166" i="2"/>
  <c r="BF166" i="2"/>
  <c r="T166" i="2"/>
  <c r="R166" i="2"/>
  <c r="P166" i="2"/>
  <c r="BK166" i="2"/>
  <c r="J166" i="2"/>
  <c r="BE166" i="2" s="1"/>
  <c r="BI165" i="2"/>
  <c r="BH165" i="2"/>
  <c r="BG165" i="2"/>
  <c r="BF165" i="2"/>
  <c r="BE165" i="2"/>
  <c r="T165" i="2"/>
  <c r="R165" i="2"/>
  <c r="P165" i="2"/>
  <c r="BK165" i="2"/>
  <c r="J165" i="2"/>
  <c r="BI164" i="2"/>
  <c r="BH164" i="2"/>
  <c r="BG164" i="2"/>
  <c r="BF164" i="2"/>
  <c r="T164" i="2"/>
  <c r="R164" i="2"/>
  <c r="P164" i="2"/>
  <c r="BK164" i="2"/>
  <c r="J164" i="2"/>
  <c r="BE164" i="2" s="1"/>
  <c r="BI156" i="2"/>
  <c r="BH156" i="2"/>
  <c r="BG156" i="2"/>
  <c r="BF156" i="2"/>
  <c r="BE156" i="2"/>
  <c r="T156" i="2"/>
  <c r="R156" i="2"/>
  <c r="P156" i="2"/>
  <c r="BK156" i="2"/>
  <c r="J156" i="2"/>
  <c r="BI155" i="2"/>
  <c r="BH155" i="2"/>
  <c r="BG155" i="2"/>
  <c r="BF155" i="2"/>
  <c r="T155" i="2"/>
  <c r="R155" i="2"/>
  <c r="P155" i="2"/>
  <c r="BK155" i="2"/>
  <c r="J155" i="2"/>
  <c r="BE155" i="2" s="1"/>
  <c r="BI154" i="2"/>
  <c r="BH154" i="2"/>
  <c r="BG154" i="2"/>
  <c r="BF154" i="2"/>
  <c r="BE154" i="2"/>
  <c r="T154" i="2"/>
  <c r="R154" i="2"/>
  <c r="P154" i="2"/>
  <c r="BK154" i="2"/>
  <c r="J154" i="2"/>
  <c r="BI148" i="2"/>
  <c r="BH148" i="2"/>
  <c r="BG148" i="2"/>
  <c r="BF148" i="2"/>
  <c r="T148" i="2"/>
  <c r="R148" i="2"/>
  <c r="P148" i="2"/>
  <c r="BK148" i="2"/>
  <c r="J148" i="2"/>
  <c r="BE148" i="2" s="1"/>
  <c r="BI147" i="2"/>
  <c r="BH147" i="2"/>
  <c r="BG147" i="2"/>
  <c r="BF147" i="2"/>
  <c r="BE147" i="2"/>
  <c r="T147" i="2"/>
  <c r="R147" i="2"/>
  <c r="P147" i="2"/>
  <c r="BK147" i="2"/>
  <c r="BK143" i="2" s="1"/>
  <c r="J143" i="2" s="1"/>
  <c r="J59" i="2" s="1"/>
  <c r="J147" i="2"/>
  <c r="BI144" i="2"/>
  <c r="BH144" i="2"/>
  <c r="BG144" i="2"/>
  <c r="BF144" i="2"/>
  <c r="T144" i="2"/>
  <c r="R144" i="2"/>
  <c r="P144" i="2"/>
  <c r="P143" i="2" s="1"/>
  <c r="BK144" i="2"/>
  <c r="J144" i="2"/>
  <c r="BE144" i="2" s="1"/>
  <c r="BI142" i="2"/>
  <c r="BH142" i="2"/>
  <c r="BG142" i="2"/>
  <c r="BF142" i="2"/>
  <c r="BE142" i="2"/>
  <c r="T142" i="2"/>
  <c r="R142" i="2"/>
  <c r="P142" i="2"/>
  <c r="BK142" i="2"/>
  <c r="J142" i="2"/>
  <c r="BI133" i="2"/>
  <c r="BH133" i="2"/>
  <c r="BG133" i="2"/>
  <c r="BF133" i="2"/>
  <c r="T133" i="2"/>
  <c r="R133" i="2"/>
  <c r="P133" i="2"/>
  <c r="BK133" i="2"/>
  <c r="J133" i="2"/>
  <c r="BE133" i="2" s="1"/>
  <c r="BI132" i="2"/>
  <c r="BH132" i="2"/>
  <c r="BG132" i="2"/>
  <c r="BF132" i="2"/>
  <c r="BE132" i="2"/>
  <c r="T132" i="2"/>
  <c r="R132" i="2"/>
  <c r="P132" i="2"/>
  <c r="BK132" i="2"/>
  <c r="J132" i="2"/>
  <c r="BI129" i="2"/>
  <c r="BH129" i="2"/>
  <c r="BG129" i="2"/>
  <c r="BF129" i="2"/>
  <c r="T129" i="2"/>
  <c r="R129" i="2"/>
  <c r="P129" i="2"/>
  <c r="BK129" i="2"/>
  <c r="J129" i="2"/>
  <c r="BE129" i="2" s="1"/>
  <c r="BI128" i="2"/>
  <c r="BH128" i="2"/>
  <c r="BG128" i="2"/>
  <c r="BF128" i="2"/>
  <c r="BE128" i="2"/>
  <c r="T128" i="2"/>
  <c r="R128" i="2"/>
  <c r="P128" i="2"/>
  <c r="BK128" i="2"/>
  <c r="J128" i="2"/>
  <c r="BI127" i="2"/>
  <c r="BH127" i="2"/>
  <c r="BG127" i="2"/>
  <c r="BF127" i="2"/>
  <c r="T127" i="2"/>
  <c r="R127" i="2"/>
  <c r="P127" i="2"/>
  <c r="BK127" i="2"/>
  <c r="J127" i="2"/>
  <c r="BE127" i="2" s="1"/>
  <c r="BI126" i="2"/>
  <c r="BH126" i="2"/>
  <c r="BG126" i="2"/>
  <c r="BF126" i="2"/>
  <c r="BE126" i="2"/>
  <c r="T126" i="2"/>
  <c r="R126" i="2"/>
  <c r="P126" i="2"/>
  <c r="BK126" i="2"/>
  <c r="J126" i="2"/>
  <c r="BI123" i="2"/>
  <c r="BH123" i="2"/>
  <c r="BG123" i="2"/>
  <c r="BF123" i="2"/>
  <c r="T123" i="2"/>
  <c r="R123" i="2"/>
  <c r="P123" i="2"/>
  <c r="BK123" i="2"/>
  <c r="J123" i="2"/>
  <c r="BE123" i="2" s="1"/>
  <c r="BI122" i="2"/>
  <c r="BH122" i="2"/>
  <c r="BG122" i="2"/>
  <c r="BF122" i="2"/>
  <c r="BE122" i="2"/>
  <c r="T122" i="2"/>
  <c r="R122" i="2"/>
  <c r="P122" i="2"/>
  <c r="BK122" i="2"/>
  <c r="J122" i="2"/>
  <c r="BI121" i="2"/>
  <c r="BH121" i="2"/>
  <c r="BG121" i="2"/>
  <c r="BF121" i="2"/>
  <c r="T121" i="2"/>
  <c r="R121" i="2"/>
  <c r="P121" i="2"/>
  <c r="BK121" i="2"/>
  <c r="J121" i="2"/>
  <c r="BE121" i="2" s="1"/>
  <c r="BI120" i="2"/>
  <c r="BH120" i="2"/>
  <c r="BG120" i="2"/>
  <c r="BF120" i="2"/>
  <c r="BE120" i="2"/>
  <c r="T120" i="2"/>
  <c r="R120" i="2"/>
  <c r="P120" i="2"/>
  <c r="BK120" i="2"/>
  <c r="J120" i="2"/>
  <c r="BI117" i="2"/>
  <c r="BH117" i="2"/>
  <c r="BG117" i="2"/>
  <c r="BF117" i="2"/>
  <c r="T117" i="2"/>
  <c r="R117" i="2"/>
  <c r="P117" i="2"/>
  <c r="BK117" i="2"/>
  <c r="J117" i="2"/>
  <c r="BE117" i="2" s="1"/>
  <c r="BI116" i="2"/>
  <c r="BH116" i="2"/>
  <c r="BG116" i="2"/>
  <c r="BF116" i="2"/>
  <c r="BE116" i="2"/>
  <c r="T116" i="2"/>
  <c r="R116" i="2"/>
  <c r="P116" i="2"/>
  <c r="BK116" i="2"/>
  <c r="J116" i="2"/>
  <c r="BI113" i="2"/>
  <c r="BH113" i="2"/>
  <c r="BG113" i="2"/>
  <c r="BF113" i="2"/>
  <c r="T113" i="2"/>
  <c r="R113" i="2"/>
  <c r="P113" i="2"/>
  <c r="BK113" i="2"/>
  <c r="J113" i="2"/>
  <c r="BE113" i="2" s="1"/>
  <c r="BI112" i="2"/>
  <c r="BH112" i="2"/>
  <c r="BG112" i="2"/>
  <c r="BF112" i="2"/>
  <c r="BE112" i="2"/>
  <c r="T112" i="2"/>
  <c r="R112" i="2"/>
  <c r="P112" i="2"/>
  <c r="BK112" i="2"/>
  <c r="J112" i="2"/>
  <c r="BI111" i="2"/>
  <c r="BH111" i="2"/>
  <c r="BG111" i="2"/>
  <c r="BF111" i="2"/>
  <c r="T111" i="2"/>
  <c r="R111" i="2"/>
  <c r="P111" i="2"/>
  <c r="BK111" i="2"/>
  <c r="J111" i="2"/>
  <c r="BE111" i="2" s="1"/>
  <c r="BI110" i="2"/>
  <c r="BH110" i="2"/>
  <c r="BG110" i="2"/>
  <c r="BF110" i="2"/>
  <c r="BE110" i="2"/>
  <c r="T110" i="2"/>
  <c r="R110" i="2"/>
  <c r="P110" i="2"/>
  <c r="BK110" i="2"/>
  <c r="J110" i="2"/>
  <c r="BI107" i="2"/>
  <c r="BH107" i="2"/>
  <c r="BG107" i="2"/>
  <c r="BF107" i="2"/>
  <c r="T107" i="2"/>
  <c r="R107" i="2"/>
  <c r="P107" i="2"/>
  <c r="BK107" i="2"/>
  <c r="J107" i="2"/>
  <c r="BE107" i="2" s="1"/>
  <c r="BI106" i="2"/>
  <c r="BH106" i="2"/>
  <c r="BG106" i="2"/>
  <c r="BF106" i="2"/>
  <c r="BE106" i="2"/>
  <c r="T106" i="2"/>
  <c r="R106" i="2"/>
  <c r="P106" i="2"/>
  <c r="BK106" i="2"/>
  <c r="J106" i="2"/>
  <c r="BI105" i="2"/>
  <c r="BH105" i="2"/>
  <c r="BG105" i="2"/>
  <c r="BF105" i="2"/>
  <c r="T105" i="2"/>
  <c r="R105" i="2"/>
  <c r="P105" i="2"/>
  <c r="BK105" i="2"/>
  <c r="J105" i="2"/>
  <c r="BE105" i="2" s="1"/>
  <c r="BI101" i="2"/>
  <c r="BH101" i="2"/>
  <c r="BG101" i="2"/>
  <c r="BF101" i="2"/>
  <c r="BE101" i="2"/>
  <c r="T101" i="2"/>
  <c r="R101" i="2"/>
  <c r="P101" i="2"/>
  <c r="BK101" i="2"/>
  <c r="J101" i="2"/>
  <c r="BI100" i="2"/>
  <c r="BH100" i="2"/>
  <c r="BG100" i="2"/>
  <c r="BF100" i="2"/>
  <c r="T100" i="2"/>
  <c r="T95" i="2" s="1"/>
  <c r="R100" i="2"/>
  <c r="P100" i="2"/>
  <c r="BK100" i="2"/>
  <c r="J100" i="2"/>
  <c r="BE100" i="2" s="1"/>
  <c r="BI96" i="2"/>
  <c r="BH96" i="2"/>
  <c r="BG96" i="2"/>
  <c r="BF96" i="2"/>
  <c r="J31" i="2" s="1"/>
  <c r="AW52" i="1" s="1"/>
  <c r="BE96" i="2"/>
  <c r="T96" i="2"/>
  <c r="R96" i="2"/>
  <c r="R95" i="2" s="1"/>
  <c r="P96" i="2"/>
  <c r="P95" i="2" s="1"/>
  <c r="BK96" i="2"/>
  <c r="BK95" i="2" s="1"/>
  <c r="J96" i="2"/>
  <c r="J89" i="2"/>
  <c r="F89" i="2"/>
  <c r="J87" i="2"/>
  <c r="F87" i="2"/>
  <c r="E85" i="2"/>
  <c r="F52" i="2"/>
  <c r="J51" i="2"/>
  <c r="F51" i="2"/>
  <c r="F49" i="2"/>
  <c r="E47" i="2"/>
  <c r="J18" i="2"/>
  <c r="E18" i="2"/>
  <c r="F90" i="2" s="1"/>
  <c r="J17" i="2"/>
  <c r="J12" i="2"/>
  <c r="J49" i="2" s="1"/>
  <c r="E7" i="2"/>
  <c r="AS51" i="1"/>
  <c r="L47" i="1"/>
  <c r="AM46" i="1"/>
  <c r="L46" i="1"/>
  <c r="AM44" i="1"/>
  <c r="L44" i="1"/>
  <c r="L42" i="1"/>
  <c r="L41" i="1"/>
  <c r="J185" i="3" l="1"/>
  <c r="J67" i="3" s="1"/>
  <c r="BK184" i="3"/>
  <c r="J184" i="3" s="1"/>
  <c r="J66" i="3" s="1"/>
  <c r="J95" i="2"/>
  <c r="J58" i="2" s="1"/>
  <c r="F34" i="2"/>
  <c r="BD52" i="1" s="1"/>
  <c r="P229" i="2"/>
  <c r="P94" i="2" s="1"/>
  <c r="P93" i="2" s="1"/>
  <c r="AU52" i="1" s="1"/>
  <c r="P314" i="2"/>
  <c r="P297" i="2" s="1"/>
  <c r="T314" i="2"/>
  <c r="T297" i="2" s="1"/>
  <c r="R343" i="2"/>
  <c r="T162" i="3"/>
  <c r="BK79" i="4"/>
  <c r="J80" i="4"/>
  <c r="J58" i="4" s="1"/>
  <c r="J31" i="4"/>
  <c r="AW54" i="1" s="1"/>
  <c r="T80" i="4"/>
  <c r="T79" i="4" s="1"/>
  <c r="T78" i="4" s="1"/>
  <c r="J84" i="7"/>
  <c r="J58" i="7" s="1"/>
  <c r="BK83" i="7"/>
  <c r="F31" i="2"/>
  <c r="BA52" i="1" s="1"/>
  <c r="BK327" i="2"/>
  <c r="J327" i="2" s="1"/>
  <c r="J71" i="2" s="1"/>
  <c r="P90" i="3"/>
  <c r="P89" i="3" s="1"/>
  <c r="P88" i="3" s="1"/>
  <c r="AU53" i="1" s="1"/>
  <c r="F31" i="3"/>
  <c r="BA53" i="1" s="1"/>
  <c r="T90" i="3"/>
  <c r="BK297" i="2"/>
  <c r="J297" i="2" s="1"/>
  <c r="J68" i="2" s="1"/>
  <c r="J298" i="2"/>
  <c r="J69" i="2" s="1"/>
  <c r="R143" i="2"/>
  <c r="R94" i="2" s="1"/>
  <c r="R93" i="2" s="1"/>
  <c r="R244" i="2"/>
  <c r="E45" i="2"/>
  <c r="E83" i="2"/>
  <c r="F33" i="2"/>
  <c r="BC52" i="1" s="1"/>
  <c r="R177" i="2"/>
  <c r="R195" i="2"/>
  <c r="T279" i="2"/>
  <c r="BK343" i="2"/>
  <c r="J343" i="2" s="1"/>
  <c r="J73" i="2" s="1"/>
  <c r="T132" i="3"/>
  <c r="T169" i="3"/>
  <c r="T185" i="3"/>
  <c r="T184" i="3" s="1"/>
  <c r="J31" i="3"/>
  <c r="AW53" i="1" s="1"/>
  <c r="F31" i="4"/>
  <c r="BA54" i="1" s="1"/>
  <c r="F30" i="2"/>
  <c r="AZ52" i="1" s="1"/>
  <c r="J30" i="2"/>
  <c r="AV52" i="1" s="1"/>
  <c r="AT52" i="1" s="1"/>
  <c r="F30" i="3"/>
  <c r="AZ53" i="1" s="1"/>
  <c r="F87" i="5"/>
  <c r="J92" i="5"/>
  <c r="J58" i="5" s="1"/>
  <c r="J30" i="5"/>
  <c r="AV55" i="1" s="1"/>
  <c r="AT55" i="1" s="1"/>
  <c r="F34" i="5"/>
  <c r="BD55" i="1" s="1"/>
  <c r="P130" i="5"/>
  <c r="P91" i="5" s="1"/>
  <c r="P170" i="5"/>
  <c r="BK170" i="5"/>
  <c r="J49" i="6"/>
  <c r="F32" i="6"/>
  <c r="BB56" i="1" s="1"/>
  <c r="J85" i="6"/>
  <c r="J58" i="6" s="1"/>
  <c r="F32" i="7"/>
  <c r="BB57" i="1" s="1"/>
  <c r="F32" i="8"/>
  <c r="BB58" i="1" s="1"/>
  <c r="F31" i="5"/>
  <c r="BA55" i="1" s="1"/>
  <c r="J31" i="5"/>
  <c r="AW55" i="1" s="1"/>
  <c r="BK229" i="2"/>
  <c r="J229" i="2" s="1"/>
  <c r="J64" i="2" s="1"/>
  <c r="BK169" i="3"/>
  <c r="J169" i="3" s="1"/>
  <c r="J64" i="3" s="1"/>
  <c r="R181" i="3"/>
  <c r="R89" i="3" s="1"/>
  <c r="R88" i="3" s="1"/>
  <c r="R80" i="4"/>
  <c r="R79" i="4" s="1"/>
  <c r="R78" i="4" s="1"/>
  <c r="F33" i="4"/>
  <c r="BC54" i="1" s="1"/>
  <c r="E80" i="5"/>
  <c r="R92" i="5"/>
  <c r="T130" i="5"/>
  <c r="BK139" i="5"/>
  <c r="J139" i="5" s="1"/>
  <c r="J62" i="5" s="1"/>
  <c r="R149" i="5"/>
  <c r="R154" i="5"/>
  <c r="T170" i="5"/>
  <c r="T169" i="5" s="1"/>
  <c r="F30" i="6"/>
  <c r="AZ56" i="1" s="1"/>
  <c r="J30" i="6"/>
  <c r="AV56" i="1" s="1"/>
  <c r="T84" i="6"/>
  <c r="T83" i="6" s="1"/>
  <c r="T120" i="6"/>
  <c r="F30" i="7"/>
  <c r="AZ57" i="1" s="1"/>
  <c r="J30" i="7"/>
  <c r="AV57" i="1" s="1"/>
  <c r="AT57" i="1" s="1"/>
  <c r="F34" i="7"/>
  <c r="BD57" i="1" s="1"/>
  <c r="J123" i="7"/>
  <c r="J62" i="7" s="1"/>
  <c r="T146" i="8"/>
  <c r="T221" i="8"/>
  <c r="T275" i="8"/>
  <c r="J30" i="8"/>
  <c r="AV58" i="1" s="1"/>
  <c r="F30" i="8"/>
  <c r="AZ58" i="1" s="1"/>
  <c r="F32" i="2"/>
  <c r="BB52" i="1" s="1"/>
  <c r="E78" i="3"/>
  <c r="F32" i="3"/>
  <c r="BB53" i="1" s="1"/>
  <c r="T170" i="2"/>
  <c r="T94" i="2" s="1"/>
  <c r="T93" i="2" s="1"/>
  <c r="P279" i="2"/>
  <c r="R298" i="2"/>
  <c r="R297" i="2" s="1"/>
  <c r="BK142" i="3"/>
  <c r="J142" i="3" s="1"/>
  <c r="J60" i="3" s="1"/>
  <c r="J30" i="3"/>
  <c r="AV53" i="1" s="1"/>
  <c r="J30" i="4"/>
  <c r="AV54" i="1" s="1"/>
  <c r="AT54" i="1" s="1"/>
  <c r="F30" i="4"/>
  <c r="AZ54" i="1" s="1"/>
  <c r="T92" i="5"/>
  <c r="BK130" i="5"/>
  <c r="J130" i="5" s="1"/>
  <c r="J61" i="5" s="1"/>
  <c r="T149" i="5"/>
  <c r="P166" i="5"/>
  <c r="P207" i="5"/>
  <c r="F30" i="5"/>
  <c r="AZ55" i="1" s="1"/>
  <c r="J31" i="6"/>
  <c r="AW56" i="1" s="1"/>
  <c r="P91" i="8"/>
  <c r="BK146" i="8"/>
  <c r="J146" i="8" s="1"/>
  <c r="J60" i="8" s="1"/>
  <c r="BK312" i="8"/>
  <c r="J312" i="8" s="1"/>
  <c r="J64" i="8" s="1"/>
  <c r="J83" i="10"/>
  <c r="J58" i="10" s="1"/>
  <c r="BK82" i="10"/>
  <c r="P85" i="6"/>
  <c r="R120" i="6"/>
  <c r="R84" i="6" s="1"/>
  <c r="R83" i="6" s="1"/>
  <c r="P125" i="6"/>
  <c r="J49" i="7"/>
  <c r="F79" i="7"/>
  <c r="P84" i="7"/>
  <c r="P83" i="7" s="1"/>
  <c r="P82" i="7" s="1"/>
  <c r="AU57" i="1" s="1"/>
  <c r="F31" i="8"/>
  <c r="BA58" i="1" s="1"/>
  <c r="J31" i="8"/>
  <c r="AW58" i="1" s="1"/>
  <c r="R146" i="8"/>
  <c r="R90" i="8" s="1"/>
  <c r="R89" i="8" s="1"/>
  <c r="BK207" i="8"/>
  <c r="J207" i="8" s="1"/>
  <c r="J61" i="8" s="1"/>
  <c r="R221" i="8"/>
  <c r="R312" i="8"/>
  <c r="T381" i="8"/>
  <c r="P89" i="9"/>
  <c r="F32" i="9"/>
  <c r="BB59" i="1" s="1"/>
  <c r="T113" i="9"/>
  <c r="R120" i="9"/>
  <c r="R82" i="10"/>
  <c r="T91" i="8"/>
  <c r="T90" i="8" s="1"/>
  <c r="T89" i="8" s="1"/>
  <c r="F33" i="8"/>
  <c r="BC58" i="1" s="1"/>
  <c r="BK221" i="8"/>
  <c r="J221" i="8" s="1"/>
  <c r="J62" i="8" s="1"/>
  <c r="P381" i="8"/>
  <c r="J30" i="9"/>
  <c r="AV59" i="1" s="1"/>
  <c r="AT59" i="1" s="1"/>
  <c r="F30" i="9"/>
  <c r="AZ59" i="1" s="1"/>
  <c r="T89" i="9"/>
  <c r="P113" i="9"/>
  <c r="BK120" i="9"/>
  <c r="J120" i="9" s="1"/>
  <c r="J61" i="9" s="1"/>
  <c r="J30" i="10"/>
  <c r="AV60" i="1" s="1"/>
  <c r="F52" i="11"/>
  <c r="F74" i="11"/>
  <c r="BK96" i="6"/>
  <c r="J96" i="6" s="1"/>
  <c r="J60" i="6" s="1"/>
  <c r="BK91" i="8"/>
  <c r="F34" i="8"/>
  <c r="BD58" i="1" s="1"/>
  <c r="P146" i="8"/>
  <c r="P275" i="8"/>
  <c r="R443" i="8"/>
  <c r="R553" i="8"/>
  <c r="P561" i="8"/>
  <c r="P177" i="9"/>
  <c r="T177" i="9"/>
  <c r="J49" i="9"/>
  <c r="R89" i="9"/>
  <c r="P110" i="9"/>
  <c r="T120" i="9"/>
  <c r="BK153" i="9"/>
  <c r="J153" i="9" s="1"/>
  <c r="J62" i="9" s="1"/>
  <c r="E71" i="10"/>
  <c r="E45" i="10"/>
  <c r="T83" i="10"/>
  <c r="T82" i="10" s="1"/>
  <c r="T81" i="10" s="1"/>
  <c r="F84" i="9"/>
  <c r="J89" i="9"/>
  <c r="J58" i="9" s="1"/>
  <c r="F34" i="9"/>
  <c r="BD59" i="1" s="1"/>
  <c r="P120" i="9"/>
  <c r="P83" i="10"/>
  <c r="P82" i="10" s="1"/>
  <c r="P81" i="10" s="1"/>
  <c r="AU60" i="1" s="1"/>
  <c r="F31" i="10"/>
  <c r="BA60" i="1" s="1"/>
  <c r="J31" i="10"/>
  <c r="AW60" i="1" s="1"/>
  <c r="R134" i="10"/>
  <c r="BK77" i="11"/>
  <c r="J77" i="11" s="1"/>
  <c r="J78" i="11"/>
  <c r="J57" i="11" s="1"/>
  <c r="J30" i="11"/>
  <c r="AV61" i="1" s="1"/>
  <c r="AT61" i="1" s="1"/>
  <c r="J31" i="9"/>
  <c r="AW59" i="1" s="1"/>
  <c r="F31" i="9"/>
  <c r="BA59" i="1" s="1"/>
  <c r="BK110" i="9"/>
  <c r="J110" i="9" s="1"/>
  <c r="J59" i="9" s="1"/>
  <c r="R172" i="9"/>
  <c r="P185" i="9"/>
  <c r="T206" i="9"/>
  <c r="F32" i="10"/>
  <c r="BB60" i="1" s="1"/>
  <c r="R143" i="10"/>
  <c r="P78" i="11"/>
  <c r="P77" i="11" s="1"/>
  <c r="AU61" i="1" s="1"/>
  <c r="J31" i="11"/>
  <c r="AW61" i="1" s="1"/>
  <c r="F31" i="11"/>
  <c r="BA61" i="1" s="1"/>
  <c r="J49" i="11"/>
  <c r="F30" i="11"/>
  <c r="AZ61" i="1" s="1"/>
  <c r="BK90" i="8" l="1"/>
  <c r="J91" i="8"/>
  <c r="J58" i="8" s="1"/>
  <c r="AT60" i="1"/>
  <c r="J82" i="10"/>
  <c r="J57" i="10" s="1"/>
  <c r="BK81" i="10"/>
  <c r="J81" i="10" s="1"/>
  <c r="P90" i="8"/>
  <c r="P89" i="8" s="1"/>
  <c r="AU58" i="1" s="1"/>
  <c r="R91" i="5"/>
  <c r="R90" i="5" s="1"/>
  <c r="J56" i="11"/>
  <c r="J27" i="11"/>
  <c r="R81" i="10"/>
  <c r="AT53" i="1"/>
  <c r="AT56" i="1"/>
  <c r="BK84" i="6"/>
  <c r="P169" i="5"/>
  <c r="P90" i="5" s="1"/>
  <c r="AU55" i="1" s="1"/>
  <c r="AU51" i="1" s="1"/>
  <c r="BC51" i="1"/>
  <c r="J79" i="4"/>
  <c r="J57" i="4" s="1"/>
  <c r="BK78" i="4"/>
  <c r="J78" i="4" s="1"/>
  <c r="BD51" i="1"/>
  <c r="W30" i="1" s="1"/>
  <c r="BB51" i="1"/>
  <c r="BK169" i="5"/>
  <c r="J169" i="5" s="1"/>
  <c r="J66" i="5" s="1"/>
  <c r="J170" i="5"/>
  <c r="J67" i="5" s="1"/>
  <c r="BK82" i="7"/>
  <c r="J82" i="7" s="1"/>
  <c r="J83" i="7"/>
  <c r="J57" i="7" s="1"/>
  <c r="BK88" i="9"/>
  <c r="R88" i="9"/>
  <c r="R87" i="9" s="1"/>
  <c r="P88" i="9"/>
  <c r="P87" i="9" s="1"/>
  <c r="AU59" i="1" s="1"/>
  <c r="T88" i="9"/>
  <c r="T87" i="9" s="1"/>
  <c r="P84" i="6"/>
  <c r="P83" i="6" s="1"/>
  <c r="AU56" i="1" s="1"/>
  <c r="T91" i="5"/>
  <c r="T90" i="5" s="1"/>
  <c r="AT58" i="1"/>
  <c r="BK91" i="5"/>
  <c r="AZ51" i="1"/>
  <c r="T89" i="3"/>
  <c r="T88" i="3" s="1"/>
  <c r="BA51" i="1"/>
  <c r="BK89" i="3"/>
  <c r="BK94" i="2"/>
  <c r="W27" i="1" l="1"/>
  <c r="AW51" i="1"/>
  <c r="AK27" i="1" s="1"/>
  <c r="J56" i="7"/>
  <c r="J27" i="7"/>
  <c r="J56" i="4"/>
  <c r="J27" i="4"/>
  <c r="AG61" i="1"/>
  <c r="AN61" i="1" s="1"/>
  <c r="J36" i="11"/>
  <c r="BK93" i="2"/>
  <c r="J93" i="2" s="1"/>
  <c r="J94" i="2"/>
  <c r="J57" i="2" s="1"/>
  <c r="W26" i="1"/>
  <c r="AV51" i="1"/>
  <c r="J88" i="9"/>
  <c r="J57" i="9" s="1"/>
  <c r="BK87" i="9"/>
  <c r="J87" i="9" s="1"/>
  <c r="BK83" i="6"/>
  <c r="J83" i="6" s="1"/>
  <c r="J84" i="6"/>
  <c r="J57" i="6" s="1"/>
  <c r="J56" i="10"/>
  <c r="J27" i="10"/>
  <c r="J90" i="8"/>
  <c r="J57" i="8" s="1"/>
  <c r="BK89" i="8"/>
  <c r="J89" i="8" s="1"/>
  <c r="BK88" i="3"/>
  <c r="J88" i="3" s="1"/>
  <c r="J89" i="3"/>
  <c r="J57" i="3" s="1"/>
  <c r="J91" i="5"/>
  <c r="J57" i="5" s="1"/>
  <c r="BK90" i="5"/>
  <c r="J90" i="5" s="1"/>
  <c r="AX51" i="1"/>
  <c r="W28" i="1"/>
  <c r="W29" i="1"/>
  <c r="AY51" i="1"/>
  <c r="J27" i="5" l="1"/>
  <c r="J56" i="5"/>
  <c r="J27" i="8"/>
  <c r="J56" i="8"/>
  <c r="AK26" i="1"/>
  <c r="AT51" i="1"/>
  <c r="J36" i="7"/>
  <c r="AG57" i="1"/>
  <c r="AN57" i="1" s="1"/>
  <c r="J36" i="10"/>
  <c r="AG60" i="1"/>
  <c r="AN60" i="1" s="1"/>
  <c r="AG54" i="1"/>
  <c r="AN54" i="1" s="1"/>
  <c r="J36" i="4"/>
  <c r="J56" i="6"/>
  <c r="J27" i="6"/>
  <c r="J27" i="9"/>
  <c r="J56" i="9"/>
  <c r="J56" i="3"/>
  <c r="J27" i="3"/>
  <c r="J56" i="2"/>
  <c r="J27" i="2"/>
  <c r="AG52" i="1" l="1"/>
  <c r="J36" i="2"/>
  <c r="J36" i="8"/>
  <c r="AG58" i="1"/>
  <c r="AN58" i="1" s="1"/>
  <c r="AG56" i="1"/>
  <c r="AN56" i="1" s="1"/>
  <c r="J36" i="6"/>
  <c r="AG59" i="1"/>
  <c r="AN59" i="1" s="1"/>
  <c r="J36" i="9"/>
  <c r="J36" i="3"/>
  <c r="AG53" i="1"/>
  <c r="AN53" i="1" s="1"/>
  <c r="AG55" i="1"/>
  <c r="AN55" i="1" s="1"/>
  <c r="J36" i="5"/>
  <c r="AG51" i="1" l="1"/>
  <c r="AN52" i="1"/>
  <c r="AN51" i="1" l="1"/>
  <c r="AK23" i="1"/>
  <c r="AK32" i="1" s="1"/>
</calcChain>
</file>

<file path=xl/sharedStrings.xml><?xml version="1.0" encoding="utf-8"?>
<sst xmlns="http://schemas.openxmlformats.org/spreadsheetml/2006/main" count="17619" uniqueCount="2171">
  <si>
    <t>Export VZ</t>
  </si>
  <si>
    <t>List obsahuje:</t>
  </si>
  <si>
    <t>1) Rekapitulace stavby</t>
  </si>
  <si>
    <t>2) Rekapitulace objektů stavby a soupisů prací</t>
  </si>
  <si>
    <t>3.0</t>
  </si>
  <si>
    <t>ZAMOK</t>
  </si>
  <si>
    <t>False</t>
  </si>
  <si>
    <t>{c1f77e8d-8af5-46bf-b233-e8b174f7d95a}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</si>
  <si>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</si>
  <si>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</si>
  <si>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</si>
  <si>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</si>
  <si>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</si>
  <si>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</si>
  <si>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</si>
  <si>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</si>
  <si>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9804040100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</si>
  <si>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</si>
  <si>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</si>
  <si>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Slavkov - ekologizace kotelny na tuhá paliva</t>
  </si>
  <si>
    <t>KSO:</t>
  </si>
  <si>
    <t/>
  </si>
  <si>
    <t>CC-CZ:</t>
  </si>
  <si>
    <t>Místo:</t>
  </si>
  <si>
    <t xml:space="preserve">VZ Slavkov </t>
  </si>
  <si>
    <t>Datum:</t>
  </si>
  <si>
    <t>23. 8. 2017</t>
  </si>
  <si>
    <t>Zadavatel:</t>
  </si>
  <si>
    <t>IČ:</t>
  </si>
  <si>
    <t>Armádní servisní, p.o.</t>
  </si>
  <si>
    <t>DIČ:</t>
  </si>
  <si>
    <t>Uchazeč:</t>
  </si>
  <si>
    <t>Vyplň údaj</t>
  </si>
  <si>
    <t>Projektant:</t>
  </si>
  <si>
    <t>Václav Krejčí</t>
  </si>
  <si>
    <t>True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</si>
  <si>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</si>
  <si>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</si>
  <si>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</si>
  <si>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</si>
  <si>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</si>
  <si>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</si>
  <si>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</si>
  <si>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</si>
  <si>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</si>
  <si>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</si>
  <si>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</si>
  <si>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</si>
  <si>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</si>
  <si>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</si>
  <si>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</si>
  <si>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</si>
  <si>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</si>
  <si>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</si>
  <si>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</si>
  <si>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</si>
  <si>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</si>
  <si>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</si>
  <si>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</si>
  <si>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</si>
  <si>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</si>
  <si>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</si>
  <si>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</si>
  <si>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</si>
  <si>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</si>
  <si>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</si>
  <si>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</si>
  <si>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</si>
  <si>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</si>
  <si>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</si>
  <si>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</si>
  <si>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</si>
  <si>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</si>
  <si>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</si>
  <si>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</si>
  <si>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</si>
  <si>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</si>
  <si>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SO01</t>
  </si>
  <si>
    <t>Kotelna- Architektonicko - stavební řešení</t>
  </si>
  <si>
    <t>STA</t>
  </si>
  <si>
    <t>1</t>
  </si>
  <si>
    <t>{95c0ed28-a642-4a8a-95ec-655059a3636b}</t>
  </si>
  <si>
    <t>2</t>
  </si>
  <si>
    <t>SO 02.1</t>
  </si>
  <si>
    <t>Úložiště propanu - Architektonicko - stavební řešení</t>
  </si>
  <si>
    <t>{eeb70831-1540-420f-8579-24ef511df555}</t>
  </si>
  <si>
    <t>SO 02.2</t>
  </si>
  <si>
    <t>Úložiště propanu - LPS</t>
  </si>
  <si>
    <t>{522fb6b8-ae12-475f-8e3b-5184bd508501}</t>
  </si>
  <si>
    <t>SO 02.3</t>
  </si>
  <si>
    <t>Úložiště propanu - venkovní rozvody plynu</t>
  </si>
  <si>
    <t>{597afd1d-3a7c-429d-ac2d-0624e2cd4959}</t>
  </si>
  <si>
    <t>SO 03</t>
  </si>
  <si>
    <t>Vrátnice - elektroinstalace</t>
  </si>
  <si>
    <t>{769aa087-eb2f-47a4-8267-2df8299a20a8}</t>
  </si>
  <si>
    <t>SO 04</t>
  </si>
  <si>
    <t>Přeložka VO</t>
  </si>
  <si>
    <t>{23605007-afc1-450b-8dbd-a4e0492c94df}</t>
  </si>
  <si>
    <t>PS 01.1</t>
  </si>
  <si>
    <t>Kotelna - technologie</t>
  </si>
  <si>
    <t>{dcc264a4-2614-4aa6-94cc-fb6ca2fd5dda}</t>
  </si>
  <si>
    <t>PS 01.2</t>
  </si>
  <si>
    <t>Kotelna - MaR, elektroinstalace</t>
  </si>
  <si>
    <t>{08397ee5-4f02-4c0d-9ea3-fbd600ec54df}</t>
  </si>
  <si>
    <t>PS 01.3</t>
  </si>
  <si>
    <t>Kotelna - vnitřní rozvody plynu</t>
  </si>
  <si>
    <t>{91cfc1dd-2a86-4cf5-8f34-d89c6fa56c5e}</t>
  </si>
  <si>
    <t>VON</t>
  </si>
  <si>
    <t>Vedlejší rozpočtové náklady</t>
  </si>
  <si>
    <t>{624a2f3f-cfc6-42aa-b738-21c86562ce67}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</si>
  <si>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</si>
  <si>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</si>
  <si>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</si>
  <si>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</si>
  <si>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</si>
  <si>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</si>
  <si>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</si>
  <si>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SO01 - Kotelna- Architektonicko - stavební řešení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</si>
  <si>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</si>
  <si>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</si>
  <si>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</si>
  <si>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</si>
  <si>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</si>
  <si>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</si>
  <si>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</si>
  <si>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</si>
  <si>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</si>
  <si>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</si>
  <si>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</t>
  </si>
  <si>
    <t xml:space="preserve">    6 - Úpravy povrchů, podlahy a osazování výplní</t>
  </si>
  <si>
    <t xml:space="preserve">    8 - Trubní vedení</t>
  </si>
  <si>
    <t xml:space="preserve">    9 - Ostatní konstrukce a práce-bourání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</si>
  <si>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</si>
  <si>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</si>
  <si>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</si>
  <si>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</si>
  <si>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767 - Konstrukce zámečnické</t>
  </si>
  <si>
    <t xml:space="preserve">    783 - Dokončovací práce - nátěry</t>
  </si>
  <si>
    <t xml:space="preserve">    784 - Dokončovací práce - malby a tapety</t>
  </si>
  <si>
    <t>OST - Ostatní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</si>
  <si>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</si>
  <si>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</si>
  <si>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</si>
  <si>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</si>
  <si>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</si>
  <si>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</si>
  <si>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</si>
  <si>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</si>
  <si>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</si>
  <si>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</si>
  <si>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</si>
  <si>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</si>
  <si>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</si>
  <si>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</si>
  <si>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</si>
  <si>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</si>
  <si>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</si>
  <si>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Zemní práce</t>
  </si>
  <si>
    <t>K</t>
  </si>
  <si>
    <t>113107122</t>
  </si>
  <si>
    <t>Odstranění podkladů nebo krytů s přemístěním hmot na skládku na vzdálenost do 3 m nebo s naložením na dopravní prostředek v ploše jednotlivě do 50 m2 z kameniva hrubého drceného, o tl. vrstvy přes 100 do 200 mm</t>
  </si>
  <si>
    <t>m2</t>
  </si>
  <si>
    <t>4</t>
  </si>
  <si>
    <t>VV</t>
  </si>
  <si>
    <t>1,9*1,9</t>
  </si>
  <si>
    <t>4*0,6</t>
  </si>
  <si>
    <t>Součet</t>
  </si>
  <si>
    <t>113107131</t>
  </si>
  <si>
    <t>Odstranění podkladů nebo krytů s přemístěním hmot na skládku na vzdálenost do 3 m nebo s naložením na dopravní prostředek v ploše jednotlivě do 50 m2 z betonu prostého, o tl. vrstvy přes 100 do 150 mm</t>
  </si>
  <si>
    <t>3</t>
  </si>
  <si>
    <t>113107143</t>
  </si>
  <si>
    <t>Odstranění podkladů nebo krytů s přemístěním hmot na skládku na vzdálenost do 3 m nebo s naložením na dopravní prostředek v ploše jednotlivě do 50 m2 živičných, o tl. vrstvy přes 100 do 150 mm</t>
  </si>
  <si>
    <t>6</t>
  </si>
  <si>
    <t>131301201</t>
  </si>
  <si>
    <t>Hloubení zapažených jam a zářezů s urovnáním dna do předepsaného profilu a spádu v hornině tř. 4 do 100 m3</t>
  </si>
  <si>
    <t>m3</t>
  </si>
  <si>
    <t>8</t>
  </si>
  <si>
    <t>5</t>
  </si>
  <si>
    <t>131301209</t>
  </si>
  <si>
    <t>Hloubení zapažených jam a zářezů s urovnáním dna do předepsaného profilu a spádu Příplatek k cenám za lepivost horniny tř. 4</t>
  </si>
  <si>
    <t>10</t>
  </si>
  <si>
    <t>131303101</t>
  </si>
  <si>
    <t>Hloubení zapažených i nezapažených jam ručním nebo pneumatickým nářadím s urovnáním dna do předepsaného profilu a spádu v horninách tř. 4 soudržných</t>
  </si>
  <si>
    <t>12</t>
  </si>
  <si>
    <t>1*1*(0,8-0,25)</t>
  </si>
  <si>
    <t>7</t>
  </si>
  <si>
    <t>131303109</t>
  </si>
  <si>
    <t>Hloubení zapažených i nezapažených jam ručním nebo pneumatickým nářadím s urovnáním dna do předepsaného profilu a spádu v horninách tř. 4 Příplatek k cenám za lepivost horniny tř. 4</t>
  </si>
  <si>
    <t>14</t>
  </si>
  <si>
    <t>132301101</t>
  </si>
  <si>
    <t>Hloubení zapažených i nezapažených rýh šířky do 600 mm s urovnáním dna do předepsaného profilu a spádu v hornině tř. 4 do 100 m3</t>
  </si>
  <si>
    <t>16</t>
  </si>
  <si>
    <t>9</t>
  </si>
  <si>
    <t>132301109</t>
  </si>
  <si>
    <t>Hloubení zapažených i nezapažených rýh šířky do 600 mm s urovnáním dna do předepsaného profilu a spádu v hornině tř. 4 Příplatek k cenám za lepivost horniny tř. 4</t>
  </si>
  <si>
    <t>18</t>
  </si>
  <si>
    <t>151201201</t>
  </si>
  <si>
    <t>Zřízení pažení stěn výkopu bez rozepření nebo vzepření zátažné, hloubky do 4 m</t>
  </si>
  <si>
    <t>20</t>
  </si>
  <si>
    <t>1,9*2,12*4</t>
  </si>
  <si>
    <t>11</t>
  </si>
  <si>
    <t>151201211</t>
  </si>
  <si>
    <t>Odstranění pažení stěn výkopu s uložením pažin na vzdálenost do 3 m od okraje výkopu zátažné, hloubky do 4 m</t>
  </si>
  <si>
    <t>22</t>
  </si>
  <si>
    <t>161101101</t>
  </si>
  <si>
    <t>Svislé přemístění výkopku bez naložení do dopravní nádoby avšak s vyprázdněním dopravní nádoby na hromadu nebo do dopravního prostředku z horniny tř. 1 až 4, při hloubce výkopu přes 1 do 2,5 m</t>
  </si>
  <si>
    <t>24</t>
  </si>
  <si>
    <t>7,653+6,3</t>
  </si>
  <si>
    <t>13</t>
  </si>
  <si>
    <t>162201211</t>
  </si>
  <si>
    <t>Vodorovné přemístění výkopku stavebním kolečkem s vyprázdněním kolečka na hromady nebo do dopravního prostředku na vzdálenost do 10 m z horniny tř. 1 až 4</t>
  </si>
  <si>
    <t>26</t>
  </si>
  <si>
    <t>162201219</t>
  </si>
  <si>
    <t>Vodorovné přemístění výkopku stavebním kolečkem s vyprázdněním kolečka na hromady nebo do dopravního prostředku na vzdálenost do 10 m z horniny Příplatek k ceně za každých dalších 10 m</t>
  </si>
  <si>
    <t>28</t>
  </si>
  <si>
    <t>162701105</t>
  </si>
  <si>
    <t>Vodorovné přemístění výkopku nebo sypaniny po suchu na obvyklém dopravním prostředku, bez naložení výkopku, avšak se složením bez rozhrnutí z horniny tř. 1 až 4 na vzdálenost přes 9 000 do 10 000 m</t>
  </si>
  <si>
    <t>30</t>
  </si>
  <si>
    <t>162701109</t>
  </si>
  <si>
    <t>Vodorovné přemístění výkopku nebo sypaniny po suchu na obvyklém dopravním prostředku, bez naložení výkopku, avšak se složením bez rozhrnutí z horniny tř. 1 až 4 na vzdálenost Příplatek k ceně za každých dalších i započatých 1 000 m</t>
  </si>
  <si>
    <t>32</t>
  </si>
  <si>
    <t>14,503*10 "Přepočtené koeficientem množství</t>
  </si>
  <si>
    <t>17</t>
  </si>
  <si>
    <t>167101101</t>
  </si>
  <si>
    <t>Nakládání, skládání a překládání neulehlého výkopku nebo sypaniny nakládání, množství do 100 m3, z hornin tř. 1 až 4</t>
  </si>
  <si>
    <t>34</t>
  </si>
  <si>
    <t>171201201</t>
  </si>
  <si>
    <t>Uložení sypaniny na skládky</t>
  </si>
  <si>
    <t>36</t>
  </si>
  <si>
    <t>19</t>
  </si>
  <si>
    <t>171201211</t>
  </si>
  <si>
    <t>Uložení sypaniny poplatek za uložení sypaniny na skládce ( skládkovné )</t>
  </si>
  <si>
    <t>t</t>
  </si>
  <si>
    <t>38</t>
  </si>
  <si>
    <t>175101101</t>
  </si>
  <si>
    <t>Obsypání potrubí sypaninou z vhodných hornin tř. 1 až 4 nebo materiálem připraveným podél výkopu ve vzdálenosti do 3 m od jeho kraje, pro jakoukoliv hloubku výkopu a míru zhutnění bez prohození sypaniny</t>
  </si>
  <si>
    <t>40</t>
  </si>
  <si>
    <t>7*0,6*0,4</t>
  </si>
  <si>
    <t>M</t>
  </si>
  <si>
    <t>583373020</t>
  </si>
  <si>
    <t>kamenivo přírodní těžené pro stavební účely  PTK  (drobné, hrubé, štěrkopísky) štěrkopísky ČSN 72  1511-2 frakce   0-16</t>
  </si>
  <si>
    <t>42</t>
  </si>
  <si>
    <t>174101101</t>
  </si>
  <si>
    <t>Zásyp sypaninou z jakékoliv horniny s uložením výkopku ve vrstvách se zhutněním jam, šachet, rýh nebo kolem objektů v těchto vykopávkách</t>
  </si>
  <si>
    <t>44</t>
  </si>
  <si>
    <t>1,9*1,9*2,12</t>
  </si>
  <si>
    <t>-1,7*1,7*0,15</t>
  </si>
  <si>
    <t>-1,525*1,525*1,19</t>
  </si>
  <si>
    <t>-1,1*1,1*0,58</t>
  </si>
  <si>
    <t>-0,8*0,8*0,2</t>
  </si>
  <si>
    <t>1,1*0,9*1</t>
  </si>
  <si>
    <t>7*0,6*1</t>
  </si>
  <si>
    <t>23</t>
  </si>
  <si>
    <t>583441550</t>
  </si>
  <si>
    <t>kamenivo přírodní drcené hutné pro stavební účely PDK (drobné, hrubé a štěrkodrť) štěrkodrtě ČSN EN 13043 frakce   0-32 MN</t>
  </si>
  <si>
    <t>46</t>
  </si>
  <si>
    <t>Zakládání</t>
  </si>
  <si>
    <t>273321311</t>
  </si>
  <si>
    <t>Základy z betonu železového (bez výztuže) desky z betonu bez zvláštních nároků na vliv prostředí (X0, XC) tř. C 16/20</t>
  </si>
  <si>
    <t>48</t>
  </si>
  <si>
    <t>1,7*1,7*0,15</t>
  </si>
  <si>
    <t>25</t>
  </si>
  <si>
    <t>273321411</t>
  </si>
  <si>
    <t>Základy z betonu železového (bez výztuže) desky z betonu bez zvláštních nároků na vliv prostředí (X0, XC) tř. C 20/25</t>
  </si>
  <si>
    <t>50</t>
  </si>
  <si>
    <t>273351215</t>
  </si>
  <si>
    <t>Bednění základových stěn desek svislé nebo šikmé (odkloněné), půdorysně přímé nebo zalomené ve volných nebo zapažených jámách, rýhách, šachtách, včetně případných vzpěr zřízení</t>
  </si>
  <si>
    <t>52</t>
  </si>
  <si>
    <t>1*0,3*6</t>
  </si>
  <si>
    <t>0,7*0,3*4</t>
  </si>
  <si>
    <t>1,5*0,3*2</t>
  </si>
  <si>
    <t>1,4*0,3*2</t>
  </si>
  <si>
    <t>27</t>
  </si>
  <si>
    <t>273351216</t>
  </si>
  <si>
    <t>Bednění základových stěn desek svislé nebo šikmé (odkloněné), půdorysně přímé nebo zalomené ve volných nebo zapažených jámách, rýhách, šachtách, včetně případných vzpěr odstranění</t>
  </si>
  <si>
    <t>54</t>
  </si>
  <si>
    <t>273362021</t>
  </si>
  <si>
    <t>Výztuž základů desek ze svařovaných sítí z drátů typu KARI</t>
  </si>
  <si>
    <t>56</t>
  </si>
  <si>
    <t>29</t>
  </si>
  <si>
    <t>274321411</t>
  </si>
  <si>
    <t>Základy z betonu železového (bez výztuže) pasy z betonu bez zvláštních nároků na vliv prostředí (X0, XC) tř. C 20/25</t>
  </si>
  <si>
    <t>58</t>
  </si>
  <si>
    <t>1*1*0,1</t>
  </si>
  <si>
    <t>0,8*0,7*0,1*2</t>
  </si>
  <si>
    <t>1*0,7*0,1*2</t>
  </si>
  <si>
    <t>0,8*0,8*0,1</t>
  </si>
  <si>
    <t>0,8*0,6*2*0,1</t>
  </si>
  <si>
    <t>0,6*0,6*2*0,1</t>
  </si>
  <si>
    <t>274351215</t>
  </si>
  <si>
    <t>Bednění základových stěn pasů svislé nebo šikmé (odkloněné), půdorysně přímé nebo zalomené ve volných nebo zapažených jámách, rýhách, šachtách, včetně případných vzpěr zřízení</t>
  </si>
  <si>
    <t>60</t>
  </si>
  <si>
    <t>31</t>
  </si>
  <si>
    <t>274351216</t>
  </si>
  <si>
    <t>Bednění základových stěn pasů svislé nebo šikmé (odkloněné), půdorysně přímé nebo zalomené ve volných nebo zapažených jámách, rýhách, šachtách, včetně případných vzpěr odstranění</t>
  </si>
  <si>
    <t>62</t>
  </si>
  <si>
    <t>274362021</t>
  </si>
  <si>
    <t>Výztuž základů pasů ze svařovaných sítí z drátů typu KARI</t>
  </si>
  <si>
    <t>64</t>
  </si>
  <si>
    <t>9,42*3,03/1000</t>
  </si>
  <si>
    <t>33</t>
  </si>
  <si>
    <t>291111113</t>
  </si>
  <si>
    <t>Podklad pro zpevněné plochy s rozprostřením a s hutněním ze štěrku zpevněného cementovou maltou ŠCM</t>
  </si>
  <si>
    <t>66</t>
  </si>
  <si>
    <t>Svislé a kompletní konstrukce</t>
  </si>
  <si>
    <t>317941121</t>
  </si>
  <si>
    <t>Osazování ocelových válcovaných nosníků na zdivu I nebo IE nebo U nebo UE nebo L do č. 12 nebo výšky do 120 mm</t>
  </si>
  <si>
    <t>68</t>
  </si>
  <si>
    <t>1*11,1/1000</t>
  </si>
  <si>
    <t>35</t>
  </si>
  <si>
    <t>133806200</t>
  </si>
  <si>
    <t>tyče ocelové střední průřezu I do 160 mm značka oceli  S 235 JR  (11 375) označení průřezu    120</t>
  </si>
  <si>
    <t>70</t>
  </si>
  <si>
    <t>P</t>
  </si>
  <si>
    <t>Poznámka k položce:
Poznámka k položce:, Hmotnost: 11,1 kg/m</t>
  </si>
  <si>
    <t>310236241</t>
  </si>
  <si>
    <t>Zazdívka otvorů ve zdivu nadzákladovém cihlami pálenými plochy přes 0,0225 m2 do 0,09 m2, ve zdi tl. do 300 mm</t>
  </si>
  <si>
    <t>kus</t>
  </si>
  <si>
    <t>72</t>
  </si>
  <si>
    <t>Vodorovné konstrukce</t>
  </si>
  <si>
    <t>37</t>
  </si>
  <si>
    <t>451572111</t>
  </si>
  <si>
    <t>Lože pod potrubí, stoky a drobné objekty v otevřeném výkopu z kameniva drobného těženého 0 až 4 mm</t>
  </si>
  <si>
    <t>74</t>
  </si>
  <si>
    <t>7*0,6*0,1</t>
  </si>
  <si>
    <t>452112111</t>
  </si>
  <si>
    <t>Osazení betonových dílců prstenců nebo rámů pod poklopy a mříže, výšky do 100 mm</t>
  </si>
  <si>
    <t>76</t>
  </si>
  <si>
    <t>39</t>
  </si>
  <si>
    <t>592241750</t>
  </si>
  <si>
    <t>prefabrikáty pro vstupní šachty a drenážní šachtice (betonové a železobetonové) šachty pro odpadní kanály a potrubí uložená v zemi prstenec vyrovnávací TBW-Q 625/60/120     62,5 x 6 x 12</t>
  </si>
  <si>
    <t>78</t>
  </si>
  <si>
    <t>457311115</t>
  </si>
  <si>
    <t>Vyrovnávací nebo spádový beton včetně úpravy povrchu C 16/20</t>
  </si>
  <si>
    <t>80</t>
  </si>
  <si>
    <t>Komunikace</t>
  </si>
  <si>
    <t>41</t>
  </si>
  <si>
    <t>564861111</t>
  </si>
  <si>
    <t>Podklad ze štěrkodrti ŠD s rozprostřením a zhutněním, po zhutnění tl. 200 mm</t>
  </si>
  <si>
    <t>82</t>
  </si>
  <si>
    <t>565155111</t>
  </si>
  <si>
    <t>Asfaltový beton vrstva podkladní ACP 16 (obalované kamenivo střednězrnné - OKS) s rozprostřením a zhutněním v pruhu šířky do 3 m, po zhutnění tl. 70 mm</t>
  </si>
  <si>
    <t>84</t>
  </si>
  <si>
    <t>43</t>
  </si>
  <si>
    <t>577134111</t>
  </si>
  <si>
    <t>Asfaltový beton vrstva obrusná ACO 11 (ABS) s rozprostřením a se zhutněním z nemodifikovaného asfaltu v pruhu šířky do 3 m tř. I, po zhutnění tl. 40 mm</t>
  </si>
  <si>
    <t>86</t>
  </si>
  <si>
    <t>599141111</t>
  </si>
  <si>
    <t>Vyplnění spár mezi silničními dílci jakékoliv tloušťky živičnou zálivkou</t>
  </si>
  <si>
    <t>m</t>
  </si>
  <si>
    <t>88</t>
  </si>
  <si>
    <t>Úpravy povrchů, podlahy a osazování výplní</t>
  </si>
  <si>
    <t>45</t>
  </si>
  <si>
    <t>611325421</t>
  </si>
  <si>
    <t>Oprava vápenocementové nebo vápenné omítky vnitřních ploch štukové dvouvrstvé, tloušťky do 20 mm stropů, v rozsahu opravované plochy do 10%</t>
  </si>
  <si>
    <t>90</t>
  </si>
  <si>
    <t>8,8*8</t>
  </si>
  <si>
    <t>612321141</t>
  </si>
  <si>
    <t>Omítka vápenocementová vnitřních ploch nanášená ručně dvouvrstvá, tloušťky jádrové omítky do 10 mm štuková svislých konstrukcí stěn</t>
  </si>
  <si>
    <t>92</t>
  </si>
  <si>
    <t>47</t>
  </si>
  <si>
    <t>612321191</t>
  </si>
  <si>
    <t>Omítka vápenocementová vnitřních ploch nanášená ručně Příplatek k cenám za každých dalších 5 mm tloušťky omítky přes 10 mm stěn</t>
  </si>
  <si>
    <t>94</t>
  </si>
  <si>
    <t>136,463*2 "Přepočtené koeficientem množství</t>
  </si>
  <si>
    <t>612325221</t>
  </si>
  <si>
    <t>Vápenocementová nebo vápenná omítka jednotlivých malých ploch štuková na stěnách, plochy jednotlivě do 0,09 m2</t>
  </si>
  <si>
    <t>96</t>
  </si>
  <si>
    <t>49</t>
  </si>
  <si>
    <t>612325302</t>
  </si>
  <si>
    <t>Vápenocementová nebo vápenná omítka ostění nebo nadpraží štuková</t>
  </si>
  <si>
    <t>98</t>
  </si>
  <si>
    <t>631311124</t>
  </si>
  <si>
    <t>Mazanina z betonu prostého tl. přes 80 do 120 mm tř. C 16/20</t>
  </si>
  <si>
    <t>100</t>
  </si>
  <si>
    <t>5,8*8,8*0,1</t>
  </si>
  <si>
    <t>-0,8*0,7*0,1</t>
  </si>
  <si>
    <t>51</t>
  </si>
  <si>
    <t>631319012</t>
  </si>
  <si>
    <t>Příplatek k cenám mazanin za úpravu povrchu mazaniny přehlazením, mazanina tl. přes 80 do 120 mm</t>
  </si>
  <si>
    <t>102</t>
  </si>
  <si>
    <t>631319173</t>
  </si>
  <si>
    <t>Příplatek k cenám mazanin za stržení povrchu spodní vrstvy mazaniny latí před vložením výztuže nebo pletiva pro tl. obou vrstev mazaniny přes 80 do 120 mm</t>
  </si>
  <si>
    <t>104</t>
  </si>
  <si>
    <t>53</t>
  </si>
  <si>
    <t>631351101</t>
  </si>
  <si>
    <t>Bednění v podlahách rýh a hran zřízení</t>
  </si>
  <si>
    <t>106</t>
  </si>
  <si>
    <t>631351102</t>
  </si>
  <si>
    <t>Bednění v podlahách rýh a hran odstranění</t>
  </si>
  <si>
    <t>108</t>
  </si>
  <si>
    <t>8,1*0,2</t>
  </si>
  <si>
    <t>1*0,3*2</t>
  </si>
  <si>
    <t>55</t>
  </si>
  <si>
    <t>631362021</t>
  </si>
  <si>
    <t>Výztuž mazanin ze svařovaných sítí z drátů typu KARI</t>
  </si>
  <si>
    <t>110</t>
  </si>
  <si>
    <t>562847220</t>
  </si>
  <si>
    <t>součásti tvářené z plastů pro výrobní spotřebu ostatní distančníky plastové distanční lišta U-Fix k pokládání ocelové výztuže do betonu délka 2 m, krytí betonu: U-Fix 50 mm</t>
  </si>
  <si>
    <t>112</t>
  </si>
  <si>
    <t>11*8,8</t>
  </si>
  <si>
    <t>17*5,8</t>
  </si>
  <si>
    <t>57</t>
  </si>
  <si>
    <t>631311131</t>
  </si>
  <si>
    <t>Doplnění dosavadních mazanin prostým betonem s dodáním hmot, bez potěru, plochy jednotlivě do 1 m2 a tl. přes 80 mm</t>
  </si>
  <si>
    <t>114</t>
  </si>
  <si>
    <t>631312141</t>
  </si>
  <si>
    <t>Doplnění dosavadních mazanin prostým betonem s dodáním hmot, bez potěru, plochy jednotlivě rýh v dosavadních mazaninách</t>
  </si>
  <si>
    <t>116</t>
  </si>
  <si>
    <t>3*0,6*0,25</t>
  </si>
  <si>
    <t>Trubní vedení</t>
  </si>
  <si>
    <t>59</t>
  </si>
  <si>
    <t>871265221</t>
  </si>
  <si>
    <t>Kanalizační potrubí z tvrdého PVC systém KG v otevřeném výkopu ve sklonu do 20 %, tuhost třídy SN 8 DN 100</t>
  </si>
  <si>
    <t>118</t>
  </si>
  <si>
    <t>892271111</t>
  </si>
  <si>
    <t>Tlakové zkoušky vodou na potrubí DN 100 nebo 125</t>
  </si>
  <si>
    <t>120</t>
  </si>
  <si>
    <t>61</t>
  </si>
  <si>
    <t>871120999</t>
  </si>
  <si>
    <t>Napojení na stávající kanalizaci</t>
  </si>
  <si>
    <t>soubor</t>
  </si>
  <si>
    <t>122</t>
  </si>
  <si>
    <t>871113998</t>
  </si>
  <si>
    <t>Zaslepení stávající kanalizace</t>
  </si>
  <si>
    <t>124</t>
  </si>
  <si>
    <t>63</t>
  </si>
  <si>
    <t>871114997</t>
  </si>
  <si>
    <t>Plynotěsné přetmelení spojů potrubí kanalizace vedené volně prostorem kotelny</t>
  </si>
  <si>
    <t>126</t>
  </si>
  <si>
    <t>894402211</t>
  </si>
  <si>
    <t>Osazení betonových dílců pro šachty skruží přechodových</t>
  </si>
  <si>
    <t>128</t>
  </si>
  <si>
    <t>65</t>
  </si>
  <si>
    <t>592243120</t>
  </si>
  <si>
    <t>prefabrikáty pro vstupní šachty a drenážní šachtice (betonové a železobetonové) šachty pro odpadní kanály a potrubí uložená v zemi konus šachetní (síla stěny 12 cm) KPS - kapsové plastové stupadlo TBR-Q.1 100-63/58/12 KPS     100 x 62,5 x 58</t>
  </si>
  <si>
    <t>130</t>
  </si>
  <si>
    <t>899104111</t>
  </si>
  <si>
    <t>Osazení poklopů litinových a ocelových včetně rámů hmotnosti jednotlivě přes 150 kg</t>
  </si>
  <si>
    <t>132</t>
  </si>
  <si>
    <t>67</t>
  </si>
  <si>
    <t>552410140</t>
  </si>
  <si>
    <t>výrobky kanalizační litinové šachtové poklopy a mříže z tvárné litiny poklop třída D 400, kruhový rám 785,  vstup 600 mm REXESS bez ventilace</t>
  </si>
  <si>
    <t>134</t>
  </si>
  <si>
    <t>592243480</t>
  </si>
  <si>
    <t>prefabrikáty pro vstupní šachty a drenážní šachtice (betonové a železobetonové) šachty pro odpadní kanály a potrubí uložená v zemi těsnění elastomerové pro spojení šachetních dílů EMT DN 1000</t>
  </si>
  <si>
    <t>136</t>
  </si>
  <si>
    <t>69</t>
  </si>
  <si>
    <t>592592101</t>
  </si>
  <si>
    <t>Doprava betonových šachetních dílců</t>
  </si>
  <si>
    <t>138</t>
  </si>
  <si>
    <t>871643999</t>
  </si>
  <si>
    <t>Odlučovač tuku normové vel. 2 (do 200 jídel denně) - Montáž vč. dobetonování</t>
  </si>
  <si>
    <t>140</t>
  </si>
  <si>
    <t>71</t>
  </si>
  <si>
    <t>592649999</t>
  </si>
  <si>
    <t>Odlučovač tuku normové vel. 2 (do 200 jídel denně) - Dodávka</t>
  </si>
  <si>
    <t>142</t>
  </si>
  <si>
    <t>871643997</t>
  </si>
  <si>
    <t>Odlučovač tuku normové vel. 2 (do 200 jídel denně) - Doprava na stavbu</t>
  </si>
  <si>
    <t>144</t>
  </si>
  <si>
    <t>Ostatní konstrukce a práce-bourání</t>
  </si>
  <si>
    <t>73</t>
  </si>
  <si>
    <t>919735112</t>
  </si>
  <si>
    <t>Řezání stávajícího živičného krytu nebo podkladu hloubky přes 50 do 100 mm</t>
  </si>
  <si>
    <t>146</t>
  </si>
  <si>
    <t>919735123</t>
  </si>
  <si>
    <t>Řezání stávajícího betonového krytu nebo podkladu hloubky přes 100 do 150 mm</t>
  </si>
  <si>
    <t>148</t>
  </si>
  <si>
    <t>1,9*4</t>
  </si>
  <si>
    <t>7*2</t>
  </si>
  <si>
    <t>75</t>
  </si>
  <si>
    <t>938533111</t>
  </si>
  <si>
    <t>Tryskání a broušení betonových ploch očištění povrchu tlakovou vodou</t>
  </si>
  <si>
    <t>150</t>
  </si>
  <si>
    <t>941111111</t>
  </si>
  <si>
    <t>Montáž lešení řadového trubkového lehkého pracovního s podlahami s provozním zatížením tř. 3 do 200 kg/m2 šířky tř. W06 od 0,6 do 0,9 m, výšky do 10 m</t>
  </si>
  <si>
    <t>152</t>
  </si>
  <si>
    <t>216,56</t>
  </si>
  <si>
    <t>77</t>
  </si>
  <si>
    <t>941111211</t>
  </si>
  <si>
    <t>Montáž lešení řadového trubkového lehkého pracovního s podlahami s provozním zatížením tř. 3 do 200 kg/m2 Příplatek za první a každý další den použití lešení k ceně -1111</t>
  </si>
  <si>
    <t>154</t>
  </si>
  <si>
    <t>941111811</t>
  </si>
  <si>
    <t>Demontáž lešení řadového trubkového lehkého pracovního s podlahami s provozním zatížením tř. 3 do 200 kg/m2 šířky tř. W06 od 0,6 do 0,9 m, výšky do 10 m</t>
  </si>
  <si>
    <t>156</t>
  </si>
  <si>
    <t>79</t>
  </si>
  <si>
    <t>961031411</t>
  </si>
  <si>
    <t>Bourání základů ze zdiva cihelného na maltu cementovou</t>
  </si>
  <si>
    <t>158</t>
  </si>
  <si>
    <t>961044111</t>
  </si>
  <si>
    <t>Bourání základů z betonu prostého</t>
  </si>
  <si>
    <t>160</t>
  </si>
  <si>
    <t>1*1,8*0,3*2</t>
  </si>
  <si>
    <t>0,9*(5,8-1)*0,1</t>
  </si>
  <si>
    <t>1*0,1*0,1</t>
  </si>
  <si>
    <t>81</t>
  </si>
  <si>
    <t>721210899</t>
  </si>
  <si>
    <t>Demontáž kanalizačního příslušenství vpustí podlahových z kyselinovzdorné kameniny DN 125</t>
  </si>
  <si>
    <t>162</t>
  </si>
  <si>
    <t>965042131</t>
  </si>
  <si>
    <t>Bourání podkladů pod dlažby nebo litých celistvých podlah a mazanin betonových nebo z litého asfaltu tl. do 100 mm, plochy do 4 m2</t>
  </si>
  <si>
    <t>164</t>
  </si>
  <si>
    <t>83</t>
  </si>
  <si>
    <t>968072455</t>
  </si>
  <si>
    <t>Vybourání kovových rámů oken s křídly, dveřních zárubní, vrat, stěn, ostění nebo obkladů dveřních zárubní, plochy do 2 m2</t>
  </si>
  <si>
    <t>166</t>
  </si>
  <si>
    <t>0,8*2</t>
  </si>
  <si>
    <t>767691822</t>
  </si>
  <si>
    <t>Vyvěšení nebo zavěšení kovových křídel – ostatní práce s případným uložením a opětovným zavěšením po provedení stavebních změn dveří, plochy do 2 m2</t>
  </si>
  <si>
    <t>168</t>
  </si>
  <si>
    <t>85</t>
  </si>
  <si>
    <t>973031325</t>
  </si>
  <si>
    <t>Vysekání výklenků nebo kapes ve zdivu z cihel na maltu vápennou nebo vápenocementovou kapes, plochy do 0,10 m2, hl. do 300 mm</t>
  </si>
  <si>
    <t>170</t>
  </si>
  <si>
    <t>977151113</t>
  </si>
  <si>
    <t>Jádrové vrty diamantovými korunkami do stavebních materiálů (železobetonu, betonu, cihel, obkladů, dlažeb, kamene) průměru přes 40 do 50 mm</t>
  </si>
  <si>
    <t>172</t>
  </si>
  <si>
    <t>87</t>
  </si>
  <si>
    <t>977151118</t>
  </si>
  <si>
    <t>Jádrové vrty diamantovými korunkami do stavebních materiálů (železobetonu, betonu, cihel, obkladů, dlažeb, kamene) průměru přes 90 do 100 mm</t>
  </si>
  <si>
    <t>174</t>
  </si>
  <si>
    <t>977151122</t>
  </si>
  <si>
    <t>Jádrové vrty diamantovými korunkami do stavebních materiálů (železobetonu, betonu, cihel, obkladů, dlažeb, kamene) průměru přes 120 do 130 mm</t>
  </si>
  <si>
    <t>176</t>
  </si>
  <si>
    <t>6*0,45</t>
  </si>
  <si>
    <t>89</t>
  </si>
  <si>
    <t>978013191</t>
  </si>
  <si>
    <t>Otlučení omítek vápenných nebo vápenocementových stěn, stropů vnitřních stěn s vyškrabáním spar, s očištěním zdiva, v rozsahu do 100 %</t>
  </si>
  <si>
    <t>178</t>
  </si>
  <si>
    <t>100100101</t>
  </si>
  <si>
    <t>Demontáž stávajícího odlučovače tuků vč. odvozu, likvidace a poplatku za skládku</t>
  </si>
  <si>
    <t>180</t>
  </si>
  <si>
    <t>91</t>
  </si>
  <si>
    <t>767996701</t>
  </si>
  <si>
    <t>Demontáž ostatních zámečnických konstrukcí o hmotnosti jednotlivých dílů řezáním do 50 kg</t>
  </si>
  <si>
    <t>kg</t>
  </si>
  <si>
    <t>182</t>
  </si>
  <si>
    <t>997</t>
  </si>
  <si>
    <t>Přesun sutě</t>
  </si>
  <si>
    <t>997013111</t>
  </si>
  <si>
    <t>Vnitrostaveništní doprava suti a vybouraných hmot vodorovně do 50 m svisle s použitím mechanizace pro budovy a haly výšky do 6 m</t>
  </si>
  <si>
    <t>184</t>
  </si>
  <si>
    <t>93</t>
  </si>
  <si>
    <t>997013501</t>
  </si>
  <si>
    <t>Odvoz suti a vybouraných hmot na skládku nebo meziskládku se složením, na vzdálenost do 1 km</t>
  </si>
  <si>
    <t>186</t>
  </si>
  <si>
    <t>997013509</t>
  </si>
  <si>
    <t>Odvoz suti a vybouraných hmot na skládku nebo meziskládku se složením, na vzdálenost Příplatek k ceně za každý další i započatý 1 km přes 1 km</t>
  </si>
  <si>
    <t>188</t>
  </si>
  <si>
    <t>18,614*20 "Přepočtené koeficientem množství</t>
  </si>
  <si>
    <t>95</t>
  </si>
  <si>
    <t>997221571</t>
  </si>
  <si>
    <t>Vodorovná doprava vybouraných hmot bez naložení, ale se složením a s hrubým urovnáním na vzdálenost do 1 km</t>
  </si>
  <si>
    <t>190</t>
  </si>
  <si>
    <t>997221579</t>
  </si>
  <si>
    <t>Vodorovná doprava vybouraných hmot bez naložení, ale se složením a s hrubým urovnáním na vzdálenost Příplatek k ceně za každý další i započatý 1 km přes 1 km</t>
  </si>
  <si>
    <t>192</t>
  </si>
  <si>
    <t>97</t>
  </si>
  <si>
    <t>997221611</t>
  </si>
  <si>
    <t>Nakládání na dopravní prostředky pro vodorovnou dopravu suti</t>
  </si>
  <si>
    <t>194</t>
  </si>
  <si>
    <t>997221612</t>
  </si>
  <si>
    <t>Nakládání na dopravní prostředky pro vodorovnou dopravu vybouraných hmot</t>
  </si>
  <si>
    <t>196</t>
  </si>
  <si>
    <t>99</t>
  </si>
  <si>
    <t>997221815</t>
  </si>
  <si>
    <t>Poplatek za uložení stavebního odpadu na skládce (skládkovné) betonového</t>
  </si>
  <si>
    <t>198</t>
  </si>
  <si>
    <t>997221845</t>
  </si>
  <si>
    <t>Poplatek za uložení stavebního odpadu na skládce (skládkovné) z asfaltových povrchů</t>
  </si>
  <si>
    <t>200</t>
  </si>
  <si>
    <t>101</t>
  </si>
  <si>
    <t>997221855</t>
  </si>
  <si>
    <t>Poplatek za uložení stavebního odpadu na skládce (skládkovné) z kameniva</t>
  </si>
  <si>
    <t>202</t>
  </si>
  <si>
    <t>997013831</t>
  </si>
  <si>
    <t>Poplatek za uložení stavebního odpadu na skládce (skládkovné) směsného</t>
  </si>
  <si>
    <t>204</t>
  </si>
  <si>
    <t>998</t>
  </si>
  <si>
    <t>Přesun hmot</t>
  </si>
  <si>
    <t>103</t>
  </si>
  <si>
    <t>998011001</t>
  </si>
  <si>
    <t>Přesun hmot pro budovy občanské výstavby, bydlení, výrobu a služby s nosnou svislou konstrukcí zděnou z cihel nebo tvárnic vodorovná dopravní vzdálenost do 100 m pro budovy výšky do 6 m</t>
  </si>
  <si>
    <t>206</t>
  </si>
  <si>
    <t>998225111</t>
  </si>
  <si>
    <t>Přesun hmot pro komunikace s krytem z kameniva, monolitickým betonovým nebo živičným dopravní vzdálenost do 200 m jakékoliv délky objektu</t>
  </si>
  <si>
    <t>208</t>
  </si>
  <si>
    <t>105</t>
  </si>
  <si>
    <t>998276101</t>
  </si>
  <si>
    <t>Přesun hmot pro trubní vedení hloubené z trub z plastických hmot nebo sklolaminátových pro vodovody nebo kanalizace v otevřeném výkopu dopravní vzdálenost do 15 m</t>
  </si>
  <si>
    <t>210</t>
  </si>
  <si>
    <t>PSV</t>
  </si>
  <si>
    <t>Práce a dodávky PSV</t>
  </si>
  <si>
    <t>711</t>
  </si>
  <si>
    <t>Izolace proti vodě, vlhkosti a plynům</t>
  </si>
  <si>
    <t>711111001</t>
  </si>
  <si>
    <t>Provedení izolace proti zemní vlhkosti natěradly a tmely za studena na ploše vodorovné V nátěrem penetračním</t>
  </si>
  <si>
    <t>212</t>
  </si>
  <si>
    <t>107</t>
  </si>
  <si>
    <t>111631500</t>
  </si>
  <si>
    <t>výrobky asfaltové izolační a zálivkové hmoty asfalty oxidované stavebně-izolační k penetraci suchých a očištěných podkladů pod asfaltové izolační krytiny a izolace ALP/9 bal 9 kg</t>
  </si>
  <si>
    <t>214</t>
  </si>
  <si>
    <t>Poznámka k položce:
Poznámka k položce:, Spotřeba 0,3-0,4kg/m2 dle povrchu, ředidlo technický benzín</t>
  </si>
  <si>
    <t>5,206*0,0003 "Přepočtené koeficientem množství</t>
  </si>
  <si>
    <t>711112001</t>
  </si>
  <si>
    <t>Provedení izolace proti zemní vlhkosti natěradly a tmely za studena na ploše svislé S nátěrem penetračním</t>
  </si>
  <si>
    <t>216</t>
  </si>
  <si>
    <t>109</t>
  </si>
  <si>
    <t>218</t>
  </si>
  <si>
    <t>711141559</t>
  </si>
  <si>
    <t>Provedení izolace proti zemní vlhkosti pásy přitavením NAIP na ploše vodorovné V</t>
  </si>
  <si>
    <t>220</t>
  </si>
  <si>
    <t>111</t>
  </si>
  <si>
    <t>628361100</t>
  </si>
  <si>
    <t>pásy asfaltované těžké vložka profilovaná kovová folie s Al folií nosnou vložkou FOALBIT Al S 40 role/7,5m2</t>
  </si>
  <si>
    <t>222</t>
  </si>
  <si>
    <t>5,206*1,15 "Přepočtené koeficientem množství</t>
  </si>
  <si>
    <t>711142559</t>
  </si>
  <si>
    <t>Provedení izolace proti zemní vlhkosti pásy přitavením NAIP na ploše svislé S</t>
  </si>
  <si>
    <t>224</t>
  </si>
  <si>
    <t>113</t>
  </si>
  <si>
    <t>226</t>
  </si>
  <si>
    <t>998711101</t>
  </si>
  <si>
    <t>Přesun hmot pro izolace proti vodě, vlhkosti a plynům stanovený z hmotnosti přesunovaného materiálu vodorovná dopravní vzdálenost do 50 m v objektech výšky do 6 m</t>
  </si>
  <si>
    <t>228</t>
  </si>
  <si>
    <t>767</t>
  </si>
  <si>
    <t>Konstrukce zámečnické</t>
  </si>
  <si>
    <t>115</t>
  </si>
  <si>
    <t>767646510</t>
  </si>
  <si>
    <t>Montáž dveří ocelových protipožárních uzávěrů jednokřídlových</t>
  </si>
  <si>
    <t>230</t>
  </si>
  <si>
    <t>Z/1</t>
  </si>
  <si>
    <t>Nová ocelová konstrukce D+M</t>
  </si>
  <si>
    <t>232</t>
  </si>
  <si>
    <t>117</t>
  </si>
  <si>
    <t>Z/2</t>
  </si>
  <si>
    <t>234</t>
  </si>
  <si>
    <t>553411899</t>
  </si>
  <si>
    <t>výplně otvorů staveb - kovové dveře protipožární a bezpečnostní protipožární dveře pozinkované dvouplášťové hladké s izolací, speciální lisovanou zárubní a obvodovým těsněním požární odolnost EW 15, 30, 45 D1 , speciální zárubeň EI jednokřídlé 80 x 197 cm</t>
  </si>
  <si>
    <t>236</t>
  </si>
  <si>
    <t>119</t>
  </si>
  <si>
    <t>767995112</t>
  </si>
  <si>
    <t>Montáž ostatních atypických zámečnických konstrukcí hmotnosti přes 5 do 10 kg</t>
  </si>
  <si>
    <t>238</t>
  </si>
  <si>
    <t>20,5*2,24</t>
  </si>
  <si>
    <t>767505505</t>
  </si>
  <si>
    <t>L-Profil 50 x 50 x 3</t>
  </si>
  <si>
    <t>240</t>
  </si>
  <si>
    <t>121</t>
  </si>
  <si>
    <t>767756991</t>
  </si>
  <si>
    <t>Nová plechová skříň 700x600x350 D+M</t>
  </si>
  <si>
    <t>242</t>
  </si>
  <si>
    <t>767784993</t>
  </si>
  <si>
    <t>Doplnění zábradlí výšky 1100 mm</t>
  </si>
  <si>
    <t>244</t>
  </si>
  <si>
    <t>123</t>
  </si>
  <si>
    <t>767959461</t>
  </si>
  <si>
    <t>Doplnění stávajících vstupních vrat o samozavírač D+M</t>
  </si>
  <si>
    <t>246</t>
  </si>
  <si>
    <t>998767101</t>
  </si>
  <si>
    <t>Přesun hmot pro zámečnické konstrukce stanovený z hmotnosti přesunovaného materiálu vodorovná dopravní vzdálenost do 50 m v objektech výšky do 6 m</t>
  </si>
  <si>
    <t>248</t>
  </si>
  <si>
    <t>783</t>
  </si>
  <si>
    <t>Dokončovací práce - nátěry</t>
  </si>
  <si>
    <t>125</t>
  </si>
  <si>
    <t>783821122</t>
  </si>
  <si>
    <t>Nátěry omítek a betonových povrchů syntetické na vzduchu schnoucí dražšími barvami (např. Düfa, …) matný povrch 1x základní 2x email</t>
  </si>
  <si>
    <t>250</t>
  </si>
  <si>
    <t>783121142</t>
  </si>
  <si>
    <t>Nátěry ocelových konstrukcí syntetické na vzduchu schnoucí dražšími barvami (např. Düfa, …) konstrukcí středních "B" matný povrch 1x antikorozní, 1x základní 2x email</t>
  </si>
  <si>
    <t>252</t>
  </si>
  <si>
    <t>127</t>
  </si>
  <si>
    <t>777615213</t>
  </si>
  <si>
    <t>Nátěry epoxidové podlah s penetrací s penetrací betonových dvojnásobné Sadurit Z 1-A</t>
  </si>
  <si>
    <t>254</t>
  </si>
  <si>
    <t>0,6*0,6*4</t>
  </si>
  <si>
    <t>1,4*0,2*2</t>
  </si>
  <si>
    <t>0,7*0,2*5</t>
  </si>
  <si>
    <t>0,8*0,1*2</t>
  </si>
  <si>
    <t>0,7*0,1</t>
  </si>
  <si>
    <t>5,8*0,1</t>
  </si>
  <si>
    <t>1*0,2*6</t>
  </si>
  <si>
    <t>0,8*0,2*3</t>
  </si>
  <si>
    <t>784</t>
  </si>
  <si>
    <t>Dokončovací práce - malby a tapety</t>
  </si>
  <si>
    <t>784453622</t>
  </si>
  <si>
    <t>Malby z malířských směsí PRIMALEX tekutých disperzních bílé omyvatelné, dvojnásobné s penetračním nátěrem v místnostech výšky přes 3,80 do 5,00 m</t>
  </si>
  <si>
    <t>256</t>
  </si>
  <si>
    <t>OST</t>
  </si>
  <si>
    <t>Ostatní</t>
  </si>
  <si>
    <t>129</t>
  </si>
  <si>
    <t>100100096</t>
  </si>
  <si>
    <t>Požární ucpávky pr. 50 mm</t>
  </si>
  <si>
    <t>262144</t>
  </si>
  <si>
    <t>258</t>
  </si>
  <si>
    <t>100100097</t>
  </si>
  <si>
    <t>Požární ucpávky pr. 100 mm</t>
  </si>
  <si>
    <t>260</t>
  </si>
  <si>
    <t>131</t>
  </si>
  <si>
    <t>100100098</t>
  </si>
  <si>
    <t>Požární ucpávky pr. 130 mm</t>
  </si>
  <si>
    <t>262</t>
  </si>
  <si>
    <t>100100099</t>
  </si>
  <si>
    <t>Odvoz a likvidace demontovaných ocelových konstrukcí</t>
  </si>
  <si>
    <t>264</t>
  </si>
  <si>
    <t>133</t>
  </si>
  <si>
    <t>100100100</t>
  </si>
  <si>
    <t>Zdvihací mechanizace</t>
  </si>
  <si>
    <t>266</t>
  </si>
  <si>
    <t>100100102</t>
  </si>
  <si>
    <t>268</t>
  </si>
  <si>
    <t>135</t>
  </si>
  <si>
    <t>100100103</t>
  </si>
  <si>
    <t>Pěnotvorný prostředek</t>
  </si>
  <si>
    <t>270</t>
  </si>
  <si>
    <t>100100104</t>
  </si>
  <si>
    <t>Lékarnička první pomoci</t>
  </si>
  <si>
    <t>272</t>
  </si>
  <si>
    <t>137</t>
  </si>
  <si>
    <t>100100105</t>
  </si>
  <si>
    <t>Bateriová svítilna</t>
  </si>
  <si>
    <t>274</t>
  </si>
  <si>
    <t>100100106</t>
  </si>
  <si>
    <t>Přenosný hasící přístroj Pg 6l CO2</t>
  </si>
  <si>
    <t>276</t>
  </si>
  <si>
    <t>139</t>
  </si>
  <si>
    <t>100100108</t>
  </si>
  <si>
    <t>VRN, ostatní náklady</t>
  </si>
  <si>
    <t>278</t>
  </si>
  <si>
    <t>SO 02.1 - Úložiště propanu - Architektonicko - stavební řešení</t>
  </si>
  <si>
    <t>M - Práce a dodávky M</t>
  </si>
  <si>
    <t xml:space="preserve">    46-M - Zemní práce při extr.mont.pracích</t>
  </si>
  <si>
    <t>113107162</t>
  </si>
  <si>
    <t>Odstranění podkladů nebo krytů s přemístěním hmot na skládku na vzdálenost do 20 m nebo s naložením na dopravní prostředek v ploše jednotlivě přes 50 m2 do 200 m2 z kameniva hrubého drceného, o tl. vrstvy přes 100 do 200 mm</t>
  </si>
  <si>
    <t>6*10</t>
  </si>
  <si>
    <t>6*4</t>
  </si>
  <si>
    <t>4*2</t>
  </si>
  <si>
    <t>4*4</t>
  </si>
  <si>
    <t>113107171</t>
  </si>
  <si>
    <t>Odstranění podkladů nebo krytů s přemístěním hmot na skládku na vzdálenost do 20 m nebo s naložením na dopravní prostředek v ploše jednotlivě přes 50 m2 do 200 m2 z betonu prostého, o tl. vrstvy do 150 mm</t>
  </si>
  <si>
    <t>113107183</t>
  </si>
  <si>
    <t>Odstranění podkladů nebo krytů s přemístěním hmot na skládku na vzdálenost do 20 m nebo s naložením na dopravní prostředek v ploše jednotlivě přes 50 m2 do 200 m2 živičných, o tl. vrstvy přes 100 do 150 mm</t>
  </si>
  <si>
    <t>122301102</t>
  </si>
  <si>
    <t>Odkopávky a prokopávky nezapažené s přehozením výkopku na vzdálenost do 3 m nebo s naložením na dopravní prostředek v hornině tř. 4 přes 100 do 1 000 m3</t>
  </si>
  <si>
    <t>122301109</t>
  </si>
  <si>
    <t>Odkopávky a prokopávky nezapažené s přehozením výkopku na vzdálenost do 3 m nebo s naložením na dopravní prostředek v hornině tř. 4 Příplatek k cenám za lepivost horniny tř. 4</t>
  </si>
  <si>
    <t>133302011</t>
  </si>
  <si>
    <t>Hloubení zapažených i nezapažených šachet plocha výkopu do 20 m2 ručním nebo pneumatickým nářadím s případným nutným přemístěním výkopku ve výkopišti v horninách soudržných tř. 4, plocha výkopu do 4 m2</t>
  </si>
  <si>
    <t>0,55*0,55*1,2*2</t>
  </si>
  <si>
    <t>0,3*0,3*0,8*28</t>
  </si>
  <si>
    <t>133302019</t>
  </si>
  <si>
    <t>Hloubení zapažených i nezapažených šachet plocha výkopu do 20 m2 ručním nebo pneumatickým nářadím s případným nutným přemístěním výkopku ve výkopišti v horninách soudržných tř. 4, plocha výkopu Příplatek k cenám za lepivost horniny tř. 4</t>
  </si>
  <si>
    <t>162301101</t>
  </si>
  <si>
    <t>Vodorovné přemístění výkopku nebo sypaniny po suchu na obvyklém dopravním prostředku, bez naložení výkopku, avšak se složením bez rozhrnutí z horniny tř. 1 až 4 na vzdálenost přes 50 do 500 m</t>
  </si>
  <si>
    <t>276,18+2,742+14,58</t>
  </si>
  <si>
    <t>167101102</t>
  </si>
  <si>
    <t>Nakládání, skládání a překládání neulehlého výkopku nebo sypaniny nakládání, množství přes 100 m3, z hornin tř. 1 až 4</t>
  </si>
  <si>
    <t>(276,18+2,742+14,58)*2</t>
  </si>
  <si>
    <t>(276,18+2,742+14,58)*1,8</t>
  </si>
  <si>
    <t>181102302</t>
  </si>
  <si>
    <t>Úprava pláně na stavbách dálnic v zářezech mimo skalních se zhutněním</t>
  </si>
  <si>
    <t>182101101</t>
  </si>
  <si>
    <t>Svahování trvalých svahů do projektovaných profilů s potřebným přemístěním výkopku při svahování v zářezech v hornině tř. 1 až 4</t>
  </si>
  <si>
    <t>16*12</t>
  </si>
  <si>
    <t>9*10</t>
  </si>
  <si>
    <t>180402112</t>
  </si>
  <si>
    <t>Založení trávníku výsevem parkového na svahu přes 1:5 do 1:2</t>
  </si>
  <si>
    <t>005724100</t>
  </si>
  <si>
    <t>osiva pícnin směsi travní balení obvykle 25 kg parková</t>
  </si>
  <si>
    <t>132*0,025 "Přepočtené koeficientem množství</t>
  </si>
  <si>
    <t>275313611</t>
  </si>
  <si>
    <t>Základy z betonu prostého patky a bloky z betonu kamenem neprokládaného tř. C 16/20</t>
  </si>
  <si>
    <t>291211111</t>
  </si>
  <si>
    <t>Zřízení zpevněné plochy ze silničních panelů osazených do lože tl. 50 mm z kameniva</t>
  </si>
  <si>
    <t>1*3*2</t>
  </si>
  <si>
    <t>1,5*3*4</t>
  </si>
  <si>
    <t>593811020</t>
  </si>
  <si>
    <t>prefabrikáty silniční betonové a železobetonové panely silniční IZD    300/150/15 JP 6 t  300 x 150 x 15</t>
  </si>
  <si>
    <t>Poznámka k položce:
Poznámka k položce:, dohodou</t>
  </si>
  <si>
    <t>593811340</t>
  </si>
  <si>
    <t>prefabrikáty silniční betonové a železobetonové panely silniční IDZ    2/490     7t            300 x 100 x 15</t>
  </si>
  <si>
    <t>291211164</t>
  </si>
  <si>
    <t>Doparava silničních panelů na stavbu</t>
  </si>
  <si>
    <t>338171123</t>
  </si>
  <si>
    <t>Osazování sloupků a vzpěr plotových ocelových trubkových nebo profilovaných výšky do 2,60 m se zabetonováním (tř. C 25/30) do 0,08 m3 do připravených jamek</t>
  </si>
  <si>
    <t>553422630</t>
  </si>
  <si>
    <t>příslušenství stavební kovové sloupky plotové pozinkované a komaxitové koncový + rohový  48x1,5 mm včetně čepičky, úchytek 2500 mm</t>
  </si>
  <si>
    <t>553422700</t>
  </si>
  <si>
    <t>příslušenství stavební kovové sloupky plotové pozinkované a komaxitové vzpěra  38x1,5 mm včetně krytky s uchem 1500 mm</t>
  </si>
  <si>
    <t>348401120</t>
  </si>
  <si>
    <t>Osazení oplocení ze strojového pletiva s napínacími dráty do 15 st. sklonu svahu, výšky do 1,6 m</t>
  </si>
  <si>
    <t>313275130</t>
  </si>
  <si>
    <t>pletivo drátěné plastifikované se čtvercovými oky PVC EXTRUDER role 25 m, barva zelená se zapleteným napínacím drátem rozměr oka   D drátu   výška 55 mm        2,5mm     160 cm</t>
  </si>
  <si>
    <t>156191000</t>
  </si>
  <si>
    <t>drát poplastovaný drát napínací a vázací ND Buchlovan napínací poplastovaný 2,5/3,5 mm    bal. 78 m</t>
  </si>
  <si>
    <t>338171649</t>
  </si>
  <si>
    <t>Branka š. 1000 mm, materiál pozink + poplastování, barva zelená D+M</t>
  </si>
  <si>
    <t>451571112</t>
  </si>
  <si>
    <t>Lože pod dlažby ze štěrkopísků, tl. vrstvy přes 100 do 150 mm</t>
  </si>
  <si>
    <t>564831111</t>
  </si>
  <si>
    <t>Podklad ze štěrkodrti ŠD s rozprostřením a zhutněním, po zhutnění tl. 100 mm</t>
  </si>
  <si>
    <t>12,8*7,9</t>
  </si>
  <si>
    <t>-1,5*3*6</t>
  </si>
  <si>
    <t>564851111</t>
  </si>
  <si>
    <t>Podklad ze štěrkodrti ŠD s rozprostřením a zhutněním, po zhutnění tl. 150 mm</t>
  </si>
  <si>
    <t>596211130</t>
  </si>
  <si>
    <t>Kladení dlažby z betonových zámkových dlaždic komunikací pro pěší s ložem z kameniva těženého nebo drceného tl. do 40 mm, s vyplněním spár s dvojitým hutněním, vibrováním a se smetením přebytečného materiálu na krajnici tl. 60 mm skupiny C, pro plochy do 50 m2</t>
  </si>
  <si>
    <t>13*0,7</t>
  </si>
  <si>
    <t>592450380</t>
  </si>
  <si>
    <t>dlaždice betonové dlažba zámková (ČSN EN 1338) dlažba H-PROFIL s fazetou, 1 m2=36 kusů HBB  20 x 16,5 x 6 přírodní</t>
  </si>
  <si>
    <t>916231213</t>
  </si>
  <si>
    <t>Osazení chodníkového obrubníku betonového se zřízením lože, s vyplněním a zatřením spár cementovou maltou stojatého s boční opěrou z betonu prostého tř. C 12/15, do lože z betonu prostého téže značky</t>
  </si>
  <si>
    <t>592174140</t>
  </si>
  <si>
    <t>obrubníky betonové a železobetonové chodníkové Standard         50 x 10 x 25</t>
  </si>
  <si>
    <t>919735113</t>
  </si>
  <si>
    <t>Řezání stávajícího živičného krytu nebo podkladu hloubky přes 100 do 150 mm</t>
  </si>
  <si>
    <t>935111111</t>
  </si>
  <si>
    <t>Osazení betonového příkopového žlabu s vyplněním a zatřením spár cementovou maltou s ložem tl. 100 mm z kameniva těženého nebo štěrkopísku z betonových příkopových tvárnic šířky do 500 mm</t>
  </si>
  <si>
    <t>935112111</t>
  </si>
  <si>
    <t>Osazení betonového příkopového žlabu s vyplněním a zatřením spár cementovou maltou s ložem tl. 100 mm z betonu prostého tř. C 12/15 z betonových příkopových tvárnic šířky do 500 mm</t>
  </si>
  <si>
    <t>592275180</t>
  </si>
  <si>
    <t>tvárnice meliorační a příkopové betonové a železobetonové žlabovky TBZ  50/50/13   50 x 50 x 13</t>
  </si>
  <si>
    <t>25,38*20 "Přepočtené koeficientem množství</t>
  </si>
  <si>
    <t>998231311</t>
  </si>
  <si>
    <t>Přesun hmot pro sadovnické a krajinářské úpravy dopravní vzdálenost do 5000 m</t>
  </si>
  <si>
    <t>Práce a dodávky M</t>
  </si>
  <si>
    <t>46-M</t>
  </si>
  <si>
    <t>Zemní práce při extr.mont.pracích</t>
  </si>
  <si>
    <t>460200534</t>
  </si>
  <si>
    <t>Hloubení kabelových rýh ručně včetně urovnání dna s přemístěním výkopku do vzdálenosti 3 m od okraje jámy nebo naložením na dopravní prostředek šířky 60 cm, hloubky 80 cm, v hornině třídy 4</t>
  </si>
  <si>
    <t>460421001</t>
  </si>
  <si>
    <t>Kabelové lože včetně podsypu, zhutnění a urovnání povrchu z písku nebo štěrkopísku tloušťky 5 cm nad kabel bez zakrytí, šířky do 65 cm</t>
  </si>
  <si>
    <t>460560534</t>
  </si>
  <si>
    <t>Zásyp kabelových rýh ručně šířky 40 cm hloubky 80 cm, v hornině třídy 4</t>
  </si>
  <si>
    <t>SO 02.2 - Úložiště propanu - LPS</t>
  </si>
  <si>
    <t>HSV - HSV</t>
  </si>
  <si>
    <t xml:space="preserve">    001 - LPS (vnější ochrana proti blesku)</t>
  </si>
  <si>
    <t>001</t>
  </si>
  <si>
    <t>LPS (vnější ochrana proti blesku)</t>
  </si>
  <si>
    <t>Stožár oddáleného jímače 5m - typ.SB5 BRNO - MONTÁŽ</t>
  </si>
  <si>
    <t>ks</t>
  </si>
  <si>
    <t>Stožár oddáleného jímače 5m - typ.SB5 BRNO - DODÁVKA</t>
  </si>
  <si>
    <t>Kotevní blok pro stožár oddáleného jímače 5m - MONTÁŽ</t>
  </si>
  <si>
    <t>Kotevní blok pro stožár oddáleného jímače 5m - DODÁVKA</t>
  </si>
  <si>
    <t>SU (svorka univerzální) - MONTÁŽ</t>
  </si>
  <si>
    <t>SU (svorka univerzální) - DODÁVKA</t>
  </si>
  <si>
    <t>SZ (svorka zkušební) - MONTÁŽ</t>
  </si>
  <si>
    <t>SZ (svorka zkušební) - DODÁVKA</t>
  </si>
  <si>
    <t>Izotmel (ochrana proti korozi) - MONTÁŽ</t>
  </si>
  <si>
    <t>Izotmel (ochrana proti korozi) - DODÁVKA</t>
  </si>
  <si>
    <t>AlMgSi 8mm (jímací vedení a svody včetně podpěr a příslušenství) - MONTÁŽ</t>
  </si>
  <si>
    <t>AlMgSi 8mm (jímací vedení a svody včetně podpěr a příslušenství) - DODÁVKA</t>
  </si>
  <si>
    <t>FeZn 30*4 - volné uložení do země - MONTÁŽ</t>
  </si>
  <si>
    <t>FeZn 30*4 - volné uložení do země - DODÁVKA</t>
  </si>
  <si>
    <t>Volně stojící pilíř pro ukončení chrániček (propanové uložiště) - MONTÁŽ</t>
  </si>
  <si>
    <t>Volně stojící pilíř pro ukončení chrániček (propanové uložiště) - DODÁVKA</t>
  </si>
  <si>
    <t>Chránička 75mm - MONTÁŽ</t>
  </si>
  <si>
    <t>Chránička 75mm - DODÁVKA</t>
  </si>
  <si>
    <t>Krabice pro ukončení chrániček v budově - MONTÁŽ</t>
  </si>
  <si>
    <t>Krabice pro ukončení chrániček v budově - DODÁVKA</t>
  </si>
  <si>
    <t>Vyhlednání stávajícího uzemnění budovy</t>
  </si>
  <si>
    <t>hod</t>
  </si>
  <si>
    <t>Napojení stávajícího uzemnění budovy na novou uzemňiovací soustavu propanového uložiště - MONTÁŽ</t>
  </si>
  <si>
    <t>Mapojení stávajícího uzemnění budovy na novou uzemňiovací soustavu propanového uložiště - MATERIÁL</t>
  </si>
  <si>
    <t>Štítek označení svodu - MONTÁŽ</t>
  </si>
  <si>
    <t>Štítek označení svodu - DODÁVKA</t>
  </si>
  <si>
    <t>Výstražná tabulka - MONTÁŽ</t>
  </si>
  <si>
    <t>Výstražná tabulka - DODÁVKA</t>
  </si>
  <si>
    <t>Drobný spotřební materiál a nespecifikovaný materiál ve výkazu/výměr pro kompletní zhotovení díla v souladu s ČSN 62 305 - MONTÁŽ</t>
  </si>
  <si>
    <t>Drobný spotřební materiál a nespecifikovaný materiál ve výkazu/výměr pro kompletní zhotovení díla v souladu s ČSN 62 305 - DODÁVKA</t>
  </si>
  <si>
    <t>PPV-ostatní režijní nákady,doprava,koordinace s ostatními profesemi,plošiny ,lešení, apod.,pro kompletní zhotovení díla v souladu s ČSN 62 305ed.2</t>
  </si>
  <si>
    <t>Výchozí revize dle ČSN 62 305ed.2 a ČSN 33 1500</t>
  </si>
  <si>
    <t>SO 02.3 - Úložiště propanu - venkovní rozvody plynu</t>
  </si>
  <si>
    <t xml:space="preserve">    723 - Zdravotechnika - vnitřní plynovod</t>
  </si>
  <si>
    <t>ost - Ostatní</t>
  </si>
  <si>
    <t>113107112</t>
  </si>
  <si>
    <t>Odstranění podkladů nebo krytů s přemístěním hmot na skládku na vzdálenost do 3 m nebo s naložením na dopravní prostředek v ploše jednotlivě do 50 m2 z kameniva těženého, o tl. vrstvy přes 100 do 200 mm</t>
  </si>
  <si>
    <t>14,3*1,5</t>
  </si>
  <si>
    <t>132301201</t>
  </si>
  <si>
    <t>Hloubení zapažených i nezapažených rýh šířky přes 600 do 2 000 mm s urovnáním dna do předepsaného profilu a spádu v hornině tř. 4 do 100 m3</t>
  </si>
  <si>
    <t>132301209</t>
  </si>
  <si>
    <t>Hloubení zapažených i nezapažených rýh šířky přes 600 do 2 000 mm s urovnáním dna do předepsaného profilu a spádu v hornině tř. 4 Příplatek k cenám za lepivost horniny tř. 4</t>
  </si>
  <si>
    <t>151101101</t>
  </si>
  <si>
    <t>Zřízení pažení a rozepření stěn rýh pro podzemní vedení pro všechny šířky rýhy příložné pro jakoukoliv mezerovitost, hloubky do 2 m</t>
  </si>
  <si>
    <t>14,3*1,1*2</t>
  </si>
  <si>
    <t>151101111</t>
  </si>
  <si>
    <t>Odstranění pažení a rozepření stěn rýh pro podzemní vedení s uložením materiálu na vzdálenost do 3 m od kraje výkopu příložné, hloubky do 2 m</t>
  </si>
  <si>
    <t>23,595*10 "Přepočtené koeficientem množství</t>
  </si>
  <si>
    <t>23,595*1,8</t>
  </si>
  <si>
    <t>583373440</t>
  </si>
  <si>
    <t>kamenivo přírodní těžené pro stavební účely  PTK  (drobné, hrubé, štěrkopísky) štěrkopísky ČSN 72  1511-2 frakce   0-32 (pískovna Hulín)</t>
  </si>
  <si>
    <t>13,664*2 "Přepočtené koeficientem množství</t>
  </si>
  <si>
    <t>583373100</t>
  </si>
  <si>
    <t>kamenivo přírodní těžené pro stavební účely  PTK  (drobné, hrubé, štěrkopísky) štěrkopísky ČSN 72  1511-2 frakce   0-4   Horní Řasnice</t>
  </si>
  <si>
    <t>7,786*2 "Přepočtené koeficientem množství</t>
  </si>
  <si>
    <t>14,3*1,5*0,1</t>
  </si>
  <si>
    <t>14,3*2</t>
  </si>
  <si>
    <t>800800800</t>
  </si>
  <si>
    <t>Potrubí plastové LPe d 63</t>
  </si>
  <si>
    <t>800800801</t>
  </si>
  <si>
    <t>Výstražná folie</t>
  </si>
  <si>
    <t>800800802</t>
  </si>
  <si>
    <t>Ocelová ochranná trubka vč. zatěsnění DN 80</t>
  </si>
  <si>
    <t>800800803</t>
  </si>
  <si>
    <t>Přechod 63/50</t>
  </si>
  <si>
    <t>800800804</t>
  </si>
  <si>
    <t>Tlaková zkouška plastového potrubí</t>
  </si>
  <si>
    <t>5,148*20 "Přepočtené koeficientem množství</t>
  </si>
  <si>
    <t>723</t>
  </si>
  <si>
    <t>Zdravotechnika - vnitřní plynovod</t>
  </si>
  <si>
    <t>723009052</t>
  </si>
  <si>
    <t>Kulový kohout DN 32</t>
  </si>
  <si>
    <t>723009003</t>
  </si>
  <si>
    <t>Kulový kohout DN 50</t>
  </si>
  <si>
    <t>723009083</t>
  </si>
  <si>
    <t>723009084</t>
  </si>
  <si>
    <t>723009004</t>
  </si>
  <si>
    <t>Manometr vč. zkušebního ventilu</t>
  </si>
  <si>
    <t>723111204</t>
  </si>
  <si>
    <t>Potrubí z ocelových trubek závitových černých spojovaných svařováním, bezešvých běžných DN 25</t>
  </si>
  <si>
    <t>723150312</t>
  </si>
  <si>
    <t>Potrubí z ocelových trubek hladkých černých spojovaných svařováním tvářených za tepla D 57/2,9</t>
  </si>
  <si>
    <t>723190204</t>
  </si>
  <si>
    <t>Přípojky plynovodní ke strojům a zařízením z trubek ocelových závitových černých spojovaných na závit, bezešvých, běžných DN 25</t>
  </si>
  <si>
    <t>723190253</t>
  </si>
  <si>
    <t>Přípojky plynovodní ke strojům a zařízením z trubek vyvedení a upevnění plynovodních výpustek na potrubí DN 25</t>
  </si>
  <si>
    <t>723190907</t>
  </si>
  <si>
    <t>Opravy plynovodního potrubí odvzdušnění a napuštění potrubí</t>
  </si>
  <si>
    <t>723190909</t>
  </si>
  <si>
    <t>Opravy plynovodního potrubí neúřední zkouška těsnosti dosavadního potrubí</t>
  </si>
  <si>
    <t>723190914</t>
  </si>
  <si>
    <t>Opravy plynovodního potrubí navaření odbočky na potrubí DN 25</t>
  </si>
  <si>
    <t>723239103</t>
  </si>
  <si>
    <t>Armatury se dvěma závity montáž armatur se dvěma závity ostatních typů G 1</t>
  </si>
  <si>
    <t>723239106</t>
  </si>
  <si>
    <t>Armatury se dvěma závity montáž armatur se dvěma závity ostatních typů G 2</t>
  </si>
  <si>
    <t>723239186</t>
  </si>
  <si>
    <t>723008000</t>
  </si>
  <si>
    <t>Zásobník propanu 4,85 m3 pr. 1250 mm. dl. 4260 mm</t>
  </si>
  <si>
    <t>723008050</t>
  </si>
  <si>
    <t>Montáž zásobníku</t>
  </si>
  <si>
    <t>998723201</t>
  </si>
  <si>
    <t>Přesun hmot pro vnitřní plynovod stanovený procentní sazbou z ceny vodorovná dopravní vzdálenost do 50 m v objektech výšky do 6 m</t>
  </si>
  <si>
    <t>%</t>
  </si>
  <si>
    <t>767995111</t>
  </si>
  <si>
    <t>Montáž ostatních atypických zámečnických konstrukcí hmotnosti do 5 kg</t>
  </si>
  <si>
    <t>767009000</t>
  </si>
  <si>
    <t>Dodávka KDK</t>
  </si>
  <si>
    <t>998767201</t>
  </si>
  <si>
    <t>Přesun hmot pro zámečnické konstrukce stanovený procentní sazbou z ceny vodorovná dopravní vzdálenost do 50 m v objektech výšky do 6 m</t>
  </si>
  <si>
    <t>783425414</t>
  </si>
  <si>
    <t>Nátěry kovových potrubí a armatur syntetické na vzduchu schnoucí dražšími barvami (např. Düfa, …) potrubí do DN 50 mm lesklý povrch 2x antikorozní, 1x základní a 2x email</t>
  </si>
  <si>
    <t>ost</t>
  </si>
  <si>
    <t>Revize, dokladová část</t>
  </si>
  <si>
    <t>Mechanizace (lešení, plošiny)</t>
  </si>
  <si>
    <t>SO 03 - Vrátnice - elektroinstalace</t>
  </si>
  <si>
    <t xml:space="preserve">    733 - Ústřední vytápění - potrubí</t>
  </si>
  <si>
    <t xml:space="preserve">    734 - Ústřední vytápění - armatury</t>
  </si>
  <si>
    <t xml:space="preserve">    735 - Ústřední vytápění - otopná tělesa</t>
  </si>
  <si>
    <t xml:space="preserve">    743 - Rozvaděče</t>
  </si>
  <si>
    <t xml:space="preserve">    743.1 - Materiál nosný délkový</t>
  </si>
  <si>
    <t xml:space="preserve">    743.2 - Materiál nosný kusový</t>
  </si>
  <si>
    <t>733</t>
  </si>
  <si>
    <t>Ústřední vytápění - potrubí</t>
  </si>
  <si>
    <t>733110803</t>
  </si>
  <si>
    <t>Demontáž potrubí z trubek ocelových závitových DN do 15</t>
  </si>
  <si>
    <t>733190801</t>
  </si>
  <si>
    <t>Demontáž příslušenství potrubí odřezání objímek dvojitých DN do 50</t>
  </si>
  <si>
    <t>733890801</t>
  </si>
  <si>
    <t>Vnitrostaveništní přemístění vybouraných (demontovaných) hmot rozvodů potrubí vodorovně do 100 m v objektech výšky do 6 m</t>
  </si>
  <si>
    <t>734</t>
  </si>
  <si>
    <t>Ústřední vytápění - armatury</t>
  </si>
  <si>
    <t>734200821</t>
  </si>
  <si>
    <t>Demontáž armatur závitových se dvěma závity do G 1/2</t>
  </si>
  <si>
    <t>734890801</t>
  </si>
  <si>
    <t>Vnitrostaveništní přemístění vybouraných (demontovaných) hmot armatur vodorovně do 100 m v objektech výšky do 6 m</t>
  </si>
  <si>
    <t>735</t>
  </si>
  <si>
    <t>Ústřední vytápění - otopná tělesa</t>
  </si>
  <si>
    <t>735111810</t>
  </si>
  <si>
    <t>Demontáž otopných těles litinových článkových</t>
  </si>
  <si>
    <t>34*0,255</t>
  </si>
  <si>
    <t>735221812</t>
  </si>
  <si>
    <t>Demontáž registrů z trubek hladkých DN 50 stavební délky do 3 m, o počtu pramenů registru 2</t>
  </si>
  <si>
    <t>735291800</t>
  </si>
  <si>
    <t>Demontáž konzol nebo držáků otopných těles, registrů, konvektorů do odpadu</t>
  </si>
  <si>
    <t>735494811</t>
  </si>
  <si>
    <t>Vypuštění vody z otopných soustav bez kotlů, ohříváků, zásobníků a nádrží</t>
  </si>
  <si>
    <t>735494851</t>
  </si>
  <si>
    <t>725009000</t>
  </si>
  <si>
    <t>El. nástěnný konvektor s el. regulací 230 V, 50 Hz, 1500 W</t>
  </si>
  <si>
    <t>725009001</t>
  </si>
  <si>
    <t>El. nástěnný konvektor s el. regulací 230 V, 50 Hz, 2000 W</t>
  </si>
  <si>
    <t>725009002</t>
  </si>
  <si>
    <t>El. stropní panel 600 W vč. regulátoru stropního panelu se snímačem prostorové teploty</t>
  </si>
  <si>
    <t>725100100</t>
  </si>
  <si>
    <t>Montáž el. nástěného konvektoru</t>
  </si>
  <si>
    <t>1+2</t>
  </si>
  <si>
    <t>725100101</t>
  </si>
  <si>
    <t>Montáž el. stropního panelu</t>
  </si>
  <si>
    <t>735890801</t>
  </si>
  <si>
    <t>Vnitrostaveništní přemístění vybouraných (demontovaných) hmot otopných těles vodorovně do 100 m v objektech výšky do 6 m</t>
  </si>
  <si>
    <t>0,229</t>
  </si>
  <si>
    <t>743</t>
  </si>
  <si>
    <t>Rozvaděče</t>
  </si>
  <si>
    <t>743009000</t>
  </si>
  <si>
    <t>Doplnění stávajícího rozváděče: jistič jednopólový, 16A, char. B</t>
  </si>
  <si>
    <t>743009001</t>
  </si>
  <si>
    <t>Montáž - Doplnění stávajícího rozváděče: jistič jednopólový, 16A, char. B</t>
  </si>
  <si>
    <t>743009002</t>
  </si>
  <si>
    <t>Proudový chránič dvoupólový, 40A, 30mA</t>
  </si>
  <si>
    <t>743009003</t>
  </si>
  <si>
    <t>Montáž - Proudový chránič dvoupólový, 40A, 30mA</t>
  </si>
  <si>
    <t>743.1</t>
  </si>
  <si>
    <t>Materiál nosný délkový</t>
  </si>
  <si>
    <t>743109000</t>
  </si>
  <si>
    <t>Silový kabel CYKY-J 3x1,5 volně uložený</t>
  </si>
  <si>
    <t>743109001</t>
  </si>
  <si>
    <t>Montáž - Silový kabel CYKY-J 3x1,5 volně uložený</t>
  </si>
  <si>
    <t>743109002</t>
  </si>
  <si>
    <t>Vodič CY 4/54 volně uložený</t>
  </si>
  <si>
    <t>743109003</t>
  </si>
  <si>
    <t>Montáž - Vodič CY 4/54 volně uložený</t>
  </si>
  <si>
    <t>743.2</t>
  </si>
  <si>
    <t>Materiál nosný kusový</t>
  </si>
  <si>
    <t>743209000</t>
  </si>
  <si>
    <t>Zásuvka jednonásobná zapuštěná, bílá 230V, 16A, 1+N+PE krytí IP40</t>
  </si>
  <si>
    <t>743209001</t>
  </si>
  <si>
    <t>Montáž - Zásuvka jednonásobná zapuštěná, bílá 230V, 16A, 1+N+PE krytí IP40</t>
  </si>
  <si>
    <t>743209002</t>
  </si>
  <si>
    <t>Rámeček pro el.instalační přístroje jednonásobný bílý</t>
  </si>
  <si>
    <t>743209003</t>
  </si>
  <si>
    <t>Montáž - Rámeček pro el.instalační přístroje jednonásobný bílý</t>
  </si>
  <si>
    <t>743209004</t>
  </si>
  <si>
    <t>Přístrojová krabice pod omítku rozteč 60mm</t>
  </si>
  <si>
    <t>743209005</t>
  </si>
  <si>
    <t>Montáž - Přístrojová krabice pod omítku rozteč 60mm</t>
  </si>
  <si>
    <t>SO 04 - Přeložka VO</t>
  </si>
  <si>
    <t xml:space="preserve">    21-M - Elektromontáže</t>
  </si>
  <si>
    <t>119001412</t>
  </si>
  <si>
    <t>Dočasné zajištění podzemního potrubí nebo vedení ve výkopišti ve stavu i poloze , ve kterých byla na začátku zemních prací a to s podepřením, vzepřením nebo vyvěšením, příp. s ochranným bedněním, se zřízením a odstraněním za jišťovací konstrukce, s opotřebením hmot potrubí betonového, kameninového nebo železobetonového, světlosti DN přes 200 do 500</t>
  </si>
  <si>
    <t>120001101</t>
  </si>
  <si>
    <t>Příplatek k cenám vykopávek za ztížení vykopávky v blízkosti podzemního vedení nebo výbušnin v horninách jakékoliv třídy</t>
  </si>
  <si>
    <t>2*1*1,5*2</t>
  </si>
  <si>
    <t>121101101</t>
  </si>
  <si>
    <t>Sejmutí ornice nebo lesní půdy s vodorovným přemístěním na hromady v místě upotřebení nebo na dočasné či trvalé skládky se složením, na vzdálenost do 50 m</t>
  </si>
  <si>
    <t>44*1*1,5</t>
  </si>
  <si>
    <t>13,2</t>
  </si>
  <si>
    <t>(52,8+26,4)*2</t>
  </si>
  <si>
    <t>171101101</t>
  </si>
  <si>
    <t>Uložení sypaniny do násypů s rozprostřením sypaniny ve vrstvách a s hrubým urovnáním zhutněných s uzavřením povrchu násypu z hornin soudržných s předepsanou mírou zhutnění v procentech výsledků zkoušek Proctor-Standard (dále jen PS) na 95 % PS</t>
  </si>
  <si>
    <t>66-52,8</t>
  </si>
  <si>
    <t>44*1*1,2</t>
  </si>
  <si>
    <t>181301103</t>
  </si>
  <si>
    <t>Rozprostření a urovnání ornice v rovině nebo ve svahu sklonu do 1 : 5 při souvislé ploše do 500 m2, tl. vrstvy přes 150 do 200 mm</t>
  </si>
  <si>
    <t>180402111</t>
  </si>
  <si>
    <t>Založení trávníku výsevem parkového v rovině nebo na svahu do 1:5</t>
  </si>
  <si>
    <t>44*3</t>
  </si>
  <si>
    <t>451572999</t>
  </si>
  <si>
    <t>44*1*0,3</t>
  </si>
  <si>
    <t>998276999</t>
  </si>
  <si>
    <t>21-M</t>
  </si>
  <si>
    <t>Elektromontáže</t>
  </si>
  <si>
    <t>Kabel Cyky 4 x 6, D+M</t>
  </si>
  <si>
    <t>Zapojení</t>
  </si>
  <si>
    <t>PS 01.1 - Kotelna - technologie</t>
  </si>
  <si>
    <t xml:space="preserve">    713 - Izolace tepelné</t>
  </si>
  <si>
    <t xml:space="preserve">    721 - Zdravotechnika - vnitřní kanalizace</t>
  </si>
  <si>
    <t xml:space="preserve">    722 - Zdravotechnika - vnitřní vodovod</t>
  </si>
  <si>
    <t xml:space="preserve">    724 - Zdravotechnika - strojní vybavení</t>
  </si>
  <si>
    <t xml:space="preserve">    731 - Ústřední vytápění - kotelny</t>
  </si>
  <si>
    <t xml:space="preserve">    731.1 - Odkouření</t>
  </si>
  <si>
    <t xml:space="preserve">    732 - Ústřední vytápění - strojovny</t>
  </si>
  <si>
    <t>713</t>
  </si>
  <si>
    <t>Izolace tepelné</t>
  </si>
  <si>
    <t>713410833</t>
  </si>
  <si>
    <t>Odstranění tepelné izolace potrubí a ohybů pásy nebo rohožemi s povrchovou úpravou hliníkovou fólií připevněnými ocelovým drátem potrubí, tloušťka izolace přes 50 mm</t>
  </si>
  <si>
    <t>713009000</t>
  </si>
  <si>
    <t>Izolace z PE pro potrubí SV d 32 tl. 13 mm</t>
  </si>
  <si>
    <t>713009001</t>
  </si>
  <si>
    <t>Izolace z PE pro potrubí SV d 40 tl. 13 mm</t>
  </si>
  <si>
    <t>713009002</t>
  </si>
  <si>
    <t>Izolace z PE pro potrubí SV d 50 tl. 13 mm</t>
  </si>
  <si>
    <t>713009003</t>
  </si>
  <si>
    <t>Izolace z PE pro potrubí TV d 40 tl. 25 mm</t>
  </si>
  <si>
    <t>713009004</t>
  </si>
  <si>
    <t>Izolace z PE pro potrubí TV d 50 tl. 25 mm</t>
  </si>
  <si>
    <t>713009005</t>
  </si>
  <si>
    <t>Izolace z PE pro potrubí C d 25 tl. 25 mm</t>
  </si>
  <si>
    <t>713009006</t>
  </si>
  <si>
    <t>Izolace z PE pro potrubí C d 32 tl. 25 mm</t>
  </si>
  <si>
    <t>713009007</t>
  </si>
  <si>
    <t>Izolace z minerální vaty s Al. folií pro potrubí DN 32 tl. 40 mm</t>
  </si>
  <si>
    <t>713009008</t>
  </si>
  <si>
    <t>Izolace z minerální vaty s Al. folií pro potrubí DN 40 tl. 40 mm</t>
  </si>
  <si>
    <t>713009009</t>
  </si>
  <si>
    <t>Izolace z minerální vaty s Al. folií pro potrubí DN 50 tl. 40 mm</t>
  </si>
  <si>
    <t>713009010</t>
  </si>
  <si>
    <t>Izolace z minerální vaty s Al. folií pro potrubí DN 65 tl. 50 mm</t>
  </si>
  <si>
    <t>713009011</t>
  </si>
  <si>
    <t>Izolace z minerální vaty s Al. folií pro potrubí DN 80 tl. 50 mm</t>
  </si>
  <si>
    <t>713009012</t>
  </si>
  <si>
    <t>Izolace z minerální vaty s Al folií pro potrubí DN 100 tl. 50 mm</t>
  </si>
  <si>
    <t>713008000</t>
  </si>
  <si>
    <t>Montáž izolace z PE</t>
  </si>
  <si>
    <t>713028001</t>
  </si>
  <si>
    <t>Montáž izolace z minerální s Al. folií</t>
  </si>
  <si>
    <t>145</t>
  </si>
  <si>
    <t>998713201</t>
  </si>
  <si>
    <t>Přesun hmot pro izolace tepelné stanovený procentní sazbou z ceny vodorovná dopravní vzdálenost do 50 m v objektech výšky do 6 m</t>
  </si>
  <si>
    <t>721</t>
  </si>
  <si>
    <t>Zdravotechnika - vnitřní kanalizace</t>
  </si>
  <si>
    <t>721174394</t>
  </si>
  <si>
    <t>Potrubí z plastových trubek z polypropylenu (PPR) svařovaných polyfuzně PN 16 (SDR 7,4) D 32 x 4,4</t>
  </si>
  <si>
    <t>722009011</t>
  </si>
  <si>
    <t>Vodící žlab pro potrubí PPr d 32</t>
  </si>
  <si>
    <t>721239183</t>
  </si>
  <si>
    <t>Armatury se dvěma závity montáž vodovodních armatur se dvěma závity ostatních typů G 1</t>
  </si>
  <si>
    <t>721288111</t>
  </si>
  <si>
    <t>Zkouška těsnosti kanalizace v objektech vodou do DN 125</t>
  </si>
  <si>
    <t>721009000</t>
  </si>
  <si>
    <t>Zpětná klapka DN 25</t>
  </si>
  <si>
    <t>721009800</t>
  </si>
  <si>
    <t>Kulový kohout DN 25</t>
  </si>
  <si>
    <t>721009014</t>
  </si>
  <si>
    <t>Č15: Ponorné čerpadlo Q= 3,0 m3/h; H= 20 kPa;  - jednostupňové; 1x230V; 50 Hz; 240 W; 1,1 A; G1 1/4; PN 10</t>
  </si>
  <si>
    <t>721039014</t>
  </si>
  <si>
    <t>Montáž Č15: Ponorné čerpadlo Q= 3,0 m3/h; H= 20 kPa; - jednostupňové; 1x230V; 50 Hz; 240 W; 1,1 A; G1 1/4; PN 10</t>
  </si>
  <si>
    <t>721239103</t>
  </si>
  <si>
    <t>998721201</t>
  </si>
  <si>
    <t>Přesun hmot pro vnitřní kanalizace stanovený procentní sazbou z ceny vodorovná dopravní vzdálenost do 50 m v objektech výšky do 6 m</t>
  </si>
  <si>
    <t>722</t>
  </si>
  <si>
    <t>Zdravotechnika - vnitřní vodovod</t>
  </si>
  <si>
    <t>722009000</t>
  </si>
  <si>
    <t>M20: Fakturační impulsní jednovtokový suchoběžný vodoměr DN 20; impulsní adaptér na M-Bus</t>
  </si>
  <si>
    <t>722009001</t>
  </si>
  <si>
    <t>M21: Fakturační impulsní vícevtokový suchoběžný vodoměr DN 32; impulsní adaptér na M-Bus</t>
  </si>
  <si>
    <t>722009002</t>
  </si>
  <si>
    <t>Kulový kohout závitový DN 20</t>
  </si>
  <si>
    <t>722009003</t>
  </si>
  <si>
    <t>Kulový kohout závitový DN 25</t>
  </si>
  <si>
    <t>722009004</t>
  </si>
  <si>
    <t>Kulový kohout závitový DN 32</t>
  </si>
  <si>
    <t>722009005</t>
  </si>
  <si>
    <t>Kulový kohout závitový DN 40</t>
  </si>
  <si>
    <t>722009006</t>
  </si>
  <si>
    <t>Filtr závitový DN 25</t>
  </si>
  <si>
    <t>722009007</t>
  </si>
  <si>
    <t>Zpětná klapka závitová DN 25</t>
  </si>
  <si>
    <t>722009008</t>
  </si>
  <si>
    <t>Manometr</t>
  </si>
  <si>
    <t>722009009</t>
  </si>
  <si>
    <t>Pojistný ventil DN 20/25 - 600 kPa</t>
  </si>
  <si>
    <t>722174384</t>
  </si>
  <si>
    <t>722174805</t>
  </si>
  <si>
    <t>Potrubí z plastových trubek z polypropylenu (PPR) svařovaných polyfuzně PN 16 (SDR 7,4) D 40 x 5,5</t>
  </si>
  <si>
    <t>722174806</t>
  </si>
  <si>
    <t>Potrubí z plastových trubek z polypropylenu (PPR) svařovaných polyfuzně PN 16 (SDR 7,4) D 50 x 6,9</t>
  </si>
  <si>
    <t>722174835</t>
  </si>
  <si>
    <t>722174836</t>
  </si>
  <si>
    <t>722174083</t>
  </si>
  <si>
    <t>Potrubí z plastových trubek z polypropylenu (PPR) svařovaných polyfuzně PN 16 (SDR 7,4) D 25 x 3,5</t>
  </si>
  <si>
    <t>722174394</t>
  </si>
  <si>
    <t>722009010</t>
  </si>
  <si>
    <t>Vodící žlab pro potrubí PPr d 25</t>
  </si>
  <si>
    <t>16+10</t>
  </si>
  <si>
    <t>722009012</t>
  </si>
  <si>
    <t>Vodící žlab pro potrubí PPr d 40</t>
  </si>
  <si>
    <t>722009013</t>
  </si>
  <si>
    <t>Vodící žlab pro potrubí PPr d 50</t>
  </si>
  <si>
    <t>10+10</t>
  </si>
  <si>
    <t>722239102</t>
  </si>
  <si>
    <t>Armatury se dvěma závity montáž vodovodních armatur se dvěma závity ostatních typů G 3/4</t>
  </si>
  <si>
    <t>722239103</t>
  </si>
  <si>
    <t>722239104</t>
  </si>
  <si>
    <t>Armatury se dvěma závity montáž vodovodních armatur se dvěma závity ostatních typů G 5/4</t>
  </si>
  <si>
    <t>722239105</t>
  </si>
  <si>
    <t>Armatury se dvěma závity montáž vodovodních armatur se dvěma závity ostatních typů G 6/4</t>
  </si>
  <si>
    <t>722290286</t>
  </si>
  <si>
    <t>Zkoušky, proplach a desinfekce vodovodního potrubí zkoušky těsnosti vodovodního potrubí závitového do DN 50</t>
  </si>
  <si>
    <t>722290234</t>
  </si>
  <si>
    <t>Zkoušky, proplach a desinfekce vodovodního potrubí proplach a desinfekce vodovodního potrubí do DN 80</t>
  </si>
  <si>
    <t>722291234</t>
  </si>
  <si>
    <t>722291235</t>
  </si>
  <si>
    <t>1+1</t>
  </si>
  <si>
    <t>998722201</t>
  </si>
  <si>
    <t>Přesun hmot pro vnitřní vodovod stanovený procentní sazbou z ceny vodorovná dopravní vzdálenost do 50 m v objektech výšky do 6 m</t>
  </si>
  <si>
    <t>724</t>
  </si>
  <si>
    <t>Zdravotechnika - strojní vybavení</t>
  </si>
  <si>
    <t>724009009</t>
  </si>
  <si>
    <t>6a: Přemístění stávajícího ohřívače TV 300 l s el. patronou 3-6 kW vč. přepojení rozvodů</t>
  </si>
  <si>
    <t>724009010</t>
  </si>
  <si>
    <t>6b: Přemístění stávajícího ohřívače TV 300 l s el. patronou 3-6 kW vč. přepojení rozvodů</t>
  </si>
  <si>
    <t>724009011</t>
  </si>
  <si>
    <t>7a: Přemístění stávající expanzní nádoby o objemu 18 l a pracovním přetlaku 10 bar vč. přepojení rozvodů</t>
  </si>
  <si>
    <t>724009012</t>
  </si>
  <si>
    <t>7b: Přemístění stávající expanzní nádoby o objemu 18 l a pracovním přetlaku 10 bar vč. přepojení rozvodů</t>
  </si>
  <si>
    <t>724009013</t>
  </si>
  <si>
    <t>Č14: Cirkulační čerpadlo - nerez Q= 0,6 m3/h; H= 20 kPa;  - s plynulou regulací otáček; 1x230V; 50 Hz; 32 W; 0,27 A; G1; PN 10</t>
  </si>
  <si>
    <t>724039013</t>
  </si>
  <si>
    <t>Montáž Č14: Cirkulační čerpadlo - nerez Q= 0,6 m3/h; H= 20 kPa; - s plynulou regulací otáček; 1x230V; 50 Hz; 32 W; 0,27 A; G1; PN 10</t>
  </si>
  <si>
    <t>998724201</t>
  </si>
  <si>
    <t>Přesun hmot pro strojní vybavení stanovený procentní sazbou z ceny vodorovná dopravní vzdálenost do 50 m v objektech výšky do 6 m</t>
  </si>
  <si>
    <t>731</t>
  </si>
  <si>
    <t>Ústřední vytápění - kotelny</t>
  </si>
  <si>
    <t>731231814</t>
  </si>
  <si>
    <t>Demontáž kotlů ocelových žárotrubných skříňových s polomechanickým roštem, o výkonu přes 120 do 185 kW</t>
  </si>
  <si>
    <t>731202830</t>
  </si>
  <si>
    <t>Demontáž kotlů ocelových rozřezání demontovaných kotlů ocelových, o hmotnosti přes 1 000 do 2 500 kg</t>
  </si>
  <si>
    <t>"pozice 51a, 52b" 2</t>
  </si>
  <si>
    <t>731310551</t>
  </si>
  <si>
    <t>Demontáž ventilátorů pro umělé tahy kotlů o výkonu do 1163 kW</t>
  </si>
  <si>
    <t>731310811</t>
  </si>
  <si>
    <t>"pozice 60a, 60b" 2</t>
  </si>
  <si>
    <t>731391812</t>
  </si>
  <si>
    <t>Vypuštění vody z kotlů do kanalizace samospádem o výhřevné ploše kotlů přes 5 do 10 m2</t>
  </si>
  <si>
    <t>731890801</t>
  </si>
  <si>
    <t>Vnitrostaveništní přemístění vybouraných (demontovaných) hmot kotelen vodorovně do 100 m umístěných ve výšce (hloubce) do 6 m</t>
  </si>
  <si>
    <t>4,076</t>
  </si>
  <si>
    <t>731009000</t>
  </si>
  <si>
    <t>Nízkoemisní kondenzační kotel s integrovaným hořákem pro spalování propan butanu, jm. tepelný výkon 113 kW; chladná zpátečka topné vody; plynový filtr s měřícími hrdly před a za filtrační vložkou; modul pro připojení zdroje tepla do nadřazené řídící techniky prostřednictvím rozhraní 0-10V, kompenzátor plynového potrubí; omezovač min. tlaku DB min a max. tlaku DB max; měření tlaku vody;  měření teploty; regulátor teploty; bezpečnostní termostat; ext. poj. zařízení DN25 izolované; klapka sání vzduchu s pohonem; hydraulická uzavírací klapka DN65, PN16., Technický popis kotle: Normovaný stupeň využití % 96,5(Hs)/107,1(Hi); nejvyšší přípustné rozměry kotle - délka 1336mm, šířka 820mm, výška 1823mm; objem kotlové vody min. 1,8 L/kW výkonu kotle; topná plocha kotle z ušlechtilé nerezové oceli; spalinová cesta kotle z ušlechtilé nerezové oceli; bez požadavku na min. tok topné vody; bez požadavku na min. teplotu vratné vody.</t>
  </si>
  <si>
    <t>Poznámka k položce:
Poznámka k položce:, Specifické emisní limity kotle a hořáku musí odpovídat požadavkům platným od 1. ledna 2018 - dle Vyhlášky č. 415/2012 Sb. o přípustné úrovni znečišťování a jejím zjišťování a o provedení některých dalších ustanovení zákona o ochraně ovzduší. Veškerá zařízení musí splňovat požadavky ČSN 07 7401 (tab. str.8) „Voda a pára pro tepelná energetická zařízení s pracovním tlakem páry do 8 MPa“.</t>
  </si>
  <si>
    <t>731009001</t>
  </si>
  <si>
    <t>731009002</t>
  </si>
  <si>
    <t>731009003</t>
  </si>
  <si>
    <t>3: Neutralizační zařízení kotle, výkon 115kW</t>
  </si>
  <si>
    <t>731009004</t>
  </si>
  <si>
    <t>Plynový filtr DN 25</t>
  </si>
  <si>
    <t>731009005</t>
  </si>
  <si>
    <t>Modul 0-10 V</t>
  </si>
  <si>
    <t>731009006</t>
  </si>
  <si>
    <t>Pojistná sestava DN 25-1 - izolovaná</t>
  </si>
  <si>
    <t>731009007</t>
  </si>
  <si>
    <t>Kompenzátor připojení plynu</t>
  </si>
  <si>
    <t>731009008</t>
  </si>
  <si>
    <t>V1a, V1b, V1c: Dvoucestná uzavírací klapka s elektropohonem DN 65; Kvs=180 m3/hod + servopohon</t>
  </si>
  <si>
    <t>731009009</t>
  </si>
  <si>
    <t>Hydr. uzavírací klapka DN 65 vč. pohonu</t>
  </si>
  <si>
    <t>731039000</t>
  </si>
  <si>
    <t>Montáž - 1a: Modulační plynový kotel jm. tepelný výkon (80/60°C) 133 kW, nerezový výměník</t>
  </si>
  <si>
    <t>731039001</t>
  </si>
  <si>
    <t>Montáž - 1b: Modulační plynový kotel jm. tepelný výkon (80/60°C) 133 kW, nerezový výměník</t>
  </si>
  <si>
    <t>731039002</t>
  </si>
  <si>
    <t>Montáž - 1c: Modulační plynový kotel jm. tepelný výkon (80/60°C) 133 kW, nerezový výměník</t>
  </si>
  <si>
    <t>731039301</t>
  </si>
  <si>
    <t>Uvedení do provozu - 1a: Modulační plynový kotel jm. tepelný výkon (80/60°C) 133 kW, nerezový výměník</t>
  </si>
  <si>
    <t>731839001</t>
  </si>
  <si>
    <t>Uvedení do provozu - 1b: Modulační plynový kotel jm. tepelný výkon (80/60°C) 133 kW, nerezový výměník</t>
  </si>
  <si>
    <t>731039302</t>
  </si>
  <si>
    <t>Uvedení do provozu - 1c: Modulační plynový kotel jm. tepelný výkon (80/60°C) 133 kW, nerezový výměník</t>
  </si>
  <si>
    <t>731039003</t>
  </si>
  <si>
    <t>Montáž - 3: Neutralizační zařízení kondenzátu</t>
  </si>
  <si>
    <t>731039083</t>
  </si>
  <si>
    <t>Montáž příslušenství kotle</t>
  </si>
  <si>
    <t>734109215</t>
  </si>
  <si>
    <t>Montáž armatur přírubových se dvěma přírubami PN 16 DN 65</t>
  </si>
  <si>
    <t>998731201</t>
  </si>
  <si>
    <t>Přesun hmot pro kotelny stanovený procentní sazbou z ceny vodorovná dopravní vzdálenost do 50 m v objektech výšky do 6 m</t>
  </si>
  <si>
    <t>731.1</t>
  </si>
  <si>
    <t>Odkouření</t>
  </si>
  <si>
    <t>731109000</t>
  </si>
  <si>
    <t>Kotlová redukce centrická DN 153/160</t>
  </si>
  <si>
    <t>731109001</t>
  </si>
  <si>
    <t>Trubka s hrdlem 2 m DN 160</t>
  </si>
  <si>
    <t>731109002</t>
  </si>
  <si>
    <t>Revizní koleno 87° DN 160</t>
  </si>
  <si>
    <t>731109003</t>
  </si>
  <si>
    <t>Trubka s hrdlem 1m DN 160</t>
  </si>
  <si>
    <t>731109004</t>
  </si>
  <si>
    <t>Koncový kus kaskády se sifonem DN 250</t>
  </si>
  <si>
    <t>731109005</t>
  </si>
  <si>
    <t>Trubkový díl s 87°odbočkou 1 m - DN 250/160</t>
  </si>
  <si>
    <t>731109006</t>
  </si>
  <si>
    <t>Trubka s hrdlem 1 m, DN 250</t>
  </si>
  <si>
    <t>731109007</t>
  </si>
  <si>
    <t>Trubka s hrdlem 0,5 m, DN 250</t>
  </si>
  <si>
    <t>731109008</t>
  </si>
  <si>
    <t>Revizní koleno 87° DN 250</t>
  </si>
  <si>
    <t>731109009</t>
  </si>
  <si>
    <t>Pateční koleno 87° s kotvením DN 250</t>
  </si>
  <si>
    <t>731109010</t>
  </si>
  <si>
    <t>Kotlová redukce 250/300</t>
  </si>
  <si>
    <t>731109011</t>
  </si>
  <si>
    <t>Rovní díl 950 mm</t>
  </si>
  <si>
    <t>731109012</t>
  </si>
  <si>
    <t>Těsnění dvoubřité 300</t>
  </si>
  <si>
    <t>731109013</t>
  </si>
  <si>
    <t>Spona 300</t>
  </si>
  <si>
    <t>731109014</t>
  </si>
  <si>
    <t>Distanční objímka 300</t>
  </si>
  <si>
    <t>Montáž komínu a kouřovodu - (Komín vnitřní pr. 300 mm (jednovrstvý sanační systém z nerez plechu tl. 0,6 mm, tř. 1.4404)</t>
  </si>
  <si>
    <t>Demontáž stávající vložky komínu</t>
  </si>
  <si>
    <t>Revize odkouření</t>
  </si>
  <si>
    <t>732</t>
  </si>
  <si>
    <t>Ústřední vytápění - strojovny</t>
  </si>
  <si>
    <t>732110332</t>
  </si>
  <si>
    <t>Demontáž těles rozdělovačů a sběračů přes 100 do DN 200</t>
  </si>
  <si>
    <t>"Pozice 55" 1</t>
  </si>
  <si>
    <t>732110812</t>
  </si>
  <si>
    <t>732113332</t>
  </si>
  <si>
    <t>"Pozice 54" 1</t>
  </si>
  <si>
    <t>732212815</t>
  </si>
  <si>
    <t>Demontáž ohříváků zásobníkových stojatých o obsahu do 1 600 l</t>
  </si>
  <si>
    <t>732214813</t>
  </si>
  <si>
    <t>Demontáž ohříváků zásobníkových vypuštění vody z ohříváků o obsahu do 630 l</t>
  </si>
  <si>
    <t>"pozice 58a, 59b"1+1</t>
  </si>
  <si>
    <t>732320812</t>
  </si>
  <si>
    <t>Demontáž nádrží beztlakých nebo tlakových odpojení od rozvodů potrubí nádrže o obsahu do 100 l</t>
  </si>
  <si>
    <t>732320815</t>
  </si>
  <si>
    <t>Demontáž nádrží beztlakých nebo tlakových odpojení od rozvodů potrubí nádrže o obsahu přes 500 do 1 000 l</t>
  </si>
  <si>
    <t>"EN - otevřená" 1</t>
  </si>
  <si>
    <t>732324812</t>
  </si>
  <si>
    <t>Demontáž nádrží beztlakých nebo tlakových vypuštění vody z nádrží o obsahu do 100 l</t>
  </si>
  <si>
    <t>732324815</t>
  </si>
  <si>
    <t>Demontáž nádrží beztlakých nebo tlakových vypuštění vody z nádrží o obsahu přes 500 do 1 000 l</t>
  </si>
  <si>
    <t>732390851</t>
  </si>
  <si>
    <t>Sejmutí nádrží z konzol, rozřezání nádrží sejmutí odpojených nádrží z konzol na podlahu, o obsahu nádrže do 50 l</t>
  </si>
  <si>
    <t>732390853</t>
  </si>
  <si>
    <t>Sejmutí nádrží z konzol, rozřezání nádrží sejmutí odpojených nádrží z konzol na podlahu, o obsahu nádrže přes 100 do 200 l</t>
  </si>
  <si>
    <t>732390854</t>
  </si>
  <si>
    <t>Sejmutí nádrží z konzol, rozřezání nádrží sejmutí odpojených nádrží z konzol na podlahu, o obsahu nádrže Příplatek k cenám za každých dalších 100 l</t>
  </si>
  <si>
    <t>732393815</t>
  </si>
  <si>
    <t>Sejmutí nádrží z konzol, rozřezání nádrží rozřezání demontovaných nádrží o obsahu do 1 000 l</t>
  </si>
  <si>
    <t>732420811</t>
  </si>
  <si>
    <t>Demontáž čerpadel oběhových spirálních (do potrubí) DN 25</t>
  </si>
  <si>
    <t>732420815</t>
  </si>
  <si>
    <t>Demontáž čerpadel oběhových spirálních (do potrubí) DN 80</t>
  </si>
  <si>
    <t>732890801</t>
  </si>
  <si>
    <t>Vnitrostaveništní přemístění vybouraných (demontovaných) hmot strojoven vodorovně do 100 m v objektech výšky do 6 m</t>
  </si>
  <si>
    <t>732009000</t>
  </si>
  <si>
    <t>Č10: Oběhové čerpadlo Q= 2,9 m3/h; H= 20 kPa;  - s plynulou regulací otáček; 1x230V; 50 Hz; 73 W; 0,59 A; G 1 1/2; PN 10</t>
  </si>
  <si>
    <t>732009001</t>
  </si>
  <si>
    <t>Č11: Oběhové čerpadlo Q= 2,4 m3/h; H= 30 kPa;  - s plynulou regulací otáček; 1x230V; 50 Hz; 50 W; 0,44 A; G 1 1/2; PN 10</t>
  </si>
  <si>
    <t>732009002</t>
  </si>
  <si>
    <t>Č12: Oběhové čerpadlo Q= 5,7 m3/h; H= 35 kPa;  - s plynulou regulací otáček; 1x230V; 50 Hz; 111 W; 0,9 A; G 1 1/2; PN 10</t>
  </si>
  <si>
    <t>732009003</t>
  </si>
  <si>
    <t>Č13: Oběhové čerpadlo Q= 9,9 m3/h; H= 70 kPa;  - s plynulou regulací otáček; 1x230V; 50 Hz; 615 W; 2,71 A; DN 40; PN 10</t>
  </si>
  <si>
    <t>732009004</t>
  </si>
  <si>
    <t>2a: Expanzní nádoba kotle objem 18l pracovní přetlak 6 bar</t>
  </si>
  <si>
    <t>732009005</t>
  </si>
  <si>
    <t>2b: Expanzní nádoba kotle objem 18l pracovní přetlak 6 bar</t>
  </si>
  <si>
    <t>732009006</t>
  </si>
  <si>
    <t>2c: Expanzní nádoba kotle objem 18l pracovní přetlak 6 bar</t>
  </si>
  <si>
    <t>732009007</t>
  </si>
  <si>
    <t>4: Rozdělovač topné vody; pr. 219x6,3; dl. 2,0 m (hrdla: 2x DN 50, 1x DN 100; 2x DN 40, 1x DN 80) vč. izolace</t>
  </si>
  <si>
    <t>732009008</t>
  </si>
  <si>
    <t>5: Sběrač topné vody; pr. 219x6,3; dl. 2,0 m (hrdla: 2x DN 50, 1x DN 100; 2x DN 40, 1x DN 80) vč. izolace</t>
  </si>
  <si>
    <t>732009009</t>
  </si>
  <si>
    <t>8: Jednočerpadlový expanzní automat pro dynamické udržování tlaku + vyrovnávací nádoba 200 l</t>
  </si>
  <si>
    <t>732429112</t>
  </si>
  <si>
    <t>Čerpadla teplovodní montáž čerpadel (do potrubí) oběhových spirálních DN 40</t>
  </si>
  <si>
    <t>734173413</t>
  </si>
  <si>
    <t>Mezikusy, přírubové spoje přírubové spoje PN 16/I, 200 st.C DN 40</t>
  </si>
  <si>
    <t>Montáž exoanzní nádoby o objemu 18 l</t>
  </si>
  <si>
    <t>732069007</t>
  </si>
  <si>
    <t>Montáž - 4: Rozdělovač topné vody DN 200, L= 2000 mm</t>
  </si>
  <si>
    <t>732039008</t>
  </si>
  <si>
    <t>Montáž - 5: Sběrač topné vody DN 200, L= 2000 mm</t>
  </si>
  <si>
    <t>732039009</t>
  </si>
  <si>
    <t>Montáž - 8: Jednočerpadlový expanzní automat pro dynamické udržování tlaku + vyrovnávací nádoba 200 l</t>
  </si>
  <si>
    <t>280</t>
  </si>
  <si>
    <t>141</t>
  </si>
  <si>
    <t>732039010</t>
  </si>
  <si>
    <t>Uvedení do provozu - 8: Jednočerpadlový expanzní automat pro dynamické udržování tlaku + vyrovnávací nádoba 200 l</t>
  </si>
  <si>
    <t>282</t>
  </si>
  <si>
    <t>998732201</t>
  </si>
  <si>
    <t>Přesun hmot pro strojovny stanovený procentní sazbou z ceny vodorovná dopravní vzdálenost do 50 m v objektech výšky do 6 m</t>
  </si>
  <si>
    <t>284</t>
  </si>
  <si>
    <t>143</t>
  </si>
  <si>
    <t>733110806</t>
  </si>
  <si>
    <t>Demontáž potrubí z trubek ocelových závitových DN přes 15 do 32</t>
  </si>
  <si>
    <t>286</t>
  </si>
  <si>
    <t>733120826</t>
  </si>
  <si>
    <t>Demontáž potrubí z trubek ocelových hladkých D přes 60,3 do 89</t>
  </si>
  <si>
    <t>288</t>
  </si>
  <si>
    <t>733120832</t>
  </si>
  <si>
    <t>Demontáž potrubí z trubek ocelových hladkých D přes 89 do 133</t>
  </si>
  <si>
    <t>290</t>
  </si>
  <si>
    <t>733191816</t>
  </si>
  <si>
    <t>Demontáž příslušenství potrubí odřezání třmenových držáků bez demontáže podpěr, konzol nebo výložníků D do 44,5</t>
  </si>
  <si>
    <t>292</t>
  </si>
  <si>
    <t>147</t>
  </si>
  <si>
    <t>733191823</t>
  </si>
  <si>
    <t>Demontáž příslušenství potrubí odřezání třmenových držáků bez demontáže podpěr, konzol nebo výložníků D přes 44,5 do 76</t>
  </si>
  <si>
    <t>294</t>
  </si>
  <si>
    <t>733191828</t>
  </si>
  <si>
    <t>Demontáž příslušenství potrubí odřezání třmenových držáků bez demontáže podpěr, konzol nebo výložníků D přes 76 do 108</t>
  </si>
  <si>
    <t>296</t>
  </si>
  <si>
    <t>149</t>
  </si>
  <si>
    <t>298</t>
  </si>
  <si>
    <t>733111115</t>
  </si>
  <si>
    <t>Potrubí z trubek ocelových závitových bezešvých běžných nízkotlakých v kotelnách a strojovnách DN 25</t>
  </si>
  <si>
    <t>300</t>
  </si>
  <si>
    <t>151</t>
  </si>
  <si>
    <t>733111116</t>
  </si>
  <si>
    <t>Potrubí z trubek ocelových závitových bezešvých běžných nízkotlakých v kotelnách a strojovnách DN 32</t>
  </si>
  <si>
    <t>302</t>
  </si>
  <si>
    <t>733111117</t>
  </si>
  <si>
    <t>Potrubí z trubek ocelových závitových bezešvých běžných nízkotlakých v kotelnách a strojovnách DN 40</t>
  </si>
  <si>
    <t>304</t>
  </si>
  <si>
    <t>153</t>
  </si>
  <si>
    <t>733111118</t>
  </si>
  <si>
    <t>Potrubí z trubek ocelových závitových bezešvých běžných nízkotlakých v kotelnách a strojovnách DN 50</t>
  </si>
  <si>
    <t>306</t>
  </si>
  <si>
    <t>733121222</t>
  </si>
  <si>
    <t>Potrubí z trubek ocelových hladkých bezešvých tvářených za tepla v kotelnách a strojovnách D 76/3,2</t>
  </si>
  <si>
    <t>308</t>
  </si>
  <si>
    <t>155</t>
  </si>
  <si>
    <t>733121225</t>
  </si>
  <si>
    <t>Potrubí z trubek ocelových hladkých bezešvých tvářených za tepla v kotelnách a strojovnách D 89/3,6</t>
  </si>
  <si>
    <t>310</t>
  </si>
  <si>
    <t>733121228</t>
  </si>
  <si>
    <t>Potrubí z trubek ocelových hladkých bezešvých tvářených za tepla v kotelnách a strojovnách D 108/4,0</t>
  </si>
  <si>
    <t>312</t>
  </si>
  <si>
    <t>157</t>
  </si>
  <si>
    <t>733123115</t>
  </si>
  <si>
    <t>Potrubí z trubek ocelových hladkých Příplatek k cenám za zhotovení přípojky z trubek ocelových hladkých D 38/2,6</t>
  </si>
  <si>
    <t>314</t>
  </si>
  <si>
    <t>733123122</t>
  </si>
  <si>
    <t>Potrubí z trubek ocelových hladkých Příplatek k cenám za zhotovení přípojky z trubek ocelových hladkých D 76/3,6</t>
  </si>
  <si>
    <t>316</t>
  </si>
  <si>
    <t>159</t>
  </si>
  <si>
    <t>733124117</t>
  </si>
  <si>
    <t>Potrubí z trubek ocelových hladkých zhotovení trubkových přechodů jednostranných přímých z trubek ocelových hladkých kováním DN/DN 1 50/ 32</t>
  </si>
  <si>
    <t>318</t>
  </si>
  <si>
    <t>733124122</t>
  </si>
  <si>
    <t>Potrubí z trubek ocelových hladkých zhotovení trubkových přechodů jednostranných přímých z trubek ocelových hladkých kováním DN/DN 1 80/ 50</t>
  </si>
  <si>
    <t>320</t>
  </si>
  <si>
    <t>161</t>
  </si>
  <si>
    <t>733124223</t>
  </si>
  <si>
    <t>Potrubí z trubek ocelových hladkých zhotovení trubkových přechodů jednostranných přímých z trubek ocelových hladkých kováním DN/DN 1 80/ 40</t>
  </si>
  <si>
    <t>322</t>
  </si>
  <si>
    <t>733124715</t>
  </si>
  <si>
    <t>Potrubí z trubek ocelových hladkých zhotovení trubkových přechodů jednostranných přímých z trubek ocelových hladkých kováním DN/DN 1 40/ 25</t>
  </si>
  <si>
    <t>324</t>
  </si>
  <si>
    <t>163</t>
  </si>
  <si>
    <t>733127116</t>
  </si>
  <si>
    <t>Potrubí z trubek ocelových hladkých zhotovení trubkových přechodů jednostranných přímých z trubek ocelových hladkých kováním DN/DN 1 40/ 15</t>
  </si>
  <si>
    <t>326</t>
  </si>
  <si>
    <t>733188124</t>
  </si>
  <si>
    <t>Potrubí z trubek ocelových hladkých zhotovení trubkových přechodů jednostranných přímých z trubek ocelových hladkých kováním DN/DN 1 100/ 70</t>
  </si>
  <si>
    <t>328</t>
  </si>
  <si>
    <t>165</t>
  </si>
  <si>
    <t>733190107</t>
  </si>
  <si>
    <t>Zkoušky těsnosti potrubí, manžety prostupové z trubek ocelových zkoušky těsnosti potrubí (za provozu) z trubek ocelových závitových DN do 40</t>
  </si>
  <si>
    <t>330</t>
  </si>
  <si>
    <t>733190108</t>
  </si>
  <si>
    <t>Zkoušky těsnosti potrubí, manžety prostupové z trubek ocelových zkoušky těsnosti potrubí (za provozu) z trubek ocelových závitových DN 40 do 50</t>
  </si>
  <si>
    <t>332</t>
  </si>
  <si>
    <t>167</t>
  </si>
  <si>
    <t>733190225</t>
  </si>
  <si>
    <t>Zkoušky těsnosti potrubí, manžety prostupové z trubek ocelových zkoušky těsnosti potrubí (za provozu) z trubek ocelových hladkých D přes 60,3/2,9 do 89/5,0</t>
  </si>
  <si>
    <t>334</t>
  </si>
  <si>
    <t>733190232</t>
  </si>
  <si>
    <t>Zkoušky těsnosti potrubí, manžety prostupové z trubek ocelových zkoušky těsnosti potrubí (za provozu) z trubek ocelových hladkých D přes 89/5,0 do 133/5,0</t>
  </si>
  <si>
    <t>336</t>
  </si>
  <si>
    <t>169</t>
  </si>
  <si>
    <t>733194922</t>
  </si>
  <si>
    <t>Opravy rozvodů potrubí z trubek ocelových hladkých navaření odbočky na stávající potrubí odbočka D 76/3,2</t>
  </si>
  <si>
    <t>338</t>
  </si>
  <si>
    <t>733197722</t>
  </si>
  <si>
    <t>340</t>
  </si>
  <si>
    <t>171</t>
  </si>
  <si>
    <t>733197723</t>
  </si>
  <si>
    <t>342</t>
  </si>
  <si>
    <t>733197724</t>
  </si>
  <si>
    <t>344</t>
  </si>
  <si>
    <t>173</t>
  </si>
  <si>
    <t>998733201</t>
  </si>
  <si>
    <t>Přesun hmot pro rozvody potrubí stanovený procentní sazbou z ceny vodorovná dopravní vzdálenost do 50 m v objektech výšky do 6 m</t>
  </si>
  <si>
    <t>346</t>
  </si>
  <si>
    <t>734100812</t>
  </si>
  <si>
    <t>Demontáž armatur přírubových se dvěma přírubami přes 50 do DN 100</t>
  </si>
  <si>
    <t>348</t>
  </si>
  <si>
    <t>175</t>
  </si>
  <si>
    <t>734190818</t>
  </si>
  <si>
    <t>Demontáž přírub rozpojení přírubového spoje přes 50 do DN 100</t>
  </si>
  <si>
    <t>350</t>
  </si>
  <si>
    <t>"HVDT" 4</t>
  </si>
  <si>
    <t>"Kotel" 4</t>
  </si>
  <si>
    <t>734200811</t>
  </si>
  <si>
    <t>Demontáž armatur závitových s jedním závitem do G 1/2</t>
  </si>
  <si>
    <t>352</t>
  </si>
  <si>
    <t>177</t>
  </si>
  <si>
    <t>734200824</t>
  </si>
  <si>
    <t>Demontáž armatur závitových se dvěma závity přes 6/4 do G 2</t>
  </si>
  <si>
    <t>354</t>
  </si>
  <si>
    <t>734200834</t>
  </si>
  <si>
    <t>Demontáž armatur závitových se třemi závity přes 6/4 do G 2</t>
  </si>
  <si>
    <t>356</t>
  </si>
  <si>
    <t>179</t>
  </si>
  <si>
    <t>734410811</t>
  </si>
  <si>
    <t>Demontáž teploměrů s ochranným pouzdrem přímých a rohových</t>
  </si>
  <si>
    <t>358</t>
  </si>
  <si>
    <t>734420811</t>
  </si>
  <si>
    <t>Demontáž tlakoměrů se spodním připojením</t>
  </si>
  <si>
    <t>360</t>
  </si>
  <si>
    <t>181</t>
  </si>
  <si>
    <t>362</t>
  </si>
  <si>
    <t>0,702</t>
  </si>
  <si>
    <t>734009000</t>
  </si>
  <si>
    <t>Automatický odvzdušňovací ventil DN 15</t>
  </si>
  <si>
    <t>364</t>
  </si>
  <si>
    <t>183</t>
  </si>
  <si>
    <t>734009001</t>
  </si>
  <si>
    <t>Kulový kohout pod AOV DN 15</t>
  </si>
  <si>
    <t>366</t>
  </si>
  <si>
    <t>734009002</t>
  </si>
  <si>
    <t>Vypouštěcí kulový kohout DN 15</t>
  </si>
  <si>
    <t>368</t>
  </si>
  <si>
    <t>185</t>
  </si>
  <si>
    <t>734009003</t>
  </si>
  <si>
    <t>370</t>
  </si>
  <si>
    <t>734009004</t>
  </si>
  <si>
    <t>Kulový kohout DN 40</t>
  </si>
  <si>
    <t>372</t>
  </si>
  <si>
    <t>187</t>
  </si>
  <si>
    <t>734009005</t>
  </si>
  <si>
    <t>374</t>
  </si>
  <si>
    <t>734009006</t>
  </si>
  <si>
    <t>Uzavírací mezipřírubová klapka DN 80</t>
  </si>
  <si>
    <t>376</t>
  </si>
  <si>
    <t>189</t>
  </si>
  <si>
    <t>734039006</t>
  </si>
  <si>
    <t>Uzavírací mezipřírubová klapka DN 65</t>
  </si>
  <si>
    <t>378</t>
  </si>
  <si>
    <t>734009007</t>
  </si>
  <si>
    <t>Uzavírací mezipřírubová klapka DN 100</t>
  </si>
  <si>
    <t>380</t>
  </si>
  <si>
    <t>191</t>
  </si>
  <si>
    <t>734009008</t>
  </si>
  <si>
    <t>Filtr závitový DN 40</t>
  </si>
  <si>
    <t>382</t>
  </si>
  <si>
    <t>734009009</t>
  </si>
  <si>
    <t>Filtr závitový DN 50</t>
  </si>
  <si>
    <t>384</t>
  </si>
  <si>
    <t>193</t>
  </si>
  <si>
    <t>734009010</t>
  </si>
  <si>
    <t>Filtr přírubový DN 80</t>
  </si>
  <si>
    <t>386</t>
  </si>
  <si>
    <t>734009011</t>
  </si>
  <si>
    <t>Zpětná klapka závitová DN 40</t>
  </si>
  <si>
    <t>388</t>
  </si>
  <si>
    <t>195</t>
  </si>
  <si>
    <t>734009012</t>
  </si>
  <si>
    <t>Zpětná klapka závitová DN 50</t>
  </si>
  <si>
    <t>390</t>
  </si>
  <si>
    <t>734009013</t>
  </si>
  <si>
    <t>Zpětná klapka mezipřírubová DN 80</t>
  </si>
  <si>
    <t>392</t>
  </si>
  <si>
    <t>197</t>
  </si>
  <si>
    <t>734009014</t>
  </si>
  <si>
    <t>Pojistný ventil DN 20/25 - 400 kPa</t>
  </si>
  <si>
    <t>394</t>
  </si>
  <si>
    <t>734009018</t>
  </si>
  <si>
    <t>V6: Kulový kohout uzavírací DN 32 s elektropohonem</t>
  </si>
  <si>
    <t>396</t>
  </si>
  <si>
    <t>199</t>
  </si>
  <si>
    <t>734009019</t>
  </si>
  <si>
    <t>V11: Třícestný směšovací ventil s elektropohonem DN 25, kvs= 10 m3/h; servopohon - dodávka profese MaR</t>
  </si>
  <si>
    <t>398</t>
  </si>
  <si>
    <t>734009020</t>
  </si>
  <si>
    <t>V12: Třícestný směšovací ventil s elektropohonem DN 40, kvs= 25 m3/h; servopohon - dodávka profese MaR</t>
  </si>
  <si>
    <t>400</t>
  </si>
  <si>
    <t>201</t>
  </si>
  <si>
    <t>734009021</t>
  </si>
  <si>
    <t>V13: Třícestný směšovací ventil s elektropohonem DN 50, kvs= 40 m3/h; servopohon - dodávka profese MaR</t>
  </si>
  <si>
    <t>402</t>
  </si>
  <si>
    <t>734009022</t>
  </si>
  <si>
    <t>M10: Fakturační měřič tepla - Ultrazvukový průtokoměr, Qn=4,0 m3/hod; p= 2,7 kPa; DN 40; qp= 10 m3/h; impulzní vysílač; napájení 230V; M-Bus</t>
  </si>
  <si>
    <t>404</t>
  </si>
  <si>
    <t>203</t>
  </si>
  <si>
    <t>734009023</t>
  </si>
  <si>
    <t>M11: Fakturační měřič tepla - Ultrazvukový průtokoměr, Qn=2,4 m3/hod; p= 2,2 kPa; DN 32; qp= 3,5 m3/h; impulzní vysílač; napájení 230V; M-Bus</t>
  </si>
  <si>
    <t>406</t>
  </si>
  <si>
    <t>734009024</t>
  </si>
  <si>
    <t>M12: Fakturační měřič tepla - Ultrazvukový průtokoměr, Qn=5,7 m3/hod; p= 1,6 kPa; DN 50; qp= 15 m3/h; impulzní vysílač; napájení 230V; M-Bus</t>
  </si>
  <si>
    <t>408</t>
  </si>
  <si>
    <t>205</t>
  </si>
  <si>
    <t>734009025</t>
  </si>
  <si>
    <t>M13: Fakturační měřič tepla - Ultrazvukový průtokoměr, Qn=9,9 m3/hod; p= 3,7 kPa; DN 50; qp= 15 m3/h; impulzní vysílač; napájení 230V; M-Bus</t>
  </si>
  <si>
    <t>410</t>
  </si>
  <si>
    <t>734009026</t>
  </si>
  <si>
    <t>Vyvažovací ventil závitový DN 32</t>
  </si>
  <si>
    <t>412</t>
  </si>
  <si>
    <t>207</t>
  </si>
  <si>
    <t>734009027</t>
  </si>
  <si>
    <t>Vyvažovací ventil závitový DN 50</t>
  </si>
  <si>
    <t>414</t>
  </si>
  <si>
    <t>734009028</t>
  </si>
  <si>
    <t>Vyvažovací ventil přírubový DN 65</t>
  </si>
  <si>
    <t>416</t>
  </si>
  <si>
    <t>209</t>
  </si>
  <si>
    <t>734009328</t>
  </si>
  <si>
    <t>Kulový kohout se zajištěním pro expanzní nádobu DN 20</t>
  </si>
  <si>
    <t>418</t>
  </si>
  <si>
    <t>420</t>
  </si>
  <si>
    <t>211</t>
  </si>
  <si>
    <t>734109216</t>
  </si>
  <si>
    <t>Montáž armatur přírubových se dvěma přírubami PN 16 DN 80</t>
  </si>
  <si>
    <t>422</t>
  </si>
  <si>
    <t>734109217</t>
  </si>
  <si>
    <t>Montáž armatur přírubových se dvěma přírubami PN 16 DN 100</t>
  </si>
  <si>
    <t>424</t>
  </si>
  <si>
    <t>213</t>
  </si>
  <si>
    <t>734173416</t>
  </si>
  <si>
    <t>Mezikusy, přírubové spoje přírubové spoje PN 16/I, 200 st.C DN 65</t>
  </si>
  <si>
    <t>426</t>
  </si>
  <si>
    <t>734209103</t>
  </si>
  <si>
    <t>Montáž závitových armatur s 1 závitem G 1/2 (DN 15)</t>
  </si>
  <si>
    <t>428</t>
  </si>
  <si>
    <t>215</t>
  </si>
  <si>
    <t>734209113</t>
  </si>
  <si>
    <t>Montáž závitových armatur se 2 závity G 1/2 (DN 15)</t>
  </si>
  <si>
    <t>430</t>
  </si>
  <si>
    <t>734209114</t>
  </si>
  <si>
    <t>Montáž závitových armatur se 2 závity G 3/4 (DN 20)</t>
  </si>
  <si>
    <t>432</t>
  </si>
  <si>
    <t>217</t>
  </si>
  <si>
    <t>734209116</t>
  </si>
  <si>
    <t>Montáž závitových armatur se 2 závity G 5/4 (DN 32)</t>
  </si>
  <si>
    <t>434</t>
  </si>
  <si>
    <t>734209117</t>
  </si>
  <si>
    <t>Montáž závitových armatur se 2 závity G 6/4 (DN 40)</t>
  </si>
  <si>
    <t>436</t>
  </si>
  <si>
    <t>219</t>
  </si>
  <si>
    <t>734209118</t>
  </si>
  <si>
    <t>Montáž závitových armatur se 2 závity G 2 (DN 50)</t>
  </si>
  <si>
    <t>438</t>
  </si>
  <si>
    <t>734209125</t>
  </si>
  <si>
    <t>Montáž závitových armatur se 3 závity G 1 (DN 25)</t>
  </si>
  <si>
    <t>440</t>
  </si>
  <si>
    <t>221</t>
  </si>
  <si>
    <t>734209127</t>
  </si>
  <si>
    <t>Montáž závitových armatur se 3 závity G 6/4 (DN 40)</t>
  </si>
  <si>
    <t>442</t>
  </si>
  <si>
    <t>734209128</t>
  </si>
  <si>
    <t>Montáž závitových armatur se 3 závity G 2 (DN 50)</t>
  </si>
  <si>
    <t>444</t>
  </si>
  <si>
    <t>223</t>
  </si>
  <si>
    <t>734411103</t>
  </si>
  <si>
    <t>Teploměry technické s pevným stonkem a jímkou zadní připojení (axiální) průměr 63 mm délka stonku 100 mm</t>
  </si>
  <si>
    <t>446</t>
  </si>
  <si>
    <t>734421102</t>
  </si>
  <si>
    <t>Tlakoměry s pevným stonkem a zpětnou klapkou spodní připojení (radiální) tlaku 0–16 bar průměru 63 mm</t>
  </si>
  <si>
    <t>448</t>
  </si>
  <si>
    <t>225</t>
  </si>
  <si>
    <t>998734201</t>
  </si>
  <si>
    <t>Přesun hmot pro armatury stanovený procentní sazbou z ceny vodorovná dopravní vzdálenost do 50 m v objektech výšky do 6 m</t>
  </si>
  <si>
    <t>450</t>
  </si>
  <si>
    <t>452</t>
  </si>
  <si>
    <t>21+70+75+60+12/3*195/125</t>
  </si>
  <si>
    <t>227</t>
  </si>
  <si>
    <t>454</t>
  </si>
  <si>
    <t>456</t>
  </si>
  <si>
    <t>229</t>
  </si>
  <si>
    <t>783425424</t>
  </si>
  <si>
    <t>Nátěry kovových potrubí a armatur syntetické na vzduchu schnoucí dražšími barvami (např. Düfa, …) potrubí do DN 50 mm polomatný povrch 2x antikorozní, 1x základní a 2x email</t>
  </si>
  <si>
    <t>458</t>
  </si>
  <si>
    <t>783425428</t>
  </si>
  <si>
    <t>Nátěry kovových potrubí a armatur syntetické na vzduchu schnoucí dražšími barvami (např. Düfa, …) potrubí do DN 50 mm základní antikorozní</t>
  </si>
  <si>
    <t>460</t>
  </si>
  <si>
    <t>231</t>
  </si>
  <si>
    <t>783425528</t>
  </si>
  <si>
    <t>Nátěry kovových potrubí a armatur syntetické na vzduchu schnoucí dražšími barvami (např. Düfa, …) potrubí přes DN 50 do DN 100 mm základní antikorozní</t>
  </si>
  <si>
    <t>462</t>
  </si>
  <si>
    <t>21+27+27</t>
  </si>
  <si>
    <t>Likvidace demontovaného materiálu vč. poptlatku za skládku</t>
  </si>
  <si>
    <t>kpl</t>
  </si>
  <si>
    <t>464</t>
  </si>
  <si>
    <t>233</t>
  </si>
  <si>
    <t>Vypouštění, proplach, napuštění systému</t>
  </si>
  <si>
    <t>466</t>
  </si>
  <si>
    <t>Mechanizace (lešení, plošiny, jařáb)</t>
  </si>
  <si>
    <t>468</t>
  </si>
  <si>
    <t>235</t>
  </si>
  <si>
    <t>Topná zkouška</t>
  </si>
  <si>
    <t>470</t>
  </si>
  <si>
    <t>PS 01.2 - Kotelna - MaR, elektroinstalace</t>
  </si>
  <si>
    <t xml:space="preserve">    740 - Snímače</t>
  </si>
  <si>
    <t xml:space="preserve">    740.1 - Armatury a pohony</t>
  </si>
  <si>
    <t xml:space="preserve">    740.2 - Rozvaděče</t>
  </si>
  <si>
    <t xml:space="preserve">    740.3 - Materiál nosný délkový</t>
  </si>
  <si>
    <t xml:space="preserve">    740.4 - Materiál nosný kusový</t>
  </si>
  <si>
    <t xml:space="preserve">    740.5 - Práce účtované hodinovou sazbou</t>
  </si>
  <si>
    <t xml:space="preserve">    740.6 - Demontáže</t>
  </si>
  <si>
    <t xml:space="preserve">    740.7 - Řídící systém</t>
  </si>
  <si>
    <t xml:space="preserve">    740.8 - Uživatelský SW</t>
  </si>
  <si>
    <t xml:space="preserve">    740.9 - Dispečink</t>
  </si>
  <si>
    <t>740</t>
  </si>
  <si>
    <t>Snímače</t>
  </si>
  <si>
    <t>740009000</t>
  </si>
  <si>
    <t>Snímač teploty do vodního potrubí s jímkou Ni1000/6180ppm, délka 135mm, masazná jímka, závit 1/2" krytí IP30</t>
  </si>
  <si>
    <t>740009001</t>
  </si>
  <si>
    <t>Montáž - Snímač teploty do vodního potrubí s jímkou Ni1000/6180ppm, délka 135mm, masazná jímka, závit 1/2" krytí IP30</t>
  </si>
  <si>
    <t>740009002</t>
  </si>
  <si>
    <t>Snímač teploty venkovní Ni1000/6180ppm krytí IP54</t>
  </si>
  <si>
    <t>740009003</t>
  </si>
  <si>
    <t>Montáž - Snímač teploty venkovní Ni1000/6180ppm krytí IP54</t>
  </si>
  <si>
    <t>740009004</t>
  </si>
  <si>
    <t>Snímač zaplavení plovákový kontakt SPDT 250VAC, 1,5 (0,4)A krytí IP54</t>
  </si>
  <si>
    <t>740009005</t>
  </si>
  <si>
    <t>Montáž - Snímač zaplavení plovákový kontakt SPDT 250VAC, 1,5 (0,4)A krytí IP54</t>
  </si>
  <si>
    <t>740009006</t>
  </si>
  <si>
    <t>Spínač teploty do vodního potrubí s jímkou rozsah 20 až 150°C, délka 100mm, kontakt SPDT 250VAC, 8 (3)A masazná jímka, závit 1/2"  krytí IP54</t>
  </si>
  <si>
    <t>740009007</t>
  </si>
  <si>
    <t>Montáž - Spínač teploty do vodního potrubí s jímkou rozsah 20 až 150°C, délka 100mm, kontakt SPDT 250VAC, 8 (3)A masazná jímka, závit 1/2" krytí IP54</t>
  </si>
  <si>
    <t>740009008</t>
  </si>
  <si>
    <t>Spínač teploty prostorový rozsah -20 až +60°C, kontakt SPDT 250VAC, 8 (3)A krytí IP54</t>
  </si>
  <si>
    <t>740009009</t>
  </si>
  <si>
    <t>Montáž - Spínač teploty prostorový rozsah -20 až +60°C, kontakt SPDT 250VAC, 8 (3)A krytí IP54</t>
  </si>
  <si>
    <t>740009010</t>
  </si>
  <si>
    <t>Elektronický snímač tlaku vody rozsah 0-1000 kPa, napájení 24VDC, výstup 4-20mA, krytí IP67</t>
  </si>
  <si>
    <t>740009011</t>
  </si>
  <si>
    <t>Montáž - Elektronický snímač tlaku vody rozsah 0-1000 kPa, napájení 24VDC, výstup 4-20mA, krytí IP67</t>
  </si>
  <si>
    <t>740009012</t>
  </si>
  <si>
    <t>Tlakoměrový zkušební ventil s nátrubkovou přípojkou a čepem, ČSN 13 7517, PN250, 200°C, mosaz, M20x1,5 mosaz, závit M20x1,5</t>
  </si>
  <si>
    <t>740009013</t>
  </si>
  <si>
    <t>Montáž - Tlakoměrový zkušební ventil s nátrubkovou přípojkou a čepem, ČSN 13 7517, PN250, 200°C, mosaz, M20x1,5 mosaz, závit M20x1,5</t>
  </si>
  <si>
    <t>740009014</t>
  </si>
  <si>
    <t>Regulátor tlaku membránový, regulační rozsah 100,0 až 1000,0 kPa, teplota prostředí -20-60 °C, teplota media 120 °C, mikrospínač typ B (dvouobvodový)</t>
  </si>
  <si>
    <t>740009015</t>
  </si>
  <si>
    <t>Montáž - Regulátor tlaku membránový, regulační rozsah 100,0 až 1000,0 kPa, teplota prostředí -20-60 °C, teplota media 120 °C, mikrospínač typ B (dvouobvodový)</t>
  </si>
  <si>
    <t>740009016</t>
  </si>
  <si>
    <t>Detektor úniku plynu, dvoustupňový propan IP20</t>
  </si>
  <si>
    <t>740009017</t>
  </si>
  <si>
    <t>Montáž - Detektor úniku plynu, dvoustupňový propan IP20</t>
  </si>
  <si>
    <t>740009018</t>
  </si>
  <si>
    <t>Ústředna pro osm detektorů plynu propan</t>
  </si>
  <si>
    <t>740009019</t>
  </si>
  <si>
    <t>Montáž - Ústředna pro osm detektorů plynu propan</t>
  </si>
  <si>
    <t>740.1</t>
  </si>
  <si>
    <t>Armatury a pohony</t>
  </si>
  <si>
    <t>740109000</t>
  </si>
  <si>
    <t>Otočný el.pohon, moment 5Nm, doba přestavení o 90° 90s napájení 24VDC, ovládání 0-10VDC krytí IP54</t>
  </si>
  <si>
    <t>740109001</t>
  </si>
  <si>
    <t>Montáž - Otočný el.pohon, moment 5Nm, doba přestavení o 90° 90s napájení 24VDC, ovládání 0-10VDC krytí IP54</t>
  </si>
  <si>
    <t>740.2</t>
  </si>
  <si>
    <t>740209000</t>
  </si>
  <si>
    <t>Oceloplechový skříňoný rozváděč skříň 600x2000x400mm, jednokřídlý, FAB přívody a vývody shora termoreaktivní barva, odstín RAL 7032 provedení podle ČSN EN 60439-1</t>
  </si>
  <si>
    <t>740209001</t>
  </si>
  <si>
    <t>Montáž - Oceloplechový skříňoný rozváděč skříň 600x2000x400mm, jednokřídlý, FAB přívody a vývody shora termoreaktivní barva, odstín RAL 7032 provedení podle ČSN EN 60439-1</t>
  </si>
  <si>
    <t>740209002</t>
  </si>
  <si>
    <t>Oceloplechový skříňoný rozváděč skříň 800x2000x400mm, jednokřídlý, FAB přívody a vývody shora termoreaktivní barva, odstín RAL 7032 provedení podle ČSN EN 60439-1</t>
  </si>
  <si>
    <t>740209003</t>
  </si>
  <si>
    <t>Montáž - Oceloplechový skříňoný rozváděč skříň 800x2000x400mm, jednokřídlý, FAB přívody a vývody shora termoreaktivní barva, odstín RAL 7032 provedení podle ČSN EN 60439-1</t>
  </si>
  <si>
    <t>740209004</t>
  </si>
  <si>
    <t>Plastová jisticí a rozpojovací skříň provedení do pilíře dvoukřídlá, FAB pojistky 6x250A, 690V vč. pilíře a kabelové komory</t>
  </si>
  <si>
    <t>740209005</t>
  </si>
  <si>
    <t>Montáž - Plastová jisticí a rozpojovací skříň provedení do pilíře dvoukřídlá, FAB pojistky 6x250A, 690V vč. pilíře a kabelové komory</t>
  </si>
  <si>
    <t>740.3</t>
  </si>
  <si>
    <t>740309000</t>
  </si>
  <si>
    <t>Kabel pro automatizaci JYTY 2x1 volně uložený</t>
  </si>
  <si>
    <t>740309001</t>
  </si>
  <si>
    <t>Montáž - Kabel pro automatizaci JYTY 2x1 volně uložený</t>
  </si>
  <si>
    <t>740309002</t>
  </si>
  <si>
    <t>Kabel pro automatizaci JYTY 3x1 volně uložený</t>
  </si>
  <si>
    <t>740309003</t>
  </si>
  <si>
    <t>Montáž - Kabel pro automatizaci JYTY 3x1 volně uložený</t>
  </si>
  <si>
    <t>740309004</t>
  </si>
  <si>
    <t>Kabel pro automatizaci JYTY 4x1 volně uložený</t>
  </si>
  <si>
    <t>740309005</t>
  </si>
  <si>
    <t>Montáž - Kabel pro automatizaci JYTY 4x1 volně uložený</t>
  </si>
  <si>
    <t>740309006</t>
  </si>
  <si>
    <t>Silový kabel CMSM-O 2x1 volně uložený</t>
  </si>
  <si>
    <t>740309007</t>
  </si>
  <si>
    <t>Montáž - Silový kabel CMSM-O 2x1 volně uložený</t>
  </si>
  <si>
    <t>740309008</t>
  </si>
  <si>
    <t>Silový kabel CMSM-J 4x1 volně uložený</t>
  </si>
  <si>
    <t>740309009</t>
  </si>
  <si>
    <t>Montáž - Silový kabel CMSM-J 4x1 volně uložený</t>
  </si>
  <si>
    <t>740309010</t>
  </si>
  <si>
    <t>Silový kabel CYKY-J 3x1,5  volně uložený</t>
  </si>
  <si>
    <t>740309011</t>
  </si>
  <si>
    <t>740309012</t>
  </si>
  <si>
    <t>Silový kabel CYKY-J 4x1,5 volně uložený</t>
  </si>
  <si>
    <t>740309013</t>
  </si>
  <si>
    <t>Montáž - Silový kabel CYKY-J 4x1,5 volně uložený</t>
  </si>
  <si>
    <t>740309014</t>
  </si>
  <si>
    <t>Silový kabel CYKY-J 5x4 volně uložený</t>
  </si>
  <si>
    <t>740309015</t>
  </si>
  <si>
    <t>Montáž - Silový kabel CYKY-J 5x4 volně uložený</t>
  </si>
  <si>
    <t>740309016</t>
  </si>
  <si>
    <t>Silový kabel CYKY-J 4x6 volně uložený</t>
  </si>
  <si>
    <t>740309017</t>
  </si>
  <si>
    <t>Montáž - Silový kabel CYKY-J 4x6 volně uložený</t>
  </si>
  <si>
    <t>740309018</t>
  </si>
  <si>
    <t>Silový kabel 1-CYKY 3x70+35 volně uložený</t>
  </si>
  <si>
    <t>740309019</t>
  </si>
  <si>
    <t>Montáž - Silový kabel 1-CYKY 3x70+35 volně uložený</t>
  </si>
  <si>
    <t>740309020</t>
  </si>
  <si>
    <t>Vodič CY 6/54 volně uložený</t>
  </si>
  <si>
    <t>740309021</t>
  </si>
  <si>
    <t>Montáž - Vodič CY 6/54 volně uložený</t>
  </si>
  <si>
    <t>740309022</t>
  </si>
  <si>
    <t>Zemnicí vodič FeZn 8 volně uložený</t>
  </si>
  <si>
    <t>740309023</t>
  </si>
  <si>
    <t>Montáž - Zemnicí vodič FeZn 8 volně uložený</t>
  </si>
  <si>
    <t>740309024</t>
  </si>
  <si>
    <t>Kabelový žlab 62/50 vč. víka a podpěr pozinkovaný perforovaný plech</t>
  </si>
  <si>
    <t>740309025</t>
  </si>
  <si>
    <t>Montáž - Kabelový žlab 62/50 vč. víka a podpěr pozinkovaný perforovaný plech</t>
  </si>
  <si>
    <t>740309026</t>
  </si>
  <si>
    <t>Kabelový žlab 125/50 vč. víka a podpěr pozinkovaný perforovaný plech</t>
  </si>
  <si>
    <t>740309027</t>
  </si>
  <si>
    <t>Montáž - Kabelový žlab 125/50 vč. víka a podpěr pozinkovaný perforovaný plech</t>
  </si>
  <si>
    <t>740309028</t>
  </si>
  <si>
    <t>Trubka instalační ohebná D23 pevně uložená materiál PVC</t>
  </si>
  <si>
    <t>740309029</t>
  </si>
  <si>
    <t>Montáž - Trubka instalační ohebná D23 pevně uložená materiál PVC</t>
  </si>
  <si>
    <t>740309030</t>
  </si>
  <si>
    <t>Kabel pro automatizaci J-Y(St)Y 1x2x0,8 Lg volně uložený</t>
  </si>
  <si>
    <t>740309031</t>
  </si>
  <si>
    <t>Montáž - Kabel pro automatizaci J-Y(St)Y 1x2x0,8 Lg volně uložený</t>
  </si>
  <si>
    <t>740.4</t>
  </si>
  <si>
    <t>740409000</t>
  </si>
  <si>
    <t>Ovladač stiskací s hřibovým knoflíkem, s aretací ve skříňce IP54</t>
  </si>
  <si>
    <t>740409001</t>
  </si>
  <si>
    <t>Montáž - Ovladač stiskací s hřibovým knoflíkem, s aretací ve skříňce IP54</t>
  </si>
  <si>
    <t>740409002</t>
  </si>
  <si>
    <t>Zásuvka nástěnná 230V, 16A, 1+N+PE krytí IP44</t>
  </si>
  <si>
    <t>740409003</t>
  </si>
  <si>
    <t>Montáž - Zásuvka nástěnná 230V, 16A, 1+N+PE krytí IP44</t>
  </si>
  <si>
    <t>740409004</t>
  </si>
  <si>
    <t>Spínač trojpólový nástěnný 400V, 16A krytí IP44</t>
  </si>
  <si>
    <t>740409005</t>
  </si>
  <si>
    <t>Montáž - Spínač trojpólový nástěnný 400V, 16A krytí IP44</t>
  </si>
  <si>
    <t>740409006</t>
  </si>
  <si>
    <t>Světelná tabule, jednostranná "Únik plynu" 500x150x100 mm, 230VAC, 30VA ve skříňce IP40</t>
  </si>
  <si>
    <t>740409007</t>
  </si>
  <si>
    <t>Montáž - Světelná tabule, jednostranná "Únik plynu" 500x150x100 mm, 230VAC, 30VA ve skříňce IP40</t>
  </si>
  <si>
    <t>740409008</t>
  </si>
  <si>
    <t>Zásuvková skříň 1x400V/16A, 2x230V/16A, 3NPE,proudový chránič krytí IP44</t>
  </si>
  <si>
    <t>740409009</t>
  </si>
  <si>
    <t>Montáž - Zásuvková skříň 1x400V/16A, 2x230V/16A, 3NPE,proudový chránič krytí IP44</t>
  </si>
  <si>
    <t>740409010</t>
  </si>
  <si>
    <t>Zásuvka nástěnná dvojnásobná, průběžná montáž 230V, 16A, 1+N+PE krytí IP44</t>
  </si>
  <si>
    <t>740409011</t>
  </si>
  <si>
    <t>Montáž - Zásuvka nástěnná dvojnásobná, průběžná montáž 230V, 16A, 1+N+PE krytí IP44</t>
  </si>
  <si>
    <t>740409012</t>
  </si>
  <si>
    <t>Spínač jednopólový nástěnný 230V, 16A krytí IP44</t>
  </si>
  <si>
    <t>740409013</t>
  </si>
  <si>
    <t>Montáž - Spínač jednopólový nástěnný 230V, 16A krytí IP44</t>
  </si>
  <si>
    <t>740409014</t>
  </si>
  <si>
    <t>Spínač střídavý nástěnný 230V, 16A krytí IP44</t>
  </si>
  <si>
    <t>740409015</t>
  </si>
  <si>
    <t>Montáž - Spínač střídavý nástěnný 230V, 16A krytí IP44</t>
  </si>
  <si>
    <t>740409016</t>
  </si>
  <si>
    <t>Svítidlo zářivkové průmyslové, přisazené 2x36W, 230V, kompenzované krytí IP66</t>
  </si>
  <si>
    <t>740409017</t>
  </si>
  <si>
    <t>Montáž - Svítidlo zářivkové průmyslové, přisazené 2x36W, 230V, kompenzované krytí IP66</t>
  </si>
  <si>
    <t>740.5</t>
  </si>
  <si>
    <t>Práce účtované hodinovou sazbou</t>
  </si>
  <si>
    <t>740509000</t>
  </si>
  <si>
    <t>Zkoušky v rámci montáže oživení a odladění systému MaR</t>
  </si>
  <si>
    <t>740509001</t>
  </si>
  <si>
    <t>Uvedení do provozu</t>
  </si>
  <si>
    <t>740509002</t>
  </si>
  <si>
    <t>Koordinace s ostatními profesemi</t>
  </si>
  <si>
    <t>740509003</t>
  </si>
  <si>
    <t>Revize, vypracování protokolu</t>
  </si>
  <si>
    <t>740.6</t>
  </si>
  <si>
    <t>Demontáže</t>
  </si>
  <si>
    <t>740609000</t>
  </si>
  <si>
    <t>Demontáž stávajícího rozváděče RM-1 skříň vč. vyzbrojení</t>
  </si>
  <si>
    <t>740609001</t>
  </si>
  <si>
    <t>Demontáž stávajícího rozváděče RM-2 skříň vč. vyzbrojení</t>
  </si>
  <si>
    <t>740609002</t>
  </si>
  <si>
    <t>Demontáž stávajícího rozváděče RM-3 skříň vč. vyzbrojení</t>
  </si>
  <si>
    <t>740609003</t>
  </si>
  <si>
    <t>Demontáž stávajícího rozváděče DT1 skříň vč. vyzbrojen</t>
  </si>
  <si>
    <t>740609004</t>
  </si>
  <si>
    <t>Demontáž stávajícího rozváděče skříň vč. vyzbrojení</t>
  </si>
  <si>
    <t>740609005</t>
  </si>
  <si>
    <t>Demontáž svítidel a instalačních přístrojů vč. nosných konstrukcí</t>
  </si>
  <si>
    <t>740609006</t>
  </si>
  <si>
    <t>Demontáž kabelových rozvodů vč. nosných konstrukcí</t>
  </si>
  <si>
    <t>740.7</t>
  </si>
  <si>
    <t>Řídící systém</t>
  </si>
  <si>
    <t>740709000</t>
  </si>
  <si>
    <t>Kompaktní jednotka řídícího systému volně programovatelná vstupy/výstupy - 8xAI, 4xAO, 8xDI, 8xDO RS232, RS485, Ethernet, SD, webserver  bez displeje  napájení 24VDC  montáž na lišti DIN IP20</t>
  </si>
  <si>
    <t>740709001</t>
  </si>
  <si>
    <t>Montáž - Kompaktní jednotka řídícího systému volně programovatelná vstupy/výstupy - 8xAI, 4xAO, 8xDI, 8xDO RS232, RS485, Ethernet, SD, webserver bez displeje napájení 24VDC montáž na lišti DIN IP20</t>
  </si>
  <si>
    <t>740709002</t>
  </si>
  <si>
    <t>Rozšiřující I/O modul univerz. vstupů a výstupů 8x univerzální vstup, 8x číslicový výstup 24VDC montáž na lišti DIN IP20</t>
  </si>
  <si>
    <t>740709003</t>
  </si>
  <si>
    <t>Montáž - Rozšiřující I/O modul univerz. vstupů a výstupů 8x univerzální vstup, 8x číslicový výstup 24VDC montáž na lišti DIN IP20</t>
  </si>
  <si>
    <t>740709004</t>
  </si>
  <si>
    <t>Rozšiřující I/O modul univerz. vstupů a výstupů 8x univerzální vstup, 8x analogový výstup 0-10V montáž na lišti DIN IP20</t>
  </si>
  <si>
    <t>740709005</t>
  </si>
  <si>
    <t>Montáž - Rozšiřující I/O modul univerz. vstupů a výstupů 8x univerzální vstup, 8x analogový výstup 0-10V montáž na lišti DIN IP20</t>
  </si>
  <si>
    <t>740709006</t>
  </si>
  <si>
    <t>Převodník M-Bus na Ethernet s impulsními vstupy 4xDI vstupy/výstupy - 8xAI, 4xAO, 8xDI, 8xDO Ethernet 10/100 Mbps rozhraní master M-Bus, max 3 slave jednotky napájení přes PoE nebo 24VDC montáž na lišti DIN IP20</t>
  </si>
  <si>
    <t>740709007</t>
  </si>
  <si>
    <t>Montáž - Převodník M-Bus na Ethernet s impulsními vstupy 4xDI vstupy/výstupy - 8xAI, 4xAO, 8xDI, 8xDO Ethernet 10/100 Mbps rozhraní master M-Bus, max 3 slave jednotky napájení přes PoE nebo 24VDC montáž na lišti DIN IP20</t>
  </si>
  <si>
    <t>740709008</t>
  </si>
  <si>
    <t>Ethernetový switch 5 portů s PoE, 1 port bez PoE konektory RJ45 napájení 24VDC montáž na lišti DIN IP20</t>
  </si>
  <si>
    <t>740709009</t>
  </si>
  <si>
    <t>Montáž - Ethernetový switch 5 portů s PoE, 1 port bez PoE konektory RJ45 napájení 24VDC montáž na lišti DIN IP20</t>
  </si>
  <si>
    <t>740709010</t>
  </si>
  <si>
    <t>Napájecí zdroj 24VDC vstup 230VAC, 50Hz výstup 24VDC, 6A montáž na lišti DIN IP20</t>
  </si>
  <si>
    <t>740709011</t>
  </si>
  <si>
    <t>Montáž - Napájecí zdroj 24VDC vstup 230VAC, 50Hz výstup 24VDC, 6A montáž na lišti DIN IP20</t>
  </si>
  <si>
    <t>740709012</t>
  </si>
  <si>
    <t>Průmyslový terminál LCD displej 4x20 znaků RS232, RS485 montáž na lišti DIN IP20</t>
  </si>
  <si>
    <t>740709013</t>
  </si>
  <si>
    <t>Montáž - Průmyslový terminál LCD displej 4x20 znaků RS232, RS485 montáž na lišti DIN IP20</t>
  </si>
  <si>
    <t>740709014</t>
  </si>
  <si>
    <t>Modul pro síť GSM 850/900/1800/1900 MHz napájení 24VDC nebo 18VAC montáž na lišti DIN IP20</t>
  </si>
  <si>
    <t>740709015</t>
  </si>
  <si>
    <t>Montáž - Modul pro síť GSM 850/900/1800/1900 MHz napájení 24VDC nebo 18VAC montáž na lišti DIN IP20</t>
  </si>
  <si>
    <t>740709016</t>
  </si>
  <si>
    <t>Anténa pro modul GSM 850/900/1800/1900 MHz zisk 5dB montáž na lišti DIN IP20</t>
  </si>
  <si>
    <t>740709017</t>
  </si>
  <si>
    <t>Montáž - Anténa pro modul GSM 850/900/1800/1900 MHz zisk 5dB montáž na lišti DIN IP20</t>
  </si>
  <si>
    <t>740.8</t>
  </si>
  <si>
    <t>Uživatelský SW</t>
  </si>
  <si>
    <t>740809000</t>
  </si>
  <si>
    <t>Uživatelské programové vybavení programovací nástroj vč. uživatelského SW, SW vč. instalace do ŘS</t>
  </si>
  <si>
    <t>Nh</t>
  </si>
  <si>
    <t>740.9</t>
  </si>
  <si>
    <t>Dispečink</t>
  </si>
  <si>
    <t>740909000</t>
  </si>
  <si>
    <t>PC jednopaticový tower, Intel Xeon E3-1226 v3 RAM 8GB, HD 2x1000GB, 3,5", DVD-RW OS Windows server</t>
  </si>
  <si>
    <t>740909001</t>
  </si>
  <si>
    <t>Montáž - PC jednopaticový tower, Intel Xeon E3-1226 v3 RAM 8GB, HD 2x1000GB, 3,5", DVD-RW OS Windows server</t>
  </si>
  <si>
    <t>740909002</t>
  </si>
  <si>
    <t>Patch kabely k propojení aktivních zařízení</t>
  </si>
  <si>
    <t>740909003</t>
  </si>
  <si>
    <t>Montáž - Patch kabely k propojení aktivních zařízení</t>
  </si>
  <si>
    <t>740909004</t>
  </si>
  <si>
    <t>Laserová tiskárna A4, černobílá</t>
  </si>
  <si>
    <t>740909005</t>
  </si>
  <si>
    <t>Montáž - Laserová tiskárna A4, černobílá</t>
  </si>
  <si>
    <t>740909006</t>
  </si>
  <si>
    <t>Aplikační a datový server pro řízení sběru a prezentace dat, ukládání trendových dat, správu událostí a alarmů, posílání zpráv,</t>
  </si>
  <si>
    <t>740909007</t>
  </si>
  <si>
    <t>Nastavení parametů řídící centrály vizualizace na pracovní stanici (RCware) dynamizace technologických schéma</t>
  </si>
  <si>
    <t>740909008</t>
  </si>
  <si>
    <t>Záložní zdroj UPS 1000VA/700W, on line 160-280VDC</t>
  </si>
  <si>
    <t>740909009</t>
  </si>
  <si>
    <t>Montáž - Záložní zdroj UPS 1000VA/700W, on line 160-280VDC</t>
  </si>
  <si>
    <t>PS 01.3 - Kotelna - vnitřní rozvody plynu</t>
  </si>
  <si>
    <t>723009000</t>
  </si>
  <si>
    <t>Zkušební nátrubek se zátkou</t>
  </si>
  <si>
    <t>Kulový kohout zkušební DN 15</t>
  </si>
  <si>
    <t>723009001</t>
  </si>
  <si>
    <t>Kulový kohout DN 15</t>
  </si>
  <si>
    <t>723009002</t>
  </si>
  <si>
    <t>723009005</t>
  </si>
  <si>
    <t>Bezpečnostní elektroventil DN 25 - 230 V - bez napětí uzavřen, rozsah 0-15 kPa</t>
  </si>
  <si>
    <t>723111202</t>
  </si>
  <si>
    <t>Potrubí z ocelových trubek závitových černých spojovaných svařováním, bezešvých běžných DN 15</t>
  </si>
  <si>
    <t>723111205</t>
  </si>
  <si>
    <t>Potrubí z ocelových trubek závitových černých spojovaných svařováním, bezešvých běžných DN 32</t>
  </si>
  <si>
    <t>723150316</t>
  </si>
  <si>
    <t>Potrubí z ocelových trubek hladkých černých spojovaných svařováním tvářených za tepla D 133/4,5</t>
  </si>
  <si>
    <t>723150366</t>
  </si>
  <si>
    <t>Potrubí z ocelových trubek hladkých chráničky D 44,5/2,6</t>
  </si>
  <si>
    <t>0,6</t>
  </si>
  <si>
    <t>723150369</t>
  </si>
  <si>
    <t>Potrubí z ocelových trubek hladkých chráničky D 89/3,6</t>
  </si>
  <si>
    <t>723190205</t>
  </si>
  <si>
    <t>Přípojky plynovodní ke strojům a zařízením z trubek ocelových závitových černých spojovaných na závit, bezešvých, běžných DN 32</t>
  </si>
  <si>
    <t>723190254</t>
  </si>
  <si>
    <t>Přípojky plynovodní ke strojům a zařízením z trubek vyvedení a upevnění plynovodních výpustek na potrubí přes 25 do DN 50</t>
  </si>
  <si>
    <t>723190912</t>
  </si>
  <si>
    <t>Opravy plynovodního potrubí navaření odbočky na potrubí DN 15</t>
  </si>
  <si>
    <t>723190915</t>
  </si>
  <si>
    <t>Opravy plynovodního potrubí navaření odbočky na potrubí DN 32</t>
  </si>
  <si>
    <t>723229102</t>
  </si>
  <si>
    <t>Armatury s jedním závitem montáž armatur s jedním závitem ostatních typů G 1/2</t>
  </si>
  <si>
    <t>723239101</t>
  </si>
  <si>
    <t>Armatury se dvěma závity montáž armatur se dvěma závity ostatních typů do G 1/2</t>
  </si>
  <si>
    <t>723239104</t>
  </si>
  <si>
    <t>Armatury se dvěma závity montáž armatur se dvěma závity ostatních typů G 1 1/4</t>
  </si>
  <si>
    <t>783425614</t>
  </si>
  <si>
    <t>Nátěry kovových potrubí a armatur syntetické na vzduchu schnoucí dražšími barvami (např. Düfa, …) potrubí přes DN 100 do DN 150 mm lesklý povrch 2x antikorozní, 1x základní a 2x email</t>
  </si>
  <si>
    <t>VON - Vedlejší rozpočtové náklady</t>
  </si>
  <si>
    <t>VRN - Vedlejší rozpočtové náklady</t>
  </si>
  <si>
    <t>VRN</t>
  </si>
  <si>
    <t>Vytyčení stávajících sítí</t>
  </si>
  <si>
    <t>Geodetické vytyčení stavby</t>
  </si>
  <si>
    <t>Geodetické zaměření stavby</t>
  </si>
  <si>
    <t>Projektová dokumentace skutečného provedení (6 paré)</t>
  </si>
  <si>
    <t>Zařízení a odstranění staveniště</t>
  </si>
  <si>
    <t>Udržování čistoty na příjezdových komunikacích</t>
  </si>
  <si>
    <t>100100107</t>
  </si>
  <si>
    <t>Provozní řád plynové kotelny</t>
  </si>
  <si>
    <t>Provozní řád - uložiště propanu</t>
  </si>
  <si>
    <t>100100109</t>
  </si>
  <si>
    <t>Havarijní plán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</si>
  <si>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</si>
  <si>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</si>
  <si>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</si>
  <si>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</si>
  <si>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</si>
  <si>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rPr>
        <sz val="8"/>
        <rFont val="Trebuchet MS"/>
        <charset val="238"/>
      </rP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</si>
  <si>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</si>
  <si>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rPr>
        <sz val="8"/>
        <rFont val="Trebuchet MS"/>
        <charset val="238"/>
      </rP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</si>
  <si>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</si>
  <si>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</si>
  <si>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</si>
  <si>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</si>
  <si>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</si>
  <si>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</si>
  <si>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</si>
  <si>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Vedlejší a ostatní náklady</t>
  </si>
  <si>
    <t>Soupis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</si>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</sst>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8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name val="Trebuchet MS"/>
      <charset val="238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sz val="8"/>
      <color rgb="FFFF0000"/>
      <name val="Trebuchet MS"/>
    </font>
    <font>
      <i/>
      <sz val="8"/>
      <color rgb="FF0000FF"/>
      <name val="Trebuchet MS"/>
    </font>
    <font>
      <i/>
      <sz val="7"/>
      <color rgb="FF969696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382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left" vertical="center"/>
    </xf>
    <xf numFmtId="0" fontId="12" fillId="3" borderId="0" xfId="0" applyFont="1" applyFill="1" applyAlignment="1" applyProtection="1">
      <alignment vertical="center"/>
    </xf>
    <xf numFmtId="0" fontId="13" fillId="3" borderId="0" xfId="0" applyFont="1" applyFill="1" applyAlignment="1" applyProtection="1">
      <alignment horizontal="left" vertical="center"/>
    </xf>
    <xf numFmtId="0" fontId="14" fillId="3" borderId="0" xfId="1" applyFont="1" applyFill="1" applyAlignment="1" applyProtection="1">
      <alignment vertical="center"/>
    </xf>
    <xf numFmtId="0" fontId="46" fillId="3" borderId="0" xfId="1" applyFill="1"/>
    <xf numFmtId="0" fontId="0" fillId="3" borderId="0" xfId="0" applyFill="1"/>
    <xf numFmtId="0" fontId="11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5" fillId="0" borderId="0" xfId="0" applyFont="1" applyBorder="1" applyAlignment="1" applyProtection="1">
      <alignment horizontal="left" vertical="center"/>
    </xf>
    <xf numFmtId="0" fontId="0" fillId="0" borderId="6" xfId="0" applyBorder="1" applyProtection="1"/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8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Border="1" applyProtection="1"/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0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0" fontId="3" fillId="5" borderId="10" xfId="0" applyFont="1" applyFill="1" applyBorder="1" applyAlignment="1" applyProtection="1">
      <alignment horizontal="center" vertical="center"/>
    </xf>
    <xf numFmtId="0" fontId="0" fillId="5" borderId="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5" xfId="0" applyFont="1" applyBorder="1" applyAlignment="1">
      <alignment vertical="center"/>
    </xf>
    <xf numFmtId="0" fontId="15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5" xfId="0" applyFont="1" applyBorder="1" applyAlignment="1">
      <alignment vertical="center"/>
    </xf>
    <xf numFmtId="0" fontId="21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9" xfId="0" applyFont="1" applyBorder="1" applyAlignment="1" applyProtection="1">
      <alignment vertical="center"/>
    </xf>
    <xf numFmtId="0" fontId="0" fillId="6" borderId="10" xfId="0" applyFont="1" applyFill="1" applyBorder="1" applyAlignment="1" applyProtection="1">
      <alignment vertical="center"/>
    </xf>
    <xf numFmtId="0" fontId="2" fillId="6" borderId="11" xfId="0" applyFont="1" applyFill="1" applyBorder="1" applyAlignment="1" applyProtection="1">
      <alignment horizontal="center" vertical="center"/>
    </xf>
    <xf numFmtId="0" fontId="18" fillId="0" borderId="20" xfId="0" applyFont="1" applyBorder="1" applyAlignment="1" applyProtection="1">
      <alignment horizontal="center" vertical="center" wrapText="1"/>
    </xf>
    <xf numFmtId="0" fontId="18" fillId="0" borderId="21" xfId="0" applyFont="1" applyBorder="1" applyAlignment="1" applyProtection="1">
      <alignment horizontal="center" vertical="center" wrapText="1"/>
    </xf>
    <xf numFmtId="0" fontId="18" fillId="0" borderId="2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2" fillId="0" borderId="18" xfId="0" applyNumberFormat="1" applyFont="1" applyBorder="1" applyAlignment="1" applyProtection="1">
      <alignment vertical="center"/>
    </xf>
    <xf numFmtId="4" fontId="22" fillId="0" borderId="0" xfId="0" applyNumberFormat="1" applyFont="1" applyBorder="1" applyAlignment="1" applyProtection="1">
      <alignment vertical="center"/>
    </xf>
    <xf numFmtId="166" fontId="22" fillId="0" borderId="0" xfId="0" applyNumberFormat="1" applyFont="1" applyBorder="1" applyAlignment="1" applyProtection="1">
      <alignment vertical="center"/>
    </xf>
    <xf numFmtId="4" fontId="22" fillId="0" borderId="19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4" fillId="0" borderId="5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center" vertical="center"/>
    </xf>
    <xf numFmtId="0" fontId="4" fillId="0" borderId="5" xfId="0" applyFont="1" applyBorder="1" applyAlignment="1">
      <alignment vertical="center"/>
    </xf>
    <xf numFmtId="4" fontId="29" fillId="0" borderId="18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9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29" fillId="0" borderId="23" xfId="0" applyNumberFormat="1" applyFont="1" applyBorder="1" applyAlignment="1" applyProtection="1">
      <alignment vertical="center"/>
    </xf>
    <xf numFmtId="4" fontId="29" fillId="0" borderId="24" xfId="0" applyNumberFormat="1" applyFont="1" applyBorder="1" applyAlignment="1" applyProtection="1">
      <alignment vertical="center"/>
    </xf>
    <xf numFmtId="166" fontId="29" fillId="0" borderId="24" xfId="0" applyNumberFormat="1" applyFont="1" applyBorder="1" applyAlignment="1" applyProtection="1">
      <alignment vertical="center"/>
    </xf>
    <xf numFmtId="4" fontId="29" fillId="0" borderId="25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12" fillId="3" borderId="0" xfId="0" applyFont="1" applyFill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30" fillId="3" borderId="0" xfId="1" applyFont="1" applyFill="1" applyAlignment="1">
      <alignment vertical="center"/>
    </xf>
    <xf numFmtId="0" fontId="12" fillId="3" borderId="0" xfId="0" applyFont="1" applyFill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horizontal="left" vertical="center"/>
    </xf>
    <xf numFmtId="4" fontId="23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6" borderId="0" xfId="0" applyFont="1" applyFill="1" applyBorder="1" applyAlignment="1" applyProtection="1">
      <alignment vertical="center"/>
    </xf>
    <xf numFmtId="0" fontId="3" fillId="6" borderId="9" xfId="0" applyFont="1" applyFill="1" applyBorder="1" applyAlignment="1" applyProtection="1">
      <alignment horizontal="left" vertical="center"/>
    </xf>
    <xf numFmtId="0" fontId="3" fillId="6" borderId="10" xfId="0" applyFont="1" applyFill="1" applyBorder="1" applyAlignment="1" applyProtection="1">
      <alignment horizontal="right" vertical="center"/>
    </xf>
    <xf numFmtId="0" fontId="3" fillId="6" borderId="10" xfId="0" applyFont="1" applyFill="1" applyBorder="1" applyAlignment="1" applyProtection="1">
      <alignment horizontal="center" vertical="center"/>
    </xf>
    <xf numFmtId="0" fontId="0" fillId="6" borderId="10" xfId="0" applyFont="1" applyFill="1" applyBorder="1" applyAlignment="1" applyProtection="1">
      <alignment vertical="center"/>
      <protection locked="0"/>
    </xf>
    <xf numFmtId="4" fontId="3" fillId="6" borderId="10" xfId="0" applyNumberFormat="1" applyFont="1" applyFill="1" applyBorder="1" applyAlignment="1" applyProtection="1">
      <alignment vertical="center"/>
    </xf>
    <xf numFmtId="0" fontId="0" fillId="6" borderId="27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2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  <protection locked="0"/>
    </xf>
    <xf numFmtId="0" fontId="2" fillId="6" borderId="0" xfId="0" applyFont="1" applyFill="1" applyBorder="1" applyAlignment="1" applyProtection="1">
      <alignment horizontal="right" vertical="center"/>
    </xf>
    <xf numFmtId="0" fontId="0" fillId="6" borderId="6" xfId="0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  <protection locked="0"/>
    </xf>
    <xf numFmtId="4" fontId="5" fillId="0" borderId="24" xfId="0" applyNumberFormat="1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2" fillId="6" borderId="20" xfId="0" applyFont="1" applyFill="1" applyBorder="1" applyAlignment="1" applyProtection="1">
      <alignment horizontal="center" vertical="center" wrapText="1"/>
    </xf>
    <xf numFmtId="0" fontId="2" fillId="6" borderId="21" xfId="0" applyFont="1" applyFill="1" applyBorder="1" applyAlignment="1" applyProtection="1">
      <alignment horizontal="center" vertical="center" wrapText="1"/>
    </xf>
    <xf numFmtId="0" fontId="32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22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23" fillId="0" borderId="0" xfId="0" applyNumberFormat="1" applyFont="1" applyAlignment="1" applyProtection="1"/>
    <xf numFmtId="166" fontId="33" fillId="0" borderId="16" xfId="0" applyNumberFormat="1" applyFont="1" applyBorder="1" applyAlignment="1" applyProtection="1"/>
    <xf numFmtId="166" fontId="33" fillId="0" borderId="17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7" fillId="0" borderId="5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 applyProtection="1"/>
    <xf numFmtId="0" fontId="7" fillId="0" borderId="5" xfId="0" applyFont="1" applyBorder="1" applyAlignment="1"/>
    <xf numFmtId="0" fontId="7" fillId="0" borderId="18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9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7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4" fontId="6" fillId="0" borderId="0" xfId="0" applyNumberFormat="1" applyFont="1" applyBorder="1" applyAlignment="1" applyProtection="1"/>
    <xf numFmtId="0" fontId="0" fillId="0" borderId="28" xfId="0" applyFont="1" applyBorder="1" applyAlignment="1" applyProtection="1">
      <alignment horizontal="center" vertical="center"/>
    </xf>
    <xf numFmtId="49" fontId="0" fillId="0" borderId="28" xfId="0" applyNumberFormat="1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center" vertical="center" wrapText="1"/>
    </xf>
    <xf numFmtId="167" fontId="0" fillId="0" borderId="28" xfId="0" applyNumberFormat="1" applyFont="1" applyBorder="1" applyAlignment="1" applyProtection="1">
      <alignment vertical="center"/>
    </xf>
    <xf numFmtId="4" fontId="0" fillId="4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</xf>
    <xf numFmtId="0" fontId="1" fillId="4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9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5" xfId="0" applyFont="1" applyBorder="1" applyAlignment="1">
      <alignment vertical="center"/>
    </xf>
    <xf numFmtId="0" fontId="8" fillId="0" borderId="18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9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5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Border="1" applyAlignment="1" applyProtection="1">
      <alignment horizontal="left" vertical="center"/>
    </xf>
    <xf numFmtId="0" fontId="36" fillId="0" borderId="0" xfId="0" applyFont="1" applyBorder="1" applyAlignment="1" applyProtection="1">
      <alignment horizontal="left" vertical="center"/>
    </xf>
    <xf numFmtId="0" fontId="36" fillId="0" borderId="0" xfId="0" applyFont="1" applyBorder="1" applyAlignment="1" applyProtection="1">
      <alignment horizontal="left" vertical="center" wrapText="1"/>
    </xf>
    <xf numFmtId="167" fontId="9" fillId="0" borderId="0" xfId="0" applyNumberFormat="1" applyFont="1" applyBorder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5" xfId="0" applyFont="1" applyBorder="1" applyAlignment="1">
      <alignment vertical="center"/>
    </xf>
    <xf numFmtId="0" fontId="9" fillId="0" borderId="18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7" fillId="0" borderId="28" xfId="0" applyFont="1" applyBorder="1" applyAlignment="1" applyProtection="1">
      <alignment horizontal="center" vertical="center"/>
    </xf>
    <xf numFmtId="49" fontId="37" fillId="0" borderId="28" xfId="0" applyNumberFormat="1" applyFont="1" applyBorder="1" applyAlignment="1" applyProtection="1">
      <alignment horizontal="left" vertical="center" wrapText="1"/>
    </xf>
    <xf numFmtId="0" fontId="37" fillId="0" borderId="28" xfId="0" applyFont="1" applyBorder="1" applyAlignment="1" applyProtection="1">
      <alignment horizontal="left" vertical="center" wrapText="1"/>
    </xf>
    <xf numFmtId="0" fontId="37" fillId="0" borderId="28" xfId="0" applyFont="1" applyBorder="1" applyAlignment="1" applyProtection="1">
      <alignment horizontal="center" vertical="center" wrapText="1"/>
    </xf>
    <xf numFmtId="167" fontId="37" fillId="0" borderId="28" xfId="0" applyNumberFormat="1" applyFont="1" applyBorder="1" applyAlignment="1" applyProtection="1">
      <alignment vertical="center"/>
    </xf>
    <xf numFmtId="4" fontId="37" fillId="4" borderId="28" xfId="0" applyNumberFormat="1" applyFont="1" applyFill="1" applyBorder="1" applyAlignment="1" applyProtection="1">
      <alignment vertical="center"/>
      <protection locked="0"/>
    </xf>
    <xf numFmtId="4" fontId="37" fillId="0" borderId="28" xfId="0" applyNumberFormat="1" applyFont="1" applyBorder="1" applyAlignment="1" applyProtection="1">
      <alignment vertical="center"/>
    </xf>
    <xf numFmtId="0" fontId="37" fillId="0" borderId="5" xfId="0" applyFont="1" applyBorder="1" applyAlignment="1">
      <alignment vertical="center"/>
    </xf>
    <xf numFmtId="0" fontId="37" fillId="4" borderId="28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center" wrapText="1"/>
    </xf>
    <xf numFmtId="0" fontId="0" fillId="0" borderId="18" xfId="0" applyFont="1" applyBorder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38" fillId="0" borderId="0" xfId="0" applyFont="1" applyAlignment="1" applyProtection="1">
      <alignment vertical="center" wrapText="1"/>
    </xf>
    <xf numFmtId="0" fontId="5" fillId="0" borderId="0" xfId="0" applyFont="1" applyBorder="1" applyAlignment="1" applyProtection="1">
      <alignment horizontal="left"/>
    </xf>
    <xf numFmtId="4" fontId="5" fillId="0" borderId="0" xfId="0" applyNumberFormat="1" applyFont="1" applyBorder="1" applyAlignment="1" applyProtection="1"/>
    <xf numFmtId="0" fontId="1" fillId="0" borderId="24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vertical="center"/>
    </xf>
    <xf numFmtId="166" fontId="1" fillId="0" borderId="24" xfId="0" applyNumberFormat="1" applyFont="1" applyBorder="1" applyAlignment="1" applyProtection="1">
      <alignment vertical="center"/>
    </xf>
    <xf numFmtId="166" fontId="1" fillId="0" borderId="25" xfId="0" applyNumberFormat="1" applyFont="1" applyBorder="1" applyAlignment="1" applyProtection="1">
      <alignment vertical="center"/>
    </xf>
    <xf numFmtId="167" fontId="0" fillId="4" borderId="28" xfId="0" applyNumberFormat="1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top"/>
      <protection locked="0"/>
    </xf>
    <xf numFmtId="0" fontId="39" fillId="0" borderId="29" xfId="0" applyFont="1" applyBorder="1" applyAlignment="1" applyProtection="1">
      <alignment vertical="center" wrapText="1"/>
      <protection locked="0"/>
    </xf>
    <xf numFmtId="0" fontId="39" fillId="0" borderId="30" xfId="0" applyFont="1" applyBorder="1" applyAlignment="1" applyProtection="1">
      <alignment vertical="center" wrapText="1"/>
      <protection locked="0"/>
    </xf>
    <xf numFmtId="0" fontId="39" fillId="0" borderId="31" xfId="0" applyFont="1" applyBorder="1" applyAlignment="1" applyProtection="1">
      <alignment vertical="center" wrapText="1"/>
      <protection locked="0"/>
    </xf>
    <xf numFmtId="0" fontId="39" fillId="0" borderId="32" xfId="0" applyFont="1" applyBorder="1" applyAlignment="1" applyProtection="1">
      <alignment horizontal="center" vertical="center" wrapText="1"/>
      <protection locked="0"/>
    </xf>
    <xf numFmtId="0" fontId="39" fillId="0" borderId="33" xfId="0" applyFont="1" applyBorder="1" applyAlignment="1" applyProtection="1">
      <alignment horizontal="center" vertical="center" wrapText="1"/>
      <protection locked="0"/>
    </xf>
    <xf numFmtId="0" fontId="39" fillId="0" borderId="32" xfId="0" applyFont="1" applyBorder="1" applyAlignment="1" applyProtection="1">
      <alignment vertical="center" wrapText="1"/>
      <protection locked="0"/>
    </xf>
    <xf numFmtId="0" fontId="39" fillId="0" borderId="33" xfId="0" applyFont="1" applyBorder="1" applyAlignment="1" applyProtection="1">
      <alignment vertical="center" wrapText="1"/>
      <protection locked="0"/>
    </xf>
    <xf numFmtId="0" fontId="41" fillId="0" borderId="1" xfId="0" applyFont="1" applyBorder="1" applyAlignment="1" applyProtection="1">
      <alignment horizontal="left" vertical="center" wrapText="1"/>
      <protection locked="0"/>
    </xf>
    <xf numFmtId="0" fontId="42" fillId="0" borderId="1" xfId="0" applyFont="1" applyBorder="1" applyAlignment="1" applyProtection="1">
      <alignment horizontal="left" vertical="center" wrapText="1"/>
      <protection locked="0"/>
    </xf>
    <xf numFmtId="0" fontId="42" fillId="0" borderId="32" xfId="0" applyFont="1" applyBorder="1" applyAlignment="1" applyProtection="1">
      <alignment vertical="center" wrapText="1"/>
      <protection locked="0"/>
    </xf>
    <xf numFmtId="0" fontId="42" fillId="0" borderId="1" xfId="0" applyFont="1" applyBorder="1" applyAlignment="1" applyProtection="1">
      <alignment vertical="center" wrapText="1"/>
      <protection locked="0"/>
    </xf>
    <xf numFmtId="0" fontId="42" fillId="0" borderId="1" xfId="0" applyFont="1" applyBorder="1" applyAlignment="1" applyProtection="1">
      <alignment vertical="center"/>
      <protection locked="0"/>
    </xf>
    <xf numFmtId="0" fontId="42" fillId="0" borderId="1" xfId="0" applyFont="1" applyBorder="1" applyAlignment="1" applyProtection="1">
      <alignment horizontal="left" vertical="center"/>
      <protection locked="0"/>
    </xf>
    <xf numFmtId="49" fontId="42" fillId="0" borderId="1" xfId="0" applyNumberFormat="1" applyFont="1" applyBorder="1" applyAlignment="1" applyProtection="1">
      <alignment vertical="center" wrapText="1"/>
      <protection locked="0"/>
    </xf>
    <xf numFmtId="0" fontId="39" fillId="0" borderId="35" xfId="0" applyFont="1" applyBorder="1" applyAlignment="1" applyProtection="1">
      <alignment vertical="center" wrapText="1"/>
      <protection locked="0"/>
    </xf>
    <xf numFmtId="0" fontId="43" fillId="0" borderId="34" xfId="0" applyFont="1" applyBorder="1" applyAlignment="1" applyProtection="1">
      <alignment vertical="center" wrapText="1"/>
      <protection locked="0"/>
    </xf>
    <xf numFmtId="0" fontId="39" fillId="0" borderId="36" xfId="0" applyFont="1" applyBorder="1" applyAlignment="1" applyProtection="1">
      <alignment vertical="center" wrapText="1"/>
      <protection locked="0"/>
    </xf>
    <xf numFmtId="0" fontId="39" fillId="0" borderId="1" xfId="0" applyFont="1" applyBorder="1" applyAlignment="1" applyProtection="1">
      <alignment vertical="top"/>
      <protection locked="0"/>
    </xf>
    <xf numFmtId="0" fontId="39" fillId="0" borderId="0" xfId="0" applyFont="1" applyAlignment="1" applyProtection="1">
      <alignment vertical="top"/>
      <protection locked="0"/>
    </xf>
    <xf numFmtId="0" fontId="39" fillId="0" borderId="29" xfId="0" applyFont="1" applyBorder="1" applyAlignment="1" applyProtection="1">
      <alignment horizontal="left" vertical="center"/>
      <protection locked="0"/>
    </xf>
    <xf numFmtId="0" fontId="39" fillId="0" borderId="30" xfId="0" applyFont="1" applyBorder="1" applyAlignment="1" applyProtection="1">
      <alignment horizontal="left" vertical="center"/>
      <protection locked="0"/>
    </xf>
    <xf numFmtId="0" fontId="39" fillId="0" borderId="31" xfId="0" applyFont="1" applyBorder="1" applyAlignment="1" applyProtection="1">
      <alignment horizontal="left" vertical="center"/>
      <protection locked="0"/>
    </xf>
    <xf numFmtId="0" fontId="39" fillId="0" borderId="32" xfId="0" applyFont="1" applyBorder="1" applyAlignment="1" applyProtection="1">
      <alignment horizontal="left" vertical="center"/>
      <protection locked="0"/>
    </xf>
    <xf numFmtId="0" fontId="39" fillId="0" borderId="33" xfId="0" applyFont="1" applyBorder="1" applyAlignment="1" applyProtection="1">
      <alignment horizontal="left" vertical="center"/>
      <protection locked="0"/>
    </xf>
    <xf numFmtId="0" fontId="41" fillId="0" borderId="1" xfId="0" applyFont="1" applyBorder="1" applyAlignment="1" applyProtection="1">
      <alignment horizontal="left" vertical="center"/>
      <protection locked="0"/>
    </xf>
    <xf numFmtId="0" fontId="44" fillId="0" borderId="0" xfId="0" applyFont="1" applyAlignment="1" applyProtection="1">
      <alignment horizontal="left" vertical="center"/>
      <protection locked="0"/>
    </xf>
    <xf numFmtId="0" fontId="41" fillId="0" borderId="34" xfId="0" applyFont="1" applyBorder="1" applyAlignment="1" applyProtection="1">
      <alignment horizontal="left" vertical="center"/>
      <protection locked="0"/>
    </xf>
    <xf numFmtId="0" fontId="41" fillId="0" borderId="34" xfId="0" applyFont="1" applyBorder="1" applyAlignment="1" applyProtection="1">
      <alignment horizontal="center" vertical="center"/>
      <protection locked="0"/>
    </xf>
    <xf numFmtId="0" fontId="44" fillId="0" borderId="34" xfId="0" applyFont="1" applyBorder="1" applyAlignment="1" applyProtection="1">
      <alignment horizontal="left" vertical="center"/>
      <protection locked="0"/>
    </xf>
    <xf numFmtId="0" fontId="45" fillId="0" borderId="1" xfId="0" applyFont="1" applyBorder="1" applyAlignment="1" applyProtection="1">
      <alignment horizontal="left" vertical="center"/>
      <protection locked="0"/>
    </xf>
    <xf numFmtId="0" fontId="42" fillId="0" borderId="0" xfId="0" applyFont="1" applyAlignment="1" applyProtection="1">
      <alignment horizontal="left" vertical="center"/>
      <protection locked="0"/>
    </xf>
    <xf numFmtId="0" fontId="42" fillId="0" borderId="1" xfId="0" applyFont="1" applyBorder="1" applyAlignment="1" applyProtection="1">
      <alignment horizontal="center" vertical="center"/>
      <protection locked="0"/>
    </xf>
    <xf numFmtId="0" fontId="42" fillId="0" borderId="32" xfId="0" applyFont="1" applyBorder="1" applyAlignment="1" applyProtection="1">
      <alignment horizontal="left" vertical="center"/>
      <protection locked="0"/>
    </xf>
    <xf numFmtId="0" fontId="42" fillId="2" borderId="1" xfId="0" applyFont="1" applyFill="1" applyBorder="1" applyAlignment="1" applyProtection="1">
      <alignment horizontal="left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0" fontId="39" fillId="0" borderId="35" xfId="0" applyFont="1" applyBorder="1" applyAlignment="1" applyProtection="1">
      <alignment horizontal="left" vertical="center"/>
      <protection locked="0"/>
    </xf>
    <xf numFmtId="0" fontId="43" fillId="0" borderId="34" xfId="0" applyFont="1" applyBorder="1" applyAlignment="1" applyProtection="1">
      <alignment horizontal="left" vertical="center"/>
      <protection locked="0"/>
    </xf>
    <xf numFmtId="0" fontId="39" fillId="0" borderId="36" xfId="0" applyFont="1" applyBorder="1" applyAlignment="1" applyProtection="1">
      <alignment horizontal="left" vertical="center"/>
      <protection locked="0"/>
    </xf>
    <xf numFmtId="0" fontId="39" fillId="0" borderId="1" xfId="0" applyFont="1" applyBorder="1" applyAlignment="1" applyProtection="1">
      <alignment horizontal="left" vertical="center"/>
      <protection locked="0"/>
    </xf>
    <xf numFmtId="0" fontId="43" fillId="0" borderId="1" xfId="0" applyFont="1" applyBorder="1" applyAlignment="1" applyProtection="1">
      <alignment horizontal="left" vertical="center"/>
      <protection locked="0"/>
    </xf>
    <xf numFmtId="0" fontId="44" fillId="0" borderId="1" xfId="0" applyFont="1" applyBorder="1" applyAlignment="1" applyProtection="1">
      <alignment horizontal="left" vertical="center"/>
      <protection locked="0"/>
    </xf>
    <xf numFmtId="0" fontId="42" fillId="0" borderId="34" xfId="0" applyFont="1" applyBorder="1" applyAlignment="1" applyProtection="1">
      <alignment horizontal="left" vertical="center"/>
      <protection locked="0"/>
    </xf>
    <xf numFmtId="0" fontId="39" fillId="0" borderId="1" xfId="0" applyFont="1" applyBorder="1" applyAlignment="1" applyProtection="1">
      <alignment horizontal="left" vertical="center" wrapText="1"/>
      <protection locked="0"/>
    </xf>
    <xf numFmtId="0" fontId="42" fillId="0" borderId="1" xfId="0" applyFont="1" applyBorder="1" applyAlignment="1" applyProtection="1">
      <alignment horizontal="center" vertical="center" wrapText="1"/>
      <protection locked="0"/>
    </xf>
    <xf numFmtId="0" fontId="39" fillId="0" borderId="29" xfId="0" applyFont="1" applyBorder="1" applyAlignment="1" applyProtection="1">
      <alignment horizontal="left" vertical="center" wrapText="1"/>
      <protection locked="0"/>
    </xf>
    <xf numFmtId="0" fontId="39" fillId="0" borderId="30" xfId="0" applyFont="1" applyBorder="1" applyAlignment="1" applyProtection="1">
      <alignment horizontal="left" vertical="center" wrapText="1"/>
      <protection locked="0"/>
    </xf>
    <xf numFmtId="0" fontId="39" fillId="0" borderId="31" xfId="0" applyFont="1" applyBorder="1" applyAlignment="1" applyProtection="1">
      <alignment horizontal="left" vertical="center" wrapText="1"/>
      <protection locked="0"/>
    </xf>
    <xf numFmtId="0" fontId="39" fillId="0" borderId="32" xfId="0" applyFont="1" applyBorder="1" applyAlignment="1" applyProtection="1">
      <alignment horizontal="left" vertical="center" wrapText="1"/>
      <protection locked="0"/>
    </xf>
    <xf numFmtId="0" fontId="39" fillId="0" borderId="33" xfId="0" applyFont="1" applyBorder="1" applyAlignment="1" applyProtection="1">
      <alignment horizontal="left" vertical="center" wrapText="1"/>
      <protection locked="0"/>
    </xf>
    <xf numFmtId="0" fontId="44" fillId="0" borderId="32" xfId="0" applyFont="1" applyBorder="1" applyAlignment="1" applyProtection="1">
      <alignment horizontal="left" vertical="center" wrapText="1"/>
      <protection locked="0"/>
    </xf>
    <xf numFmtId="0" fontId="44" fillId="0" borderId="33" xfId="0" applyFont="1" applyBorder="1" applyAlignment="1" applyProtection="1">
      <alignment horizontal="left" vertical="center" wrapText="1"/>
      <protection locked="0"/>
    </xf>
    <xf numFmtId="0" fontId="42" fillId="0" borderId="32" xfId="0" applyFont="1" applyBorder="1" applyAlignment="1" applyProtection="1">
      <alignment horizontal="left" vertical="center" wrapText="1"/>
      <protection locked="0"/>
    </xf>
    <xf numFmtId="0" fontId="42" fillId="0" borderId="33" xfId="0" applyFont="1" applyBorder="1" applyAlignment="1" applyProtection="1">
      <alignment horizontal="left" vertical="center" wrapText="1"/>
      <protection locked="0"/>
    </xf>
    <xf numFmtId="0" fontId="42" fillId="0" borderId="33" xfId="0" applyFont="1" applyBorder="1" applyAlignment="1" applyProtection="1">
      <alignment horizontal="left" vertical="center"/>
      <protection locked="0"/>
    </xf>
    <xf numFmtId="0" fontId="42" fillId="0" borderId="35" xfId="0" applyFont="1" applyBorder="1" applyAlignment="1" applyProtection="1">
      <alignment horizontal="left" vertical="center" wrapText="1"/>
      <protection locked="0"/>
    </xf>
    <xf numFmtId="0" fontId="42" fillId="0" borderId="34" xfId="0" applyFont="1" applyBorder="1" applyAlignment="1" applyProtection="1">
      <alignment horizontal="left" vertical="center" wrapText="1"/>
      <protection locked="0"/>
    </xf>
    <xf numFmtId="0" fontId="42" fillId="0" borderId="36" xfId="0" applyFont="1" applyBorder="1" applyAlignment="1" applyProtection="1">
      <alignment horizontal="left" vertical="center" wrapText="1"/>
      <protection locked="0"/>
    </xf>
    <xf numFmtId="0" fontId="42" fillId="0" borderId="1" xfId="0" applyFont="1" applyBorder="1" applyAlignment="1" applyProtection="1">
      <alignment horizontal="left" vertical="top"/>
      <protection locked="0"/>
    </xf>
    <xf numFmtId="0" fontId="42" fillId="0" borderId="1" xfId="0" applyFont="1" applyBorder="1" applyAlignment="1" applyProtection="1">
      <alignment horizontal="center" vertical="top"/>
      <protection locked="0"/>
    </xf>
    <xf numFmtId="0" fontId="42" fillId="0" borderId="35" xfId="0" applyFont="1" applyBorder="1" applyAlignment="1" applyProtection="1">
      <alignment horizontal="left" vertical="center"/>
      <protection locked="0"/>
    </xf>
    <xf numFmtId="0" fontId="42" fillId="0" borderId="36" xfId="0" applyFont="1" applyBorder="1" applyAlignment="1" applyProtection="1">
      <alignment horizontal="left" vertical="center"/>
      <protection locked="0"/>
    </xf>
    <xf numFmtId="0" fontId="44" fillId="0" borderId="0" xfId="0" applyFont="1" applyAlignment="1" applyProtection="1">
      <alignment vertical="center"/>
      <protection locked="0"/>
    </xf>
    <xf numFmtId="0" fontId="41" fillId="0" borderId="1" xfId="0" applyFont="1" applyBorder="1" applyAlignment="1" applyProtection="1">
      <alignment vertical="center"/>
      <protection locked="0"/>
    </xf>
    <xf numFmtId="0" fontId="44" fillId="0" borderId="34" xfId="0" applyFont="1" applyBorder="1" applyAlignment="1" applyProtection="1">
      <alignment vertical="center"/>
      <protection locked="0"/>
    </xf>
    <xf numFmtId="0" fontId="41" fillId="0" borderId="3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42" fillId="0" borderId="1" xfId="0" applyNumberFormat="1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vertical="top"/>
      <protection locked="0"/>
    </xf>
    <xf numFmtId="0" fontId="41" fillId="0" borderId="34" xfId="0" applyFont="1" applyBorder="1" applyAlignment="1" applyProtection="1">
      <alignment horizontal="left"/>
      <protection locked="0"/>
    </xf>
    <xf numFmtId="0" fontId="44" fillId="0" borderId="34" xfId="0" applyFont="1" applyBorder="1" applyAlignment="1" applyProtection="1">
      <protection locked="0"/>
    </xf>
    <xf numFmtId="0" fontId="39" fillId="0" borderId="32" xfId="0" applyFont="1" applyBorder="1" applyAlignment="1" applyProtection="1">
      <alignment vertical="top"/>
      <protection locked="0"/>
    </xf>
    <xf numFmtId="0" fontId="39" fillId="0" borderId="33" xfId="0" applyFont="1" applyBorder="1" applyAlignment="1" applyProtection="1">
      <alignment vertical="top"/>
      <protection locked="0"/>
    </xf>
    <xf numFmtId="0" fontId="39" fillId="0" borderId="1" xfId="0" applyFont="1" applyBorder="1" applyAlignment="1" applyProtection="1">
      <alignment horizontal="center" vertical="center"/>
      <protection locked="0"/>
    </xf>
    <xf numFmtId="0" fontId="39" fillId="0" borderId="1" xfId="0" applyFont="1" applyBorder="1" applyAlignment="1" applyProtection="1">
      <alignment horizontal="left" vertical="top"/>
      <protection locked="0"/>
    </xf>
    <xf numFmtId="0" fontId="39" fillId="0" borderId="35" xfId="0" applyFont="1" applyBorder="1" applyAlignment="1" applyProtection="1">
      <alignment vertical="top"/>
      <protection locked="0"/>
    </xf>
    <xf numFmtId="0" fontId="39" fillId="0" borderId="34" xfId="0" applyFont="1" applyBorder="1" applyAlignment="1" applyProtection="1">
      <alignment vertical="top"/>
      <protection locked="0"/>
    </xf>
    <xf numFmtId="0" fontId="39" fillId="0" borderId="36" xfId="0" applyFont="1" applyBorder="1" applyAlignment="1" applyProtection="1">
      <alignment vertical="top"/>
      <protection locked="0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0" fillId="0" borderId="0" xfId="0"/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0" fontId="2" fillId="6" borderId="10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right" vertical="center"/>
    </xf>
    <xf numFmtId="164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0" fontId="3" fillId="5" borderId="10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4" fontId="3" fillId="5" borderId="10" xfId="0" applyNumberFormat="1" applyFont="1" applyFill="1" applyBorder="1" applyAlignment="1" applyProtection="1">
      <alignment vertical="center"/>
    </xf>
    <xf numFmtId="0" fontId="0" fillId="5" borderId="11" xfId="0" applyFont="1" applyFill="1" applyBorder="1" applyAlignment="1" applyProtection="1">
      <alignment vertical="center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20" fillId="0" borderId="8" xfId="0" applyNumberFormat="1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8" fillId="0" borderId="0" xfId="0" applyFont="1" applyAlignment="1" applyProtection="1">
      <alignment horizontal="left" vertical="center" wrapText="1"/>
    </xf>
    <xf numFmtId="0" fontId="18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0" fillId="3" borderId="0" xfId="1" applyFont="1" applyFill="1" applyAlignment="1">
      <alignment vertical="center"/>
    </xf>
    <xf numFmtId="0" fontId="18" fillId="0" borderId="0" xfId="0" applyFont="1" applyBorder="1" applyAlignment="1" applyProtection="1">
      <alignment horizontal="left" vertical="center" wrapText="1"/>
    </xf>
    <xf numFmtId="0" fontId="18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</xf>
    <xf numFmtId="0" fontId="42" fillId="0" borderId="1" xfId="0" applyFont="1" applyBorder="1" applyAlignment="1" applyProtection="1">
      <alignment horizontal="left" vertical="center" wrapText="1"/>
      <protection locked="0"/>
    </xf>
    <xf numFmtId="0" fontId="40" fillId="0" borderId="1" xfId="0" applyFont="1" applyBorder="1" applyAlignment="1" applyProtection="1">
      <alignment horizontal="center" vertical="center" wrapText="1"/>
      <protection locked="0"/>
    </xf>
    <xf numFmtId="0" fontId="41" fillId="0" borderId="34" xfId="0" applyFont="1" applyBorder="1" applyAlignment="1" applyProtection="1">
      <alignment horizontal="left" wrapText="1"/>
      <protection locked="0"/>
    </xf>
    <xf numFmtId="0" fontId="42" fillId="0" borderId="1" xfId="0" applyFont="1" applyBorder="1" applyAlignment="1" applyProtection="1">
      <alignment horizontal="left" vertical="center"/>
      <protection locked="0"/>
    </xf>
    <xf numFmtId="49" fontId="42" fillId="0" borderId="1" xfId="0" applyNumberFormat="1" applyFont="1" applyBorder="1" applyAlignment="1" applyProtection="1">
      <alignment horizontal="left" vertical="center" wrapText="1"/>
      <protection locked="0"/>
    </xf>
    <xf numFmtId="0" fontId="40" fillId="0" borderId="1" xfId="0" applyFont="1" applyBorder="1" applyAlignment="1" applyProtection="1">
      <alignment horizontal="center" vertical="center"/>
      <protection locked="0"/>
    </xf>
    <xf numFmtId="0" fontId="41" fillId="0" borderId="34" xfId="0" applyFont="1" applyBorder="1" applyAlignment="1" applyProtection="1">
      <alignment horizontal="left"/>
      <protection locked="0"/>
    </xf>
    <xf numFmtId="0" fontId="42" fillId="0" borderId="1" xfId="0" applyFont="1" applyBorder="1" applyAlignment="1" applyProtection="1">
      <alignment horizontal="left" vertical="top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63"/>
  <sheetViews>
    <sheetView showGridLines="0" tabSelected="1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91" width="9.33203125" hidden="1"/>
  </cols>
  <sheetData>
    <row r="1" spans="1:74" ht="21.4" customHeight="1">
      <c r="A1" s="14" t="s">
        <v>0</v>
      </c>
      <c r="B1" s="15"/>
      <c r="C1" s="15"/>
      <c r="D1" s="16" t="s">
        <v>1</v>
      </c>
      <c r="E1" s="15"/>
      <c r="F1" s="15"/>
      <c r="G1" s="15"/>
      <c r="H1" s="15"/>
      <c r="I1" s="15"/>
      <c r="J1" s="15"/>
      <c r="K1" s="17" t="s">
        <v>2</v>
      </c>
      <c r="L1" s="17"/>
      <c r="M1" s="17"/>
      <c r="N1" s="17"/>
      <c r="O1" s="17"/>
      <c r="P1" s="17"/>
      <c r="Q1" s="17"/>
      <c r="R1" s="17"/>
      <c r="S1" s="17"/>
      <c r="T1" s="15"/>
      <c r="U1" s="15"/>
      <c r="V1" s="15"/>
      <c r="W1" s="17" t="s">
        <v>3</v>
      </c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8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20" t="s">
        <v>4</v>
      </c>
      <c r="BB1" s="20" t="s">
        <v>5</v>
      </c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T1" s="21" t="s">
        <v>6</v>
      </c>
      <c r="BU1" s="21" t="s">
        <v>6</v>
      </c>
      <c r="BV1" s="21" t="s">
        <v>7</v>
      </c>
    </row>
    <row r="2" spans="1:74" ht="36.950000000000003" customHeight="1">
      <c r="AR2" s="330"/>
      <c r="AS2" s="330"/>
      <c r="AT2" s="330"/>
      <c r="AU2" s="330"/>
      <c r="AV2" s="330"/>
      <c r="AW2" s="330"/>
      <c r="AX2" s="330"/>
      <c r="AY2" s="330"/>
      <c r="AZ2" s="330"/>
      <c r="BA2" s="330"/>
      <c r="BB2" s="330"/>
      <c r="BC2" s="330"/>
      <c r="BD2" s="330"/>
      <c r="BE2" s="330"/>
      <c r="BS2" s="22" t="s">
        <v>8</v>
      </c>
      <c r="BT2" s="22" t="s">
        <v>9</v>
      </c>
    </row>
    <row r="3" spans="1:74" ht="6.95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5"/>
      <c r="BS3" s="22" t="s">
        <v>8</v>
      </c>
      <c r="BT3" s="22" t="s">
        <v>10</v>
      </c>
    </row>
    <row r="4" spans="1:74" ht="36.950000000000003" customHeight="1">
      <c r="B4" s="26"/>
      <c r="C4" s="27"/>
      <c r="D4" s="28" t="s">
        <v>11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9"/>
      <c r="AS4" s="30" t="s">
        <v>12</v>
      </c>
      <c r="BE4" s="31" t="s">
        <v>13</v>
      </c>
      <c r="BS4" s="22" t="s">
        <v>14</v>
      </c>
    </row>
    <row r="5" spans="1:74" ht="14.45" customHeight="1">
      <c r="B5" s="26"/>
      <c r="C5" s="27"/>
      <c r="D5" s="32" t="s">
        <v>15</v>
      </c>
      <c r="E5" s="27"/>
      <c r="F5" s="27"/>
      <c r="G5" s="27"/>
      <c r="H5" s="27"/>
      <c r="I5" s="27"/>
      <c r="J5" s="27"/>
      <c r="K5" s="357" t="s">
        <v>16</v>
      </c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8"/>
      <c r="AA5" s="358"/>
      <c r="AB5" s="358"/>
      <c r="AC5" s="358"/>
      <c r="AD5" s="358"/>
      <c r="AE5" s="358"/>
      <c r="AF5" s="358"/>
      <c r="AG5" s="358"/>
      <c r="AH5" s="358"/>
      <c r="AI5" s="358"/>
      <c r="AJ5" s="358"/>
      <c r="AK5" s="358"/>
      <c r="AL5" s="358"/>
      <c r="AM5" s="358"/>
      <c r="AN5" s="358"/>
      <c r="AO5" s="358"/>
      <c r="AP5" s="27"/>
      <c r="AQ5" s="29"/>
      <c r="BE5" s="355" t="s">
        <v>17</v>
      </c>
      <c r="BS5" s="22" t="s">
        <v>8</v>
      </c>
    </row>
    <row r="6" spans="1:74" ht="36.950000000000003" customHeight="1">
      <c r="B6" s="26"/>
      <c r="C6" s="27"/>
      <c r="D6" s="34" t="s">
        <v>18</v>
      </c>
      <c r="E6" s="27"/>
      <c r="F6" s="27"/>
      <c r="G6" s="27"/>
      <c r="H6" s="27"/>
      <c r="I6" s="27"/>
      <c r="J6" s="27"/>
      <c r="K6" s="359" t="s">
        <v>19</v>
      </c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8"/>
      <c r="Z6" s="358"/>
      <c r="AA6" s="358"/>
      <c r="AB6" s="358"/>
      <c r="AC6" s="358"/>
      <c r="AD6" s="358"/>
      <c r="AE6" s="358"/>
      <c r="AF6" s="358"/>
      <c r="AG6" s="358"/>
      <c r="AH6" s="358"/>
      <c r="AI6" s="358"/>
      <c r="AJ6" s="358"/>
      <c r="AK6" s="358"/>
      <c r="AL6" s="358"/>
      <c r="AM6" s="358"/>
      <c r="AN6" s="358"/>
      <c r="AO6" s="358"/>
      <c r="AP6" s="27"/>
      <c r="AQ6" s="29"/>
      <c r="BE6" s="356"/>
      <c r="BS6" s="22" t="s">
        <v>8</v>
      </c>
    </row>
    <row r="7" spans="1:74" ht="14.45" customHeight="1">
      <c r="B7" s="26"/>
      <c r="C7" s="27"/>
      <c r="D7" s="35" t="s">
        <v>20</v>
      </c>
      <c r="E7" s="27"/>
      <c r="F7" s="27"/>
      <c r="G7" s="27"/>
      <c r="H7" s="27"/>
      <c r="I7" s="27"/>
      <c r="J7" s="27"/>
      <c r="K7" s="33" t="s">
        <v>21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35" t="s">
        <v>22</v>
      </c>
      <c r="AL7" s="27"/>
      <c r="AM7" s="27"/>
      <c r="AN7" s="33" t="s">
        <v>21</v>
      </c>
      <c r="AO7" s="27"/>
      <c r="AP7" s="27"/>
      <c r="AQ7" s="29"/>
      <c r="BE7" s="356"/>
      <c r="BS7" s="22" t="s">
        <v>8</v>
      </c>
    </row>
    <row r="8" spans="1:74" ht="14.45" customHeight="1">
      <c r="B8" s="26"/>
      <c r="C8" s="27"/>
      <c r="D8" s="35" t="s">
        <v>23</v>
      </c>
      <c r="E8" s="27"/>
      <c r="F8" s="27"/>
      <c r="G8" s="27"/>
      <c r="H8" s="27"/>
      <c r="I8" s="27"/>
      <c r="J8" s="27"/>
      <c r="K8" s="33" t="s">
        <v>24</v>
      </c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35" t="s">
        <v>25</v>
      </c>
      <c r="AL8" s="27"/>
      <c r="AM8" s="27"/>
      <c r="AN8" s="36" t="s">
        <v>26</v>
      </c>
      <c r="AO8" s="27"/>
      <c r="AP8" s="27"/>
      <c r="AQ8" s="29"/>
      <c r="BE8" s="356"/>
      <c r="BS8" s="22" t="s">
        <v>8</v>
      </c>
    </row>
    <row r="9" spans="1:74" ht="14.45" customHeight="1">
      <c r="B9" s="26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9"/>
      <c r="BE9" s="356"/>
      <c r="BS9" s="22" t="s">
        <v>8</v>
      </c>
    </row>
    <row r="10" spans="1:74" ht="14.45" customHeight="1">
      <c r="B10" s="26"/>
      <c r="C10" s="27"/>
      <c r="D10" s="35" t="s">
        <v>27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35" t="s">
        <v>28</v>
      </c>
      <c r="AL10" s="27"/>
      <c r="AM10" s="27"/>
      <c r="AN10" s="33" t="s">
        <v>21</v>
      </c>
      <c r="AO10" s="27"/>
      <c r="AP10" s="27"/>
      <c r="AQ10" s="29"/>
      <c r="BE10" s="356"/>
      <c r="BS10" s="22" t="s">
        <v>8</v>
      </c>
    </row>
    <row r="11" spans="1:74" ht="18.399999999999999" customHeight="1">
      <c r="B11" s="26"/>
      <c r="C11" s="27"/>
      <c r="D11" s="27"/>
      <c r="E11" s="33" t="s">
        <v>29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35" t="s">
        <v>30</v>
      </c>
      <c r="AL11" s="27"/>
      <c r="AM11" s="27"/>
      <c r="AN11" s="33" t="s">
        <v>21</v>
      </c>
      <c r="AO11" s="27"/>
      <c r="AP11" s="27"/>
      <c r="AQ11" s="29"/>
      <c r="BE11" s="356"/>
      <c r="BS11" s="22" t="s">
        <v>8</v>
      </c>
    </row>
    <row r="12" spans="1:74" ht="6.95" customHeight="1">
      <c r="B12" s="26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9"/>
      <c r="BE12" s="356"/>
      <c r="BS12" s="22" t="s">
        <v>8</v>
      </c>
    </row>
    <row r="13" spans="1:74" ht="14.45" customHeight="1">
      <c r="B13" s="26"/>
      <c r="C13" s="27"/>
      <c r="D13" s="35" t="s">
        <v>31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35" t="s">
        <v>28</v>
      </c>
      <c r="AL13" s="27"/>
      <c r="AM13" s="27"/>
      <c r="AN13" s="37" t="s">
        <v>32</v>
      </c>
      <c r="AO13" s="27"/>
      <c r="AP13" s="27"/>
      <c r="AQ13" s="29"/>
      <c r="BE13" s="356"/>
      <c r="BS13" s="22" t="s">
        <v>8</v>
      </c>
    </row>
    <row r="14" spans="1:74" ht="15">
      <c r="B14" s="26"/>
      <c r="C14" s="27"/>
      <c r="D14" s="27"/>
      <c r="E14" s="360" t="s">
        <v>32</v>
      </c>
      <c r="F14" s="361"/>
      <c r="G14" s="361"/>
      <c r="H14" s="361"/>
      <c r="I14" s="361"/>
      <c r="J14" s="361"/>
      <c r="K14" s="361"/>
      <c r="L14" s="361"/>
      <c r="M14" s="361"/>
      <c r="N14" s="361"/>
      <c r="O14" s="361"/>
      <c r="P14" s="361"/>
      <c r="Q14" s="361"/>
      <c r="R14" s="361"/>
      <c r="S14" s="361"/>
      <c r="T14" s="361"/>
      <c r="U14" s="361"/>
      <c r="V14" s="361"/>
      <c r="W14" s="361"/>
      <c r="X14" s="361"/>
      <c r="Y14" s="361"/>
      <c r="Z14" s="361"/>
      <c r="AA14" s="361"/>
      <c r="AB14" s="361"/>
      <c r="AC14" s="361"/>
      <c r="AD14" s="361"/>
      <c r="AE14" s="361"/>
      <c r="AF14" s="361"/>
      <c r="AG14" s="361"/>
      <c r="AH14" s="361"/>
      <c r="AI14" s="361"/>
      <c r="AJ14" s="361"/>
      <c r="AK14" s="35" t="s">
        <v>30</v>
      </c>
      <c r="AL14" s="27"/>
      <c r="AM14" s="27"/>
      <c r="AN14" s="37" t="s">
        <v>32</v>
      </c>
      <c r="AO14" s="27"/>
      <c r="AP14" s="27"/>
      <c r="AQ14" s="29"/>
      <c r="BE14" s="356"/>
      <c r="BS14" s="22" t="s">
        <v>8</v>
      </c>
    </row>
    <row r="15" spans="1:74" ht="6.95" customHeight="1">
      <c r="B15" s="26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9"/>
      <c r="BE15" s="356"/>
      <c r="BS15" s="22" t="s">
        <v>6</v>
      </c>
    </row>
    <row r="16" spans="1:74" ht="14.45" customHeight="1">
      <c r="B16" s="26"/>
      <c r="C16" s="27"/>
      <c r="D16" s="35" t="s">
        <v>33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35" t="s">
        <v>28</v>
      </c>
      <c r="AL16" s="27"/>
      <c r="AM16" s="27"/>
      <c r="AN16" s="33" t="s">
        <v>21</v>
      </c>
      <c r="AO16" s="27"/>
      <c r="AP16" s="27"/>
      <c r="AQ16" s="29"/>
      <c r="BE16" s="356"/>
      <c r="BS16" s="22" t="s">
        <v>6</v>
      </c>
    </row>
    <row r="17" spans="2:71" ht="18.399999999999999" customHeight="1">
      <c r="B17" s="26"/>
      <c r="C17" s="27"/>
      <c r="D17" s="27"/>
      <c r="E17" s="33" t="s">
        <v>34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35" t="s">
        <v>30</v>
      </c>
      <c r="AL17" s="27"/>
      <c r="AM17" s="27"/>
      <c r="AN17" s="33" t="s">
        <v>21</v>
      </c>
      <c r="AO17" s="27"/>
      <c r="AP17" s="27"/>
      <c r="AQ17" s="29"/>
      <c r="BE17" s="356"/>
      <c r="BS17" s="22" t="s">
        <v>35</v>
      </c>
    </row>
    <row r="18" spans="2:71" ht="6.95" customHeight="1">
      <c r="B18" s="26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9"/>
      <c r="BE18" s="356"/>
      <c r="BS18" s="22" t="s">
        <v>8</v>
      </c>
    </row>
    <row r="19" spans="2:71" ht="14.45" customHeight="1">
      <c r="B19" s="26"/>
      <c r="C19" s="27"/>
      <c r="D19" s="35" t="s">
        <v>36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9"/>
      <c r="BE19" s="356"/>
      <c r="BS19" s="22" t="s">
        <v>8</v>
      </c>
    </row>
    <row r="20" spans="2:71" ht="48.75" customHeight="1">
      <c r="B20" s="26"/>
      <c r="C20" s="27"/>
      <c r="D20" s="27"/>
      <c r="E20" s="362" t="s">
        <v>37</v>
      </c>
      <c r="F20" s="362"/>
      <c r="G20" s="362"/>
      <c r="H20" s="362"/>
      <c r="I20" s="362"/>
      <c r="J20" s="362"/>
      <c r="K20" s="362"/>
      <c r="L20" s="362"/>
      <c r="M20" s="362"/>
      <c r="N20" s="362"/>
      <c r="O20" s="362"/>
      <c r="P20" s="362"/>
      <c r="Q20" s="362"/>
      <c r="R20" s="362"/>
      <c r="S20" s="362"/>
      <c r="T20" s="362"/>
      <c r="U20" s="362"/>
      <c r="V20" s="362"/>
      <c r="W20" s="362"/>
      <c r="X20" s="362"/>
      <c r="Y20" s="362"/>
      <c r="Z20" s="362"/>
      <c r="AA20" s="362"/>
      <c r="AB20" s="362"/>
      <c r="AC20" s="362"/>
      <c r="AD20" s="362"/>
      <c r="AE20" s="362"/>
      <c r="AF20" s="362"/>
      <c r="AG20" s="362"/>
      <c r="AH20" s="362"/>
      <c r="AI20" s="362"/>
      <c r="AJ20" s="362"/>
      <c r="AK20" s="362"/>
      <c r="AL20" s="362"/>
      <c r="AM20" s="362"/>
      <c r="AN20" s="362"/>
      <c r="AO20" s="27"/>
      <c r="AP20" s="27"/>
      <c r="AQ20" s="29"/>
      <c r="BE20" s="356"/>
      <c r="BS20" s="22" t="s">
        <v>6</v>
      </c>
    </row>
    <row r="21" spans="2:71" ht="6.95" customHeight="1">
      <c r="B21" s="26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9"/>
      <c r="BE21" s="356"/>
    </row>
    <row r="22" spans="2:71" ht="6.95" customHeight="1">
      <c r="B22" s="26"/>
      <c r="C22" s="27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27"/>
      <c r="AQ22" s="29"/>
      <c r="BE22" s="356"/>
    </row>
    <row r="23" spans="2:71" s="1" customFormat="1" ht="25.9" customHeight="1">
      <c r="B23" s="39"/>
      <c r="C23" s="40"/>
      <c r="D23" s="41" t="s">
        <v>38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363">
        <f>ROUND(AG51,2)</f>
        <v>0</v>
      </c>
      <c r="AL23" s="364"/>
      <c r="AM23" s="364"/>
      <c r="AN23" s="364"/>
      <c r="AO23" s="364"/>
      <c r="AP23" s="40"/>
      <c r="AQ23" s="43"/>
      <c r="BE23" s="356"/>
    </row>
    <row r="24" spans="2:71" s="1" customFormat="1" ht="6.95" customHeight="1"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3"/>
      <c r="BE24" s="356"/>
    </row>
    <row r="25" spans="2:71" s="1" customFormat="1">
      <c r="B25" s="39"/>
      <c r="C25" s="40"/>
      <c r="D25" s="40"/>
      <c r="E25" s="40"/>
      <c r="F25" s="40"/>
      <c r="G25" s="40"/>
      <c r="H25" s="40"/>
      <c r="I25" s="40"/>
      <c r="J25" s="40"/>
      <c r="K25" s="40"/>
      <c r="L25" s="365" t="s">
        <v>39</v>
      </c>
      <c r="M25" s="365"/>
      <c r="N25" s="365"/>
      <c r="O25" s="365"/>
      <c r="P25" s="40"/>
      <c r="Q25" s="40"/>
      <c r="R25" s="40"/>
      <c r="S25" s="40"/>
      <c r="T25" s="40"/>
      <c r="U25" s="40"/>
      <c r="V25" s="40"/>
      <c r="W25" s="365" t="s">
        <v>40</v>
      </c>
      <c r="X25" s="365"/>
      <c r="Y25" s="365"/>
      <c r="Z25" s="365"/>
      <c r="AA25" s="365"/>
      <c r="AB25" s="365"/>
      <c r="AC25" s="365"/>
      <c r="AD25" s="365"/>
      <c r="AE25" s="365"/>
      <c r="AF25" s="40"/>
      <c r="AG25" s="40"/>
      <c r="AH25" s="40"/>
      <c r="AI25" s="40"/>
      <c r="AJ25" s="40"/>
      <c r="AK25" s="365" t="s">
        <v>41</v>
      </c>
      <c r="AL25" s="365"/>
      <c r="AM25" s="365"/>
      <c r="AN25" s="365"/>
      <c r="AO25" s="365"/>
      <c r="AP25" s="40"/>
      <c r="AQ25" s="43"/>
      <c r="BE25" s="356"/>
    </row>
    <row r="26" spans="2:71" s="2" customFormat="1" ht="14.45" customHeight="1">
      <c r="B26" s="45"/>
      <c r="C26" s="46"/>
      <c r="D26" s="47" t="s">
        <v>42</v>
      </c>
      <c r="E26" s="46"/>
      <c r="F26" s="47" t="s">
        <v>43</v>
      </c>
      <c r="G26" s="46"/>
      <c r="H26" s="46"/>
      <c r="I26" s="46"/>
      <c r="J26" s="46"/>
      <c r="K26" s="46"/>
      <c r="L26" s="348">
        <v>0.21</v>
      </c>
      <c r="M26" s="349"/>
      <c r="N26" s="349"/>
      <c r="O26" s="349"/>
      <c r="P26" s="46"/>
      <c r="Q26" s="46"/>
      <c r="R26" s="46"/>
      <c r="S26" s="46"/>
      <c r="T26" s="46"/>
      <c r="U26" s="46"/>
      <c r="V26" s="46"/>
      <c r="W26" s="350">
        <f>ROUND(AZ51,2)</f>
        <v>0</v>
      </c>
      <c r="X26" s="349"/>
      <c r="Y26" s="349"/>
      <c r="Z26" s="349"/>
      <c r="AA26" s="349"/>
      <c r="AB26" s="349"/>
      <c r="AC26" s="349"/>
      <c r="AD26" s="349"/>
      <c r="AE26" s="349"/>
      <c r="AF26" s="46"/>
      <c r="AG26" s="46"/>
      <c r="AH26" s="46"/>
      <c r="AI26" s="46"/>
      <c r="AJ26" s="46"/>
      <c r="AK26" s="350">
        <f>ROUND(AV51,2)</f>
        <v>0</v>
      </c>
      <c r="AL26" s="349"/>
      <c r="AM26" s="349"/>
      <c r="AN26" s="349"/>
      <c r="AO26" s="349"/>
      <c r="AP26" s="46"/>
      <c r="AQ26" s="48"/>
      <c r="BE26" s="356"/>
    </row>
    <row r="27" spans="2:71" s="2" customFormat="1" ht="14.45" customHeight="1">
      <c r="B27" s="45"/>
      <c r="C27" s="46"/>
      <c r="D27" s="46"/>
      <c r="E27" s="46"/>
      <c r="F27" s="47" t="s">
        <v>44</v>
      </c>
      <c r="G27" s="46"/>
      <c r="H27" s="46"/>
      <c r="I27" s="46"/>
      <c r="J27" s="46"/>
      <c r="K27" s="46"/>
      <c r="L27" s="348">
        <v>0.15</v>
      </c>
      <c r="M27" s="349"/>
      <c r="N27" s="349"/>
      <c r="O27" s="349"/>
      <c r="P27" s="46"/>
      <c r="Q27" s="46"/>
      <c r="R27" s="46"/>
      <c r="S27" s="46"/>
      <c r="T27" s="46"/>
      <c r="U27" s="46"/>
      <c r="V27" s="46"/>
      <c r="W27" s="350">
        <f>ROUND(BA51,2)</f>
        <v>0</v>
      </c>
      <c r="X27" s="349"/>
      <c r="Y27" s="349"/>
      <c r="Z27" s="349"/>
      <c r="AA27" s="349"/>
      <c r="AB27" s="349"/>
      <c r="AC27" s="349"/>
      <c r="AD27" s="349"/>
      <c r="AE27" s="349"/>
      <c r="AF27" s="46"/>
      <c r="AG27" s="46"/>
      <c r="AH27" s="46"/>
      <c r="AI27" s="46"/>
      <c r="AJ27" s="46"/>
      <c r="AK27" s="350">
        <f>ROUND(AW51,2)</f>
        <v>0</v>
      </c>
      <c r="AL27" s="349"/>
      <c r="AM27" s="349"/>
      <c r="AN27" s="349"/>
      <c r="AO27" s="349"/>
      <c r="AP27" s="46"/>
      <c r="AQ27" s="48"/>
      <c r="BE27" s="356"/>
    </row>
    <row r="28" spans="2:71" s="2" customFormat="1" ht="14.45" hidden="1" customHeight="1">
      <c r="B28" s="45"/>
      <c r="C28" s="46"/>
      <c r="D28" s="46"/>
      <c r="E28" s="46"/>
      <c r="F28" s="47" t="s">
        <v>45</v>
      </c>
      <c r="G28" s="46"/>
      <c r="H28" s="46"/>
      <c r="I28" s="46"/>
      <c r="J28" s="46"/>
      <c r="K28" s="46"/>
      <c r="L28" s="348">
        <v>0.21</v>
      </c>
      <c r="M28" s="349"/>
      <c r="N28" s="349"/>
      <c r="O28" s="349"/>
      <c r="P28" s="46"/>
      <c r="Q28" s="46"/>
      <c r="R28" s="46"/>
      <c r="S28" s="46"/>
      <c r="T28" s="46"/>
      <c r="U28" s="46"/>
      <c r="V28" s="46"/>
      <c r="W28" s="350">
        <f>ROUND(BB51,2)</f>
        <v>0</v>
      </c>
      <c r="X28" s="349"/>
      <c r="Y28" s="349"/>
      <c r="Z28" s="349"/>
      <c r="AA28" s="349"/>
      <c r="AB28" s="349"/>
      <c r="AC28" s="349"/>
      <c r="AD28" s="349"/>
      <c r="AE28" s="349"/>
      <c r="AF28" s="46"/>
      <c r="AG28" s="46"/>
      <c r="AH28" s="46"/>
      <c r="AI28" s="46"/>
      <c r="AJ28" s="46"/>
      <c r="AK28" s="350">
        <v>0</v>
      </c>
      <c r="AL28" s="349"/>
      <c r="AM28" s="349"/>
      <c r="AN28" s="349"/>
      <c r="AO28" s="349"/>
      <c r="AP28" s="46"/>
      <c r="AQ28" s="48"/>
      <c r="BE28" s="356"/>
    </row>
    <row r="29" spans="2:71" s="2" customFormat="1" ht="14.45" hidden="1" customHeight="1">
      <c r="B29" s="45"/>
      <c r="C29" s="46"/>
      <c r="D29" s="46"/>
      <c r="E29" s="46"/>
      <c r="F29" s="47" t="s">
        <v>46</v>
      </c>
      <c r="G29" s="46"/>
      <c r="H29" s="46"/>
      <c r="I29" s="46"/>
      <c r="J29" s="46"/>
      <c r="K29" s="46"/>
      <c r="L29" s="348">
        <v>0.15</v>
      </c>
      <c r="M29" s="349"/>
      <c r="N29" s="349"/>
      <c r="O29" s="349"/>
      <c r="P29" s="46"/>
      <c r="Q29" s="46"/>
      <c r="R29" s="46"/>
      <c r="S29" s="46"/>
      <c r="T29" s="46"/>
      <c r="U29" s="46"/>
      <c r="V29" s="46"/>
      <c r="W29" s="350">
        <f>ROUND(BC51,2)</f>
        <v>0</v>
      </c>
      <c r="X29" s="349"/>
      <c r="Y29" s="349"/>
      <c r="Z29" s="349"/>
      <c r="AA29" s="349"/>
      <c r="AB29" s="349"/>
      <c r="AC29" s="349"/>
      <c r="AD29" s="349"/>
      <c r="AE29" s="349"/>
      <c r="AF29" s="46"/>
      <c r="AG29" s="46"/>
      <c r="AH29" s="46"/>
      <c r="AI29" s="46"/>
      <c r="AJ29" s="46"/>
      <c r="AK29" s="350">
        <v>0</v>
      </c>
      <c r="AL29" s="349"/>
      <c r="AM29" s="349"/>
      <c r="AN29" s="349"/>
      <c r="AO29" s="349"/>
      <c r="AP29" s="46"/>
      <c r="AQ29" s="48"/>
      <c r="BE29" s="356"/>
    </row>
    <row r="30" spans="2:71" s="2" customFormat="1" ht="14.45" hidden="1" customHeight="1">
      <c r="B30" s="45"/>
      <c r="C30" s="46"/>
      <c r="D30" s="46"/>
      <c r="E30" s="46"/>
      <c r="F30" s="47" t="s">
        <v>47</v>
      </c>
      <c r="G30" s="46"/>
      <c r="H30" s="46"/>
      <c r="I30" s="46"/>
      <c r="J30" s="46"/>
      <c r="K30" s="46"/>
      <c r="L30" s="348">
        <v>0</v>
      </c>
      <c r="M30" s="349"/>
      <c r="N30" s="349"/>
      <c r="O30" s="349"/>
      <c r="P30" s="46"/>
      <c r="Q30" s="46"/>
      <c r="R30" s="46"/>
      <c r="S30" s="46"/>
      <c r="T30" s="46"/>
      <c r="U30" s="46"/>
      <c r="V30" s="46"/>
      <c r="W30" s="350">
        <f>ROUND(BD51,2)</f>
        <v>0</v>
      </c>
      <c r="X30" s="349"/>
      <c r="Y30" s="349"/>
      <c r="Z30" s="349"/>
      <c r="AA30" s="349"/>
      <c r="AB30" s="349"/>
      <c r="AC30" s="349"/>
      <c r="AD30" s="349"/>
      <c r="AE30" s="349"/>
      <c r="AF30" s="46"/>
      <c r="AG30" s="46"/>
      <c r="AH30" s="46"/>
      <c r="AI30" s="46"/>
      <c r="AJ30" s="46"/>
      <c r="AK30" s="350">
        <v>0</v>
      </c>
      <c r="AL30" s="349"/>
      <c r="AM30" s="349"/>
      <c r="AN30" s="349"/>
      <c r="AO30" s="349"/>
      <c r="AP30" s="46"/>
      <c r="AQ30" s="48"/>
      <c r="BE30" s="356"/>
    </row>
    <row r="31" spans="2:71" s="1" customFormat="1" ht="6.95" customHeight="1"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3"/>
      <c r="BE31" s="356"/>
    </row>
    <row r="32" spans="2:71" s="1" customFormat="1" ht="25.9" customHeight="1">
      <c r="B32" s="39"/>
      <c r="C32" s="49"/>
      <c r="D32" s="50" t="s">
        <v>48</v>
      </c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2" t="s">
        <v>49</v>
      </c>
      <c r="U32" s="51"/>
      <c r="V32" s="51"/>
      <c r="W32" s="51"/>
      <c r="X32" s="351" t="s">
        <v>50</v>
      </c>
      <c r="Y32" s="352"/>
      <c r="Z32" s="352"/>
      <c r="AA32" s="352"/>
      <c r="AB32" s="352"/>
      <c r="AC32" s="51"/>
      <c r="AD32" s="51"/>
      <c r="AE32" s="51"/>
      <c r="AF32" s="51"/>
      <c r="AG32" s="51"/>
      <c r="AH32" s="51"/>
      <c r="AI32" s="51"/>
      <c r="AJ32" s="51"/>
      <c r="AK32" s="353">
        <f>SUM(AK23:AK30)</f>
        <v>0</v>
      </c>
      <c r="AL32" s="352"/>
      <c r="AM32" s="352"/>
      <c r="AN32" s="352"/>
      <c r="AO32" s="354"/>
      <c r="AP32" s="49"/>
      <c r="AQ32" s="53"/>
      <c r="BE32" s="356"/>
    </row>
    <row r="33" spans="2:56" s="1" customFormat="1" ht="6.95" customHeight="1">
      <c r="B33" s="39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3"/>
    </row>
    <row r="34" spans="2:56" s="1" customFormat="1" ht="6.95" customHeight="1">
      <c r="B34" s="54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6"/>
    </row>
    <row r="38" spans="2:56" s="1" customFormat="1" ht="6.95" customHeight="1">
      <c r="B38" s="57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9"/>
    </row>
    <row r="39" spans="2:56" s="1" customFormat="1" ht="36.950000000000003" customHeight="1">
      <c r="B39" s="39"/>
      <c r="C39" s="60" t="s">
        <v>51</v>
      </c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59"/>
    </row>
    <row r="40" spans="2:56" s="1" customFormat="1" ht="6.95" customHeight="1">
      <c r="B40" s="39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59"/>
    </row>
    <row r="41" spans="2:56" s="3" customFormat="1" ht="14.45" customHeight="1">
      <c r="B41" s="62"/>
      <c r="C41" s="63" t="s">
        <v>15</v>
      </c>
      <c r="D41" s="64"/>
      <c r="E41" s="64"/>
      <c r="F41" s="64"/>
      <c r="G41" s="64"/>
      <c r="H41" s="64"/>
      <c r="I41" s="64"/>
      <c r="J41" s="64"/>
      <c r="K41" s="64"/>
      <c r="L41" s="64" t="str">
        <f>K5</f>
        <v>9804040100</v>
      </c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5"/>
    </row>
    <row r="42" spans="2:56" s="4" customFormat="1" ht="36.950000000000003" customHeight="1">
      <c r="B42" s="66"/>
      <c r="C42" s="67" t="s">
        <v>18</v>
      </c>
      <c r="D42" s="68"/>
      <c r="E42" s="68"/>
      <c r="F42" s="68"/>
      <c r="G42" s="68"/>
      <c r="H42" s="68"/>
      <c r="I42" s="68"/>
      <c r="J42" s="68"/>
      <c r="K42" s="68"/>
      <c r="L42" s="334" t="str">
        <f>K6</f>
        <v>Slavkov - ekologizace kotelny na tuhá paliva</v>
      </c>
      <c r="M42" s="335"/>
      <c r="N42" s="335"/>
      <c r="O42" s="335"/>
      <c r="P42" s="335"/>
      <c r="Q42" s="335"/>
      <c r="R42" s="335"/>
      <c r="S42" s="335"/>
      <c r="T42" s="335"/>
      <c r="U42" s="335"/>
      <c r="V42" s="335"/>
      <c r="W42" s="335"/>
      <c r="X42" s="335"/>
      <c r="Y42" s="335"/>
      <c r="Z42" s="335"/>
      <c r="AA42" s="335"/>
      <c r="AB42" s="335"/>
      <c r="AC42" s="335"/>
      <c r="AD42" s="335"/>
      <c r="AE42" s="335"/>
      <c r="AF42" s="335"/>
      <c r="AG42" s="335"/>
      <c r="AH42" s="335"/>
      <c r="AI42" s="335"/>
      <c r="AJ42" s="335"/>
      <c r="AK42" s="335"/>
      <c r="AL42" s="335"/>
      <c r="AM42" s="335"/>
      <c r="AN42" s="335"/>
      <c r="AO42" s="335"/>
      <c r="AP42" s="68"/>
      <c r="AQ42" s="68"/>
      <c r="AR42" s="69"/>
    </row>
    <row r="43" spans="2:56" s="1" customFormat="1" ht="6.95" customHeight="1">
      <c r="B43" s="39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59"/>
    </row>
    <row r="44" spans="2:56" s="1" customFormat="1" ht="15">
      <c r="B44" s="39"/>
      <c r="C44" s="63" t="s">
        <v>23</v>
      </c>
      <c r="D44" s="61"/>
      <c r="E44" s="61"/>
      <c r="F44" s="61"/>
      <c r="G44" s="61"/>
      <c r="H44" s="61"/>
      <c r="I44" s="61"/>
      <c r="J44" s="61"/>
      <c r="K44" s="61"/>
      <c r="L44" s="70" t="str">
        <f>IF(K8="","",K8)</f>
        <v xml:space="preserve">VZ Slavkov </v>
      </c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3" t="s">
        <v>25</v>
      </c>
      <c r="AJ44" s="61"/>
      <c r="AK44" s="61"/>
      <c r="AL44" s="61"/>
      <c r="AM44" s="336" t="str">
        <f>IF(AN8= "","",AN8)</f>
        <v>23. 8. 2017</v>
      </c>
      <c r="AN44" s="336"/>
      <c r="AO44" s="61"/>
      <c r="AP44" s="61"/>
      <c r="AQ44" s="61"/>
      <c r="AR44" s="59"/>
    </row>
    <row r="45" spans="2:56" s="1" customFormat="1" ht="6.95" customHeight="1">
      <c r="B45" s="39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59"/>
    </row>
    <row r="46" spans="2:56" s="1" customFormat="1" ht="15">
      <c r="B46" s="39"/>
      <c r="C46" s="63" t="s">
        <v>27</v>
      </c>
      <c r="D46" s="61"/>
      <c r="E46" s="61"/>
      <c r="F46" s="61"/>
      <c r="G46" s="61"/>
      <c r="H46" s="61"/>
      <c r="I46" s="61"/>
      <c r="J46" s="61"/>
      <c r="K46" s="61"/>
      <c r="L46" s="64" t="str">
        <f>IF(E11= "","",E11)</f>
        <v>Armádní servisní, p.o.</v>
      </c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3" t="s">
        <v>33</v>
      </c>
      <c r="AJ46" s="61"/>
      <c r="AK46" s="61"/>
      <c r="AL46" s="61"/>
      <c r="AM46" s="337" t="str">
        <f>IF(E17="","",E17)</f>
        <v>Václav Krejčí</v>
      </c>
      <c r="AN46" s="337"/>
      <c r="AO46" s="337"/>
      <c r="AP46" s="337"/>
      <c r="AQ46" s="61"/>
      <c r="AR46" s="59"/>
      <c r="AS46" s="338" t="s">
        <v>52</v>
      </c>
      <c r="AT46" s="339"/>
      <c r="AU46" s="72"/>
      <c r="AV46" s="72"/>
      <c r="AW46" s="72"/>
      <c r="AX46" s="72"/>
      <c r="AY46" s="72"/>
      <c r="AZ46" s="72"/>
      <c r="BA46" s="72"/>
      <c r="BB46" s="72"/>
      <c r="BC46" s="72"/>
      <c r="BD46" s="73"/>
    </row>
    <row r="47" spans="2:56" s="1" customFormat="1" ht="15">
      <c r="B47" s="39"/>
      <c r="C47" s="63" t="s">
        <v>31</v>
      </c>
      <c r="D47" s="61"/>
      <c r="E47" s="61"/>
      <c r="F47" s="61"/>
      <c r="G47" s="61"/>
      <c r="H47" s="61"/>
      <c r="I47" s="61"/>
      <c r="J47" s="61"/>
      <c r="K47" s="61"/>
      <c r="L47" s="64" t="str">
        <f>IF(E14= "Vyplň údaj","",E14)</f>
        <v/>
      </c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59"/>
      <c r="AS47" s="340"/>
      <c r="AT47" s="341"/>
      <c r="AU47" s="74"/>
      <c r="AV47" s="74"/>
      <c r="AW47" s="74"/>
      <c r="AX47" s="74"/>
      <c r="AY47" s="74"/>
      <c r="AZ47" s="74"/>
      <c r="BA47" s="74"/>
      <c r="BB47" s="74"/>
      <c r="BC47" s="74"/>
      <c r="BD47" s="75"/>
    </row>
    <row r="48" spans="2:56" s="1" customFormat="1" ht="10.9" customHeight="1">
      <c r="B48" s="39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59"/>
      <c r="AS48" s="342"/>
      <c r="AT48" s="343"/>
      <c r="AU48" s="40"/>
      <c r="AV48" s="40"/>
      <c r="AW48" s="40"/>
      <c r="AX48" s="40"/>
      <c r="AY48" s="40"/>
      <c r="AZ48" s="40"/>
      <c r="BA48" s="40"/>
      <c r="BB48" s="40"/>
      <c r="BC48" s="40"/>
      <c r="BD48" s="76"/>
    </row>
    <row r="49" spans="1:91" s="1" customFormat="1" ht="29.25" customHeight="1">
      <c r="B49" s="39"/>
      <c r="C49" s="344" t="s">
        <v>53</v>
      </c>
      <c r="D49" s="345"/>
      <c r="E49" s="345"/>
      <c r="F49" s="345"/>
      <c r="G49" s="345"/>
      <c r="H49" s="77"/>
      <c r="I49" s="346" t="s">
        <v>54</v>
      </c>
      <c r="J49" s="345"/>
      <c r="K49" s="345"/>
      <c r="L49" s="345"/>
      <c r="M49" s="345"/>
      <c r="N49" s="345"/>
      <c r="O49" s="345"/>
      <c r="P49" s="345"/>
      <c r="Q49" s="345"/>
      <c r="R49" s="345"/>
      <c r="S49" s="345"/>
      <c r="T49" s="345"/>
      <c r="U49" s="345"/>
      <c r="V49" s="345"/>
      <c r="W49" s="345"/>
      <c r="X49" s="345"/>
      <c r="Y49" s="345"/>
      <c r="Z49" s="345"/>
      <c r="AA49" s="345"/>
      <c r="AB49" s="345"/>
      <c r="AC49" s="345"/>
      <c r="AD49" s="345"/>
      <c r="AE49" s="345"/>
      <c r="AF49" s="345"/>
      <c r="AG49" s="347" t="s">
        <v>55</v>
      </c>
      <c r="AH49" s="345"/>
      <c r="AI49" s="345"/>
      <c r="AJ49" s="345"/>
      <c r="AK49" s="345"/>
      <c r="AL49" s="345"/>
      <c r="AM49" s="345"/>
      <c r="AN49" s="346" t="s">
        <v>56</v>
      </c>
      <c r="AO49" s="345"/>
      <c r="AP49" s="345"/>
      <c r="AQ49" s="78" t="s">
        <v>57</v>
      </c>
      <c r="AR49" s="59"/>
      <c r="AS49" s="79" t="s">
        <v>58</v>
      </c>
      <c r="AT49" s="80" t="s">
        <v>59</v>
      </c>
      <c r="AU49" s="80" t="s">
        <v>60</v>
      </c>
      <c r="AV49" s="80" t="s">
        <v>61</v>
      </c>
      <c r="AW49" s="80" t="s">
        <v>62</v>
      </c>
      <c r="AX49" s="80" t="s">
        <v>63</v>
      </c>
      <c r="AY49" s="80" t="s">
        <v>64</v>
      </c>
      <c r="AZ49" s="80" t="s">
        <v>65</v>
      </c>
      <c r="BA49" s="80" t="s">
        <v>66</v>
      </c>
      <c r="BB49" s="80" t="s">
        <v>67</v>
      </c>
      <c r="BC49" s="80" t="s">
        <v>68</v>
      </c>
      <c r="BD49" s="81" t="s">
        <v>69</v>
      </c>
    </row>
    <row r="50" spans="1:91" s="1" customFormat="1" ht="10.9" customHeight="1">
      <c r="B50" s="39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59"/>
      <c r="AS50" s="82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4"/>
    </row>
    <row r="51" spans="1:91" s="4" customFormat="1" ht="32.450000000000003" customHeight="1">
      <c r="B51" s="66"/>
      <c r="C51" s="85" t="s">
        <v>70</v>
      </c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328">
        <f>ROUND(SUM(AG52:AG61),2)</f>
        <v>0</v>
      </c>
      <c r="AH51" s="328"/>
      <c r="AI51" s="328"/>
      <c r="AJ51" s="328"/>
      <c r="AK51" s="328"/>
      <c r="AL51" s="328"/>
      <c r="AM51" s="328"/>
      <c r="AN51" s="329">
        <f t="shared" ref="AN51:AN61" si="0">SUM(AG51,AT51)</f>
        <v>0</v>
      </c>
      <c r="AO51" s="329"/>
      <c r="AP51" s="329"/>
      <c r="AQ51" s="87" t="s">
        <v>21</v>
      </c>
      <c r="AR51" s="69"/>
      <c r="AS51" s="88">
        <f>ROUND(SUM(AS52:AS61),2)</f>
        <v>0</v>
      </c>
      <c r="AT51" s="89">
        <f t="shared" ref="AT51:AT61" si="1">ROUND(SUM(AV51:AW51),2)</f>
        <v>0</v>
      </c>
      <c r="AU51" s="90">
        <f>ROUND(SUM(AU52:AU61),5)</f>
        <v>0</v>
      </c>
      <c r="AV51" s="89">
        <f>ROUND(AZ51*L26,2)</f>
        <v>0</v>
      </c>
      <c r="AW51" s="89">
        <f>ROUND(BA51*L27,2)</f>
        <v>0</v>
      </c>
      <c r="AX51" s="89">
        <f>ROUND(BB51*L26,2)</f>
        <v>0</v>
      </c>
      <c r="AY51" s="89">
        <f>ROUND(BC51*L27,2)</f>
        <v>0</v>
      </c>
      <c r="AZ51" s="89">
        <f>ROUND(SUM(AZ52:AZ61),2)</f>
        <v>0</v>
      </c>
      <c r="BA51" s="89">
        <f>ROUND(SUM(BA52:BA61),2)</f>
        <v>0</v>
      </c>
      <c r="BB51" s="89">
        <f>ROUND(SUM(BB52:BB61),2)</f>
        <v>0</v>
      </c>
      <c r="BC51" s="89">
        <f>ROUND(SUM(BC52:BC61),2)</f>
        <v>0</v>
      </c>
      <c r="BD51" s="91">
        <f>ROUND(SUM(BD52:BD61),2)</f>
        <v>0</v>
      </c>
      <c r="BS51" s="92" t="s">
        <v>71</v>
      </c>
      <c r="BT51" s="92" t="s">
        <v>72</v>
      </c>
      <c r="BU51" s="93" t="s">
        <v>73</v>
      </c>
      <c r="BV51" s="92" t="s">
        <v>74</v>
      </c>
      <c r="BW51" s="92" t="s">
        <v>7</v>
      </c>
      <c r="BX51" s="92" t="s">
        <v>75</v>
      </c>
      <c r="CL51" s="92" t="s">
        <v>21</v>
      </c>
    </row>
    <row r="52" spans="1:91" s="5" customFormat="1" ht="22.5" customHeight="1">
      <c r="A52" s="94" t="s">
        <v>76</v>
      </c>
      <c r="B52" s="95"/>
      <c r="C52" s="96"/>
      <c r="D52" s="333" t="s">
        <v>77</v>
      </c>
      <c r="E52" s="333"/>
      <c r="F52" s="333"/>
      <c r="G52" s="333"/>
      <c r="H52" s="333"/>
      <c r="I52" s="97"/>
      <c r="J52" s="333" t="s">
        <v>78</v>
      </c>
      <c r="K52" s="333"/>
      <c r="L52" s="333"/>
      <c r="M52" s="333"/>
      <c r="N52" s="333"/>
      <c r="O52" s="333"/>
      <c r="P52" s="333"/>
      <c r="Q52" s="333"/>
      <c r="R52" s="333"/>
      <c r="S52" s="333"/>
      <c r="T52" s="333"/>
      <c r="U52" s="333"/>
      <c r="V52" s="333"/>
      <c r="W52" s="333"/>
      <c r="X52" s="333"/>
      <c r="Y52" s="333"/>
      <c r="Z52" s="333"/>
      <c r="AA52" s="333"/>
      <c r="AB52" s="333"/>
      <c r="AC52" s="333"/>
      <c r="AD52" s="333"/>
      <c r="AE52" s="333"/>
      <c r="AF52" s="333"/>
      <c r="AG52" s="331">
        <f>'SO01 - Kotelna- Architekt...'!J27</f>
        <v>0</v>
      </c>
      <c r="AH52" s="332"/>
      <c r="AI52" s="332"/>
      <c r="AJ52" s="332"/>
      <c r="AK52" s="332"/>
      <c r="AL52" s="332"/>
      <c r="AM52" s="332"/>
      <c r="AN52" s="331">
        <f t="shared" si="0"/>
        <v>0</v>
      </c>
      <c r="AO52" s="332"/>
      <c r="AP52" s="332"/>
      <c r="AQ52" s="98" t="s">
        <v>79</v>
      </c>
      <c r="AR52" s="99"/>
      <c r="AS52" s="100">
        <v>0</v>
      </c>
      <c r="AT52" s="101">
        <f t="shared" si="1"/>
        <v>0</v>
      </c>
      <c r="AU52" s="102">
        <f>'SO01 - Kotelna- Architekt...'!P93</f>
        <v>0</v>
      </c>
      <c r="AV52" s="101">
        <f>'SO01 - Kotelna- Architekt...'!J30</f>
        <v>0</v>
      </c>
      <c r="AW52" s="101">
        <f>'SO01 - Kotelna- Architekt...'!J31</f>
        <v>0</v>
      </c>
      <c r="AX52" s="101">
        <f>'SO01 - Kotelna- Architekt...'!J32</f>
        <v>0</v>
      </c>
      <c r="AY52" s="101">
        <f>'SO01 - Kotelna- Architekt...'!J33</f>
        <v>0</v>
      </c>
      <c r="AZ52" s="101">
        <f>'SO01 - Kotelna- Architekt...'!F30</f>
        <v>0</v>
      </c>
      <c r="BA52" s="101">
        <f>'SO01 - Kotelna- Architekt...'!F31</f>
        <v>0</v>
      </c>
      <c r="BB52" s="101">
        <f>'SO01 - Kotelna- Architekt...'!F32</f>
        <v>0</v>
      </c>
      <c r="BC52" s="101">
        <f>'SO01 - Kotelna- Architekt...'!F33</f>
        <v>0</v>
      </c>
      <c r="BD52" s="103">
        <f>'SO01 - Kotelna- Architekt...'!F34</f>
        <v>0</v>
      </c>
      <c r="BT52" s="104" t="s">
        <v>80</v>
      </c>
      <c r="BV52" s="104" t="s">
        <v>74</v>
      </c>
      <c r="BW52" s="104" t="s">
        <v>81</v>
      </c>
      <c r="BX52" s="104" t="s">
        <v>7</v>
      </c>
      <c r="CL52" s="104" t="s">
        <v>21</v>
      </c>
      <c r="CM52" s="104" t="s">
        <v>82</v>
      </c>
    </row>
    <row r="53" spans="1:91" s="5" customFormat="1" ht="37.5" customHeight="1">
      <c r="A53" s="94" t="s">
        <v>76</v>
      </c>
      <c r="B53" s="95"/>
      <c r="C53" s="96"/>
      <c r="D53" s="333" t="s">
        <v>83</v>
      </c>
      <c r="E53" s="333"/>
      <c r="F53" s="333"/>
      <c r="G53" s="333"/>
      <c r="H53" s="333"/>
      <c r="I53" s="97"/>
      <c r="J53" s="333" t="s">
        <v>84</v>
      </c>
      <c r="K53" s="333"/>
      <c r="L53" s="333"/>
      <c r="M53" s="333"/>
      <c r="N53" s="333"/>
      <c r="O53" s="333"/>
      <c r="P53" s="333"/>
      <c r="Q53" s="333"/>
      <c r="R53" s="333"/>
      <c r="S53" s="333"/>
      <c r="T53" s="333"/>
      <c r="U53" s="333"/>
      <c r="V53" s="333"/>
      <c r="W53" s="333"/>
      <c r="X53" s="333"/>
      <c r="Y53" s="333"/>
      <c r="Z53" s="333"/>
      <c r="AA53" s="333"/>
      <c r="AB53" s="333"/>
      <c r="AC53" s="333"/>
      <c r="AD53" s="333"/>
      <c r="AE53" s="333"/>
      <c r="AF53" s="333"/>
      <c r="AG53" s="331">
        <f>'SO 02.1 - Úložiště propan...'!J27</f>
        <v>0</v>
      </c>
      <c r="AH53" s="332"/>
      <c r="AI53" s="332"/>
      <c r="AJ53" s="332"/>
      <c r="AK53" s="332"/>
      <c r="AL53" s="332"/>
      <c r="AM53" s="332"/>
      <c r="AN53" s="331">
        <f t="shared" si="0"/>
        <v>0</v>
      </c>
      <c r="AO53" s="332"/>
      <c r="AP53" s="332"/>
      <c r="AQ53" s="98" t="s">
        <v>79</v>
      </c>
      <c r="AR53" s="99"/>
      <c r="AS53" s="100">
        <v>0</v>
      </c>
      <c r="AT53" s="101">
        <f t="shared" si="1"/>
        <v>0</v>
      </c>
      <c r="AU53" s="102">
        <f>'SO 02.1 - Úložiště propan...'!P88</f>
        <v>0</v>
      </c>
      <c r="AV53" s="101">
        <f>'SO 02.1 - Úložiště propan...'!J30</f>
        <v>0</v>
      </c>
      <c r="AW53" s="101">
        <f>'SO 02.1 - Úložiště propan...'!J31</f>
        <v>0</v>
      </c>
      <c r="AX53" s="101">
        <f>'SO 02.1 - Úložiště propan...'!J32</f>
        <v>0</v>
      </c>
      <c r="AY53" s="101">
        <f>'SO 02.1 - Úložiště propan...'!J33</f>
        <v>0</v>
      </c>
      <c r="AZ53" s="101">
        <f>'SO 02.1 - Úložiště propan...'!F30</f>
        <v>0</v>
      </c>
      <c r="BA53" s="101">
        <f>'SO 02.1 - Úložiště propan...'!F31</f>
        <v>0</v>
      </c>
      <c r="BB53" s="101">
        <f>'SO 02.1 - Úložiště propan...'!F32</f>
        <v>0</v>
      </c>
      <c r="BC53" s="101">
        <f>'SO 02.1 - Úložiště propan...'!F33</f>
        <v>0</v>
      </c>
      <c r="BD53" s="103">
        <f>'SO 02.1 - Úložiště propan...'!F34</f>
        <v>0</v>
      </c>
      <c r="BT53" s="104" t="s">
        <v>80</v>
      </c>
      <c r="BV53" s="104" t="s">
        <v>74</v>
      </c>
      <c r="BW53" s="104" t="s">
        <v>85</v>
      </c>
      <c r="BX53" s="104" t="s">
        <v>7</v>
      </c>
      <c r="CL53" s="104" t="s">
        <v>21</v>
      </c>
      <c r="CM53" s="104" t="s">
        <v>82</v>
      </c>
    </row>
    <row r="54" spans="1:91" s="5" customFormat="1" ht="22.5" customHeight="1">
      <c r="A54" s="94" t="s">
        <v>76</v>
      </c>
      <c r="B54" s="95"/>
      <c r="C54" s="96"/>
      <c r="D54" s="333" t="s">
        <v>86</v>
      </c>
      <c r="E54" s="333"/>
      <c r="F54" s="333"/>
      <c r="G54" s="333"/>
      <c r="H54" s="333"/>
      <c r="I54" s="97"/>
      <c r="J54" s="333" t="s">
        <v>87</v>
      </c>
      <c r="K54" s="333"/>
      <c r="L54" s="333"/>
      <c r="M54" s="333"/>
      <c r="N54" s="333"/>
      <c r="O54" s="333"/>
      <c r="P54" s="333"/>
      <c r="Q54" s="333"/>
      <c r="R54" s="333"/>
      <c r="S54" s="333"/>
      <c r="T54" s="333"/>
      <c r="U54" s="333"/>
      <c r="V54" s="333"/>
      <c r="W54" s="333"/>
      <c r="X54" s="333"/>
      <c r="Y54" s="333"/>
      <c r="Z54" s="333"/>
      <c r="AA54" s="333"/>
      <c r="AB54" s="333"/>
      <c r="AC54" s="333"/>
      <c r="AD54" s="333"/>
      <c r="AE54" s="333"/>
      <c r="AF54" s="333"/>
      <c r="AG54" s="331">
        <f>'SO 02.2 - Úložiště propan...'!J27</f>
        <v>0</v>
      </c>
      <c r="AH54" s="332"/>
      <c r="AI54" s="332"/>
      <c r="AJ54" s="332"/>
      <c r="AK54" s="332"/>
      <c r="AL54" s="332"/>
      <c r="AM54" s="332"/>
      <c r="AN54" s="331">
        <f t="shared" si="0"/>
        <v>0</v>
      </c>
      <c r="AO54" s="332"/>
      <c r="AP54" s="332"/>
      <c r="AQ54" s="98" t="s">
        <v>79</v>
      </c>
      <c r="AR54" s="99"/>
      <c r="AS54" s="100">
        <v>0</v>
      </c>
      <c r="AT54" s="101">
        <f t="shared" si="1"/>
        <v>0</v>
      </c>
      <c r="AU54" s="102">
        <f>'SO 02.2 - Úložiště propan...'!P78</f>
        <v>0</v>
      </c>
      <c r="AV54" s="101">
        <f>'SO 02.2 - Úložiště propan...'!J30</f>
        <v>0</v>
      </c>
      <c r="AW54" s="101">
        <f>'SO 02.2 - Úložiště propan...'!J31</f>
        <v>0</v>
      </c>
      <c r="AX54" s="101">
        <f>'SO 02.2 - Úložiště propan...'!J32</f>
        <v>0</v>
      </c>
      <c r="AY54" s="101">
        <f>'SO 02.2 - Úložiště propan...'!J33</f>
        <v>0</v>
      </c>
      <c r="AZ54" s="101">
        <f>'SO 02.2 - Úložiště propan...'!F30</f>
        <v>0</v>
      </c>
      <c r="BA54" s="101">
        <f>'SO 02.2 - Úložiště propan...'!F31</f>
        <v>0</v>
      </c>
      <c r="BB54" s="101">
        <f>'SO 02.2 - Úložiště propan...'!F32</f>
        <v>0</v>
      </c>
      <c r="BC54" s="101">
        <f>'SO 02.2 - Úložiště propan...'!F33</f>
        <v>0</v>
      </c>
      <c r="BD54" s="103">
        <f>'SO 02.2 - Úložiště propan...'!F34</f>
        <v>0</v>
      </c>
      <c r="BT54" s="104" t="s">
        <v>80</v>
      </c>
      <c r="BV54" s="104" t="s">
        <v>74</v>
      </c>
      <c r="BW54" s="104" t="s">
        <v>88</v>
      </c>
      <c r="BX54" s="104" t="s">
        <v>7</v>
      </c>
      <c r="CL54" s="104" t="s">
        <v>21</v>
      </c>
      <c r="CM54" s="104" t="s">
        <v>82</v>
      </c>
    </row>
    <row r="55" spans="1:91" s="5" customFormat="1" ht="22.5" customHeight="1">
      <c r="A55" s="94" t="s">
        <v>76</v>
      </c>
      <c r="B55" s="95"/>
      <c r="C55" s="96"/>
      <c r="D55" s="333" t="s">
        <v>89</v>
      </c>
      <c r="E55" s="333"/>
      <c r="F55" s="333"/>
      <c r="G55" s="333"/>
      <c r="H55" s="333"/>
      <c r="I55" s="97"/>
      <c r="J55" s="333" t="s">
        <v>90</v>
      </c>
      <c r="K55" s="333"/>
      <c r="L55" s="333"/>
      <c r="M55" s="333"/>
      <c r="N55" s="333"/>
      <c r="O55" s="333"/>
      <c r="P55" s="333"/>
      <c r="Q55" s="333"/>
      <c r="R55" s="333"/>
      <c r="S55" s="333"/>
      <c r="T55" s="333"/>
      <c r="U55" s="333"/>
      <c r="V55" s="333"/>
      <c r="W55" s="333"/>
      <c r="X55" s="333"/>
      <c r="Y55" s="333"/>
      <c r="Z55" s="333"/>
      <c r="AA55" s="333"/>
      <c r="AB55" s="333"/>
      <c r="AC55" s="333"/>
      <c r="AD55" s="333"/>
      <c r="AE55" s="333"/>
      <c r="AF55" s="333"/>
      <c r="AG55" s="331">
        <f>'SO 02.3 - Úložiště propan...'!J27</f>
        <v>0</v>
      </c>
      <c r="AH55" s="332"/>
      <c r="AI55" s="332"/>
      <c r="AJ55" s="332"/>
      <c r="AK55" s="332"/>
      <c r="AL55" s="332"/>
      <c r="AM55" s="332"/>
      <c r="AN55" s="331">
        <f t="shared" si="0"/>
        <v>0</v>
      </c>
      <c r="AO55" s="332"/>
      <c r="AP55" s="332"/>
      <c r="AQ55" s="98" t="s">
        <v>79</v>
      </c>
      <c r="AR55" s="99"/>
      <c r="AS55" s="100">
        <v>0</v>
      </c>
      <c r="AT55" s="101">
        <f t="shared" si="1"/>
        <v>0</v>
      </c>
      <c r="AU55" s="102">
        <f>'SO 02.3 - Úložiště propan...'!P90</f>
        <v>0</v>
      </c>
      <c r="AV55" s="101">
        <f>'SO 02.3 - Úložiště propan...'!J30</f>
        <v>0</v>
      </c>
      <c r="AW55" s="101">
        <f>'SO 02.3 - Úložiště propan...'!J31</f>
        <v>0</v>
      </c>
      <c r="AX55" s="101">
        <f>'SO 02.3 - Úložiště propan...'!J32</f>
        <v>0</v>
      </c>
      <c r="AY55" s="101">
        <f>'SO 02.3 - Úložiště propan...'!J33</f>
        <v>0</v>
      </c>
      <c r="AZ55" s="101">
        <f>'SO 02.3 - Úložiště propan...'!F30</f>
        <v>0</v>
      </c>
      <c r="BA55" s="101">
        <f>'SO 02.3 - Úložiště propan...'!F31</f>
        <v>0</v>
      </c>
      <c r="BB55" s="101">
        <f>'SO 02.3 - Úložiště propan...'!F32</f>
        <v>0</v>
      </c>
      <c r="BC55" s="101">
        <f>'SO 02.3 - Úložiště propan...'!F33</f>
        <v>0</v>
      </c>
      <c r="BD55" s="103">
        <f>'SO 02.3 - Úložiště propan...'!F34</f>
        <v>0</v>
      </c>
      <c r="BT55" s="104" t="s">
        <v>80</v>
      </c>
      <c r="BV55" s="104" t="s">
        <v>74</v>
      </c>
      <c r="BW55" s="104" t="s">
        <v>91</v>
      </c>
      <c r="BX55" s="104" t="s">
        <v>7</v>
      </c>
      <c r="CL55" s="104" t="s">
        <v>21</v>
      </c>
      <c r="CM55" s="104" t="s">
        <v>82</v>
      </c>
    </row>
    <row r="56" spans="1:91" s="5" customFormat="1" ht="22.5" customHeight="1">
      <c r="A56" s="94" t="s">
        <v>76</v>
      </c>
      <c r="B56" s="95"/>
      <c r="C56" s="96"/>
      <c r="D56" s="333" t="s">
        <v>92</v>
      </c>
      <c r="E56" s="333"/>
      <c r="F56" s="333"/>
      <c r="G56" s="333"/>
      <c r="H56" s="333"/>
      <c r="I56" s="97"/>
      <c r="J56" s="333" t="s">
        <v>93</v>
      </c>
      <c r="K56" s="333"/>
      <c r="L56" s="333"/>
      <c r="M56" s="333"/>
      <c r="N56" s="333"/>
      <c r="O56" s="333"/>
      <c r="P56" s="333"/>
      <c r="Q56" s="333"/>
      <c r="R56" s="333"/>
      <c r="S56" s="333"/>
      <c r="T56" s="333"/>
      <c r="U56" s="333"/>
      <c r="V56" s="333"/>
      <c r="W56" s="333"/>
      <c r="X56" s="333"/>
      <c r="Y56" s="333"/>
      <c r="Z56" s="333"/>
      <c r="AA56" s="333"/>
      <c r="AB56" s="333"/>
      <c r="AC56" s="333"/>
      <c r="AD56" s="333"/>
      <c r="AE56" s="333"/>
      <c r="AF56" s="333"/>
      <c r="AG56" s="331">
        <f>'SO 03 - Vrátnice - elektr...'!J27</f>
        <v>0</v>
      </c>
      <c r="AH56" s="332"/>
      <c r="AI56" s="332"/>
      <c r="AJ56" s="332"/>
      <c r="AK56" s="332"/>
      <c r="AL56" s="332"/>
      <c r="AM56" s="332"/>
      <c r="AN56" s="331">
        <f t="shared" si="0"/>
        <v>0</v>
      </c>
      <c r="AO56" s="332"/>
      <c r="AP56" s="332"/>
      <c r="AQ56" s="98" t="s">
        <v>79</v>
      </c>
      <c r="AR56" s="99"/>
      <c r="AS56" s="100">
        <v>0</v>
      </c>
      <c r="AT56" s="101">
        <f t="shared" si="1"/>
        <v>0</v>
      </c>
      <c r="AU56" s="102">
        <f>'SO 03 - Vrátnice - elektr...'!P83</f>
        <v>0</v>
      </c>
      <c r="AV56" s="101">
        <f>'SO 03 - Vrátnice - elektr...'!J30</f>
        <v>0</v>
      </c>
      <c r="AW56" s="101">
        <f>'SO 03 - Vrátnice - elektr...'!J31</f>
        <v>0</v>
      </c>
      <c r="AX56" s="101">
        <f>'SO 03 - Vrátnice - elektr...'!J32</f>
        <v>0</v>
      </c>
      <c r="AY56" s="101">
        <f>'SO 03 - Vrátnice - elektr...'!J33</f>
        <v>0</v>
      </c>
      <c r="AZ56" s="101">
        <f>'SO 03 - Vrátnice - elektr...'!F30</f>
        <v>0</v>
      </c>
      <c r="BA56" s="101">
        <f>'SO 03 - Vrátnice - elektr...'!F31</f>
        <v>0</v>
      </c>
      <c r="BB56" s="101">
        <f>'SO 03 - Vrátnice - elektr...'!F32</f>
        <v>0</v>
      </c>
      <c r="BC56" s="101">
        <f>'SO 03 - Vrátnice - elektr...'!F33</f>
        <v>0</v>
      </c>
      <c r="BD56" s="103">
        <f>'SO 03 - Vrátnice - elektr...'!F34</f>
        <v>0</v>
      </c>
      <c r="BT56" s="104" t="s">
        <v>80</v>
      </c>
      <c r="BV56" s="104" t="s">
        <v>74</v>
      </c>
      <c r="BW56" s="104" t="s">
        <v>94</v>
      </c>
      <c r="BX56" s="104" t="s">
        <v>7</v>
      </c>
      <c r="CL56" s="104" t="s">
        <v>21</v>
      </c>
      <c r="CM56" s="104" t="s">
        <v>82</v>
      </c>
    </row>
    <row r="57" spans="1:91" s="5" customFormat="1" ht="22.5" customHeight="1">
      <c r="A57" s="94" t="s">
        <v>76</v>
      </c>
      <c r="B57" s="95"/>
      <c r="C57" s="96"/>
      <c r="D57" s="333" t="s">
        <v>95</v>
      </c>
      <c r="E57" s="333"/>
      <c r="F57" s="333"/>
      <c r="G57" s="333"/>
      <c r="H57" s="333"/>
      <c r="I57" s="97"/>
      <c r="J57" s="333" t="s">
        <v>96</v>
      </c>
      <c r="K57" s="333"/>
      <c r="L57" s="333"/>
      <c r="M57" s="333"/>
      <c r="N57" s="333"/>
      <c r="O57" s="333"/>
      <c r="P57" s="333"/>
      <c r="Q57" s="333"/>
      <c r="R57" s="333"/>
      <c r="S57" s="333"/>
      <c r="T57" s="333"/>
      <c r="U57" s="333"/>
      <c r="V57" s="333"/>
      <c r="W57" s="333"/>
      <c r="X57" s="333"/>
      <c r="Y57" s="333"/>
      <c r="Z57" s="333"/>
      <c r="AA57" s="333"/>
      <c r="AB57" s="333"/>
      <c r="AC57" s="333"/>
      <c r="AD57" s="333"/>
      <c r="AE57" s="333"/>
      <c r="AF57" s="333"/>
      <c r="AG57" s="331">
        <f>'SO 04 - Přeložka VO'!J27</f>
        <v>0</v>
      </c>
      <c r="AH57" s="332"/>
      <c r="AI57" s="332"/>
      <c r="AJ57" s="332"/>
      <c r="AK57" s="332"/>
      <c r="AL57" s="332"/>
      <c r="AM57" s="332"/>
      <c r="AN57" s="331">
        <f t="shared" si="0"/>
        <v>0</v>
      </c>
      <c r="AO57" s="332"/>
      <c r="AP57" s="332"/>
      <c r="AQ57" s="98" t="s">
        <v>79</v>
      </c>
      <c r="AR57" s="99"/>
      <c r="AS57" s="100">
        <v>0</v>
      </c>
      <c r="AT57" s="101">
        <f t="shared" si="1"/>
        <v>0</v>
      </c>
      <c r="AU57" s="102">
        <f>'SO 04 - Přeložka VO'!P82</f>
        <v>0</v>
      </c>
      <c r="AV57" s="101">
        <f>'SO 04 - Přeložka VO'!J30</f>
        <v>0</v>
      </c>
      <c r="AW57" s="101">
        <f>'SO 04 - Přeložka VO'!J31</f>
        <v>0</v>
      </c>
      <c r="AX57" s="101">
        <f>'SO 04 - Přeložka VO'!J32</f>
        <v>0</v>
      </c>
      <c r="AY57" s="101">
        <f>'SO 04 - Přeložka VO'!J33</f>
        <v>0</v>
      </c>
      <c r="AZ57" s="101">
        <f>'SO 04 - Přeložka VO'!F30</f>
        <v>0</v>
      </c>
      <c r="BA57" s="101">
        <f>'SO 04 - Přeložka VO'!F31</f>
        <v>0</v>
      </c>
      <c r="BB57" s="101">
        <f>'SO 04 - Přeložka VO'!F32</f>
        <v>0</v>
      </c>
      <c r="BC57" s="101">
        <f>'SO 04 - Přeložka VO'!F33</f>
        <v>0</v>
      </c>
      <c r="BD57" s="103">
        <f>'SO 04 - Přeložka VO'!F34</f>
        <v>0</v>
      </c>
      <c r="BT57" s="104" t="s">
        <v>80</v>
      </c>
      <c r="BV57" s="104" t="s">
        <v>74</v>
      </c>
      <c r="BW57" s="104" t="s">
        <v>97</v>
      </c>
      <c r="BX57" s="104" t="s">
        <v>7</v>
      </c>
      <c r="CL57" s="104" t="s">
        <v>21</v>
      </c>
      <c r="CM57" s="104" t="s">
        <v>82</v>
      </c>
    </row>
    <row r="58" spans="1:91" s="5" customFormat="1" ht="22.5" customHeight="1">
      <c r="A58" s="94" t="s">
        <v>76</v>
      </c>
      <c r="B58" s="95"/>
      <c r="C58" s="96"/>
      <c r="D58" s="333" t="s">
        <v>98</v>
      </c>
      <c r="E58" s="333"/>
      <c r="F58" s="333"/>
      <c r="G58" s="333"/>
      <c r="H58" s="333"/>
      <c r="I58" s="97"/>
      <c r="J58" s="333" t="s">
        <v>99</v>
      </c>
      <c r="K58" s="333"/>
      <c r="L58" s="333"/>
      <c r="M58" s="333"/>
      <c r="N58" s="333"/>
      <c r="O58" s="333"/>
      <c r="P58" s="333"/>
      <c r="Q58" s="333"/>
      <c r="R58" s="333"/>
      <c r="S58" s="333"/>
      <c r="T58" s="333"/>
      <c r="U58" s="333"/>
      <c r="V58" s="333"/>
      <c r="W58" s="333"/>
      <c r="X58" s="333"/>
      <c r="Y58" s="333"/>
      <c r="Z58" s="333"/>
      <c r="AA58" s="333"/>
      <c r="AB58" s="333"/>
      <c r="AC58" s="333"/>
      <c r="AD58" s="333"/>
      <c r="AE58" s="333"/>
      <c r="AF58" s="333"/>
      <c r="AG58" s="331">
        <f>'PS 01.1 - Kotelna - techn...'!J27</f>
        <v>0</v>
      </c>
      <c r="AH58" s="332"/>
      <c r="AI58" s="332"/>
      <c r="AJ58" s="332"/>
      <c r="AK58" s="332"/>
      <c r="AL58" s="332"/>
      <c r="AM58" s="332"/>
      <c r="AN58" s="331">
        <f t="shared" si="0"/>
        <v>0</v>
      </c>
      <c r="AO58" s="332"/>
      <c r="AP58" s="332"/>
      <c r="AQ58" s="98" t="s">
        <v>79</v>
      </c>
      <c r="AR58" s="99"/>
      <c r="AS58" s="100">
        <v>0</v>
      </c>
      <c r="AT58" s="101">
        <f t="shared" si="1"/>
        <v>0</v>
      </c>
      <c r="AU58" s="102">
        <f>'PS 01.1 - Kotelna - techn...'!P89</f>
        <v>0</v>
      </c>
      <c r="AV58" s="101">
        <f>'PS 01.1 - Kotelna - techn...'!J30</f>
        <v>0</v>
      </c>
      <c r="AW58" s="101">
        <f>'PS 01.1 - Kotelna - techn...'!J31</f>
        <v>0</v>
      </c>
      <c r="AX58" s="101">
        <f>'PS 01.1 - Kotelna - techn...'!J32</f>
        <v>0</v>
      </c>
      <c r="AY58" s="101">
        <f>'PS 01.1 - Kotelna - techn...'!J33</f>
        <v>0</v>
      </c>
      <c r="AZ58" s="101">
        <f>'PS 01.1 - Kotelna - techn...'!F30</f>
        <v>0</v>
      </c>
      <c r="BA58" s="101">
        <f>'PS 01.1 - Kotelna - techn...'!F31</f>
        <v>0</v>
      </c>
      <c r="BB58" s="101">
        <f>'PS 01.1 - Kotelna - techn...'!F32</f>
        <v>0</v>
      </c>
      <c r="BC58" s="101">
        <f>'PS 01.1 - Kotelna - techn...'!F33</f>
        <v>0</v>
      </c>
      <c r="BD58" s="103">
        <f>'PS 01.1 - Kotelna - techn...'!F34</f>
        <v>0</v>
      </c>
      <c r="BT58" s="104" t="s">
        <v>80</v>
      </c>
      <c r="BV58" s="104" t="s">
        <v>74</v>
      </c>
      <c r="BW58" s="104" t="s">
        <v>100</v>
      </c>
      <c r="BX58" s="104" t="s">
        <v>7</v>
      </c>
      <c r="CL58" s="104" t="s">
        <v>21</v>
      </c>
      <c r="CM58" s="104" t="s">
        <v>82</v>
      </c>
    </row>
    <row r="59" spans="1:91" s="5" customFormat="1" ht="22.5" customHeight="1">
      <c r="A59" s="94" t="s">
        <v>76</v>
      </c>
      <c r="B59" s="95"/>
      <c r="C59" s="96"/>
      <c r="D59" s="333" t="s">
        <v>101</v>
      </c>
      <c r="E59" s="333"/>
      <c r="F59" s="333"/>
      <c r="G59" s="333"/>
      <c r="H59" s="333"/>
      <c r="I59" s="97"/>
      <c r="J59" s="333" t="s">
        <v>102</v>
      </c>
      <c r="K59" s="333"/>
      <c r="L59" s="333"/>
      <c r="M59" s="333"/>
      <c r="N59" s="333"/>
      <c r="O59" s="333"/>
      <c r="P59" s="333"/>
      <c r="Q59" s="333"/>
      <c r="R59" s="333"/>
      <c r="S59" s="333"/>
      <c r="T59" s="333"/>
      <c r="U59" s="333"/>
      <c r="V59" s="333"/>
      <c r="W59" s="333"/>
      <c r="X59" s="333"/>
      <c r="Y59" s="333"/>
      <c r="Z59" s="333"/>
      <c r="AA59" s="333"/>
      <c r="AB59" s="333"/>
      <c r="AC59" s="333"/>
      <c r="AD59" s="333"/>
      <c r="AE59" s="333"/>
      <c r="AF59" s="333"/>
      <c r="AG59" s="331">
        <f>'PS 01.2 - Kotelna - MaR, ...'!J27</f>
        <v>0</v>
      </c>
      <c r="AH59" s="332"/>
      <c r="AI59" s="332"/>
      <c r="AJ59" s="332"/>
      <c r="AK59" s="332"/>
      <c r="AL59" s="332"/>
      <c r="AM59" s="332"/>
      <c r="AN59" s="331">
        <f t="shared" si="0"/>
        <v>0</v>
      </c>
      <c r="AO59" s="332"/>
      <c r="AP59" s="332"/>
      <c r="AQ59" s="98" t="s">
        <v>79</v>
      </c>
      <c r="AR59" s="99"/>
      <c r="AS59" s="100">
        <v>0</v>
      </c>
      <c r="AT59" s="101">
        <f t="shared" si="1"/>
        <v>0</v>
      </c>
      <c r="AU59" s="102">
        <f>'PS 01.2 - Kotelna - MaR, ...'!P87</f>
        <v>0</v>
      </c>
      <c r="AV59" s="101">
        <f>'PS 01.2 - Kotelna - MaR, ...'!J30</f>
        <v>0</v>
      </c>
      <c r="AW59" s="101">
        <f>'PS 01.2 - Kotelna - MaR, ...'!J31</f>
        <v>0</v>
      </c>
      <c r="AX59" s="101">
        <f>'PS 01.2 - Kotelna - MaR, ...'!J32</f>
        <v>0</v>
      </c>
      <c r="AY59" s="101">
        <f>'PS 01.2 - Kotelna - MaR, ...'!J33</f>
        <v>0</v>
      </c>
      <c r="AZ59" s="101">
        <f>'PS 01.2 - Kotelna - MaR, ...'!F30</f>
        <v>0</v>
      </c>
      <c r="BA59" s="101">
        <f>'PS 01.2 - Kotelna - MaR, ...'!F31</f>
        <v>0</v>
      </c>
      <c r="BB59" s="101">
        <f>'PS 01.2 - Kotelna - MaR, ...'!F32</f>
        <v>0</v>
      </c>
      <c r="BC59" s="101">
        <f>'PS 01.2 - Kotelna - MaR, ...'!F33</f>
        <v>0</v>
      </c>
      <c r="BD59" s="103">
        <f>'PS 01.2 - Kotelna - MaR, ...'!F34</f>
        <v>0</v>
      </c>
      <c r="BT59" s="104" t="s">
        <v>80</v>
      </c>
      <c r="BV59" s="104" t="s">
        <v>74</v>
      </c>
      <c r="BW59" s="104" t="s">
        <v>103</v>
      </c>
      <c r="BX59" s="104" t="s">
        <v>7</v>
      </c>
      <c r="CL59" s="104" t="s">
        <v>21</v>
      </c>
      <c r="CM59" s="104" t="s">
        <v>82</v>
      </c>
    </row>
    <row r="60" spans="1:91" s="5" customFormat="1" ht="22.5" customHeight="1">
      <c r="A60" s="94" t="s">
        <v>76</v>
      </c>
      <c r="B60" s="95"/>
      <c r="C60" s="96"/>
      <c r="D60" s="333" t="s">
        <v>104</v>
      </c>
      <c r="E60" s="333"/>
      <c r="F60" s="333"/>
      <c r="G60" s="333"/>
      <c r="H60" s="333"/>
      <c r="I60" s="97"/>
      <c r="J60" s="333" t="s">
        <v>105</v>
      </c>
      <c r="K60" s="333"/>
      <c r="L60" s="333"/>
      <c r="M60" s="333"/>
      <c r="N60" s="333"/>
      <c r="O60" s="333"/>
      <c r="P60" s="333"/>
      <c r="Q60" s="333"/>
      <c r="R60" s="333"/>
      <c r="S60" s="333"/>
      <c r="T60" s="333"/>
      <c r="U60" s="333"/>
      <c r="V60" s="333"/>
      <c r="W60" s="333"/>
      <c r="X60" s="333"/>
      <c r="Y60" s="333"/>
      <c r="Z60" s="333"/>
      <c r="AA60" s="333"/>
      <c r="AB60" s="333"/>
      <c r="AC60" s="333"/>
      <c r="AD60" s="333"/>
      <c r="AE60" s="333"/>
      <c r="AF60" s="333"/>
      <c r="AG60" s="331">
        <f>'PS 01.3 - Kotelna - vnitř...'!J27</f>
        <v>0</v>
      </c>
      <c r="AH60" s="332"/>
      <c r="AI60" s="332"/>
      <c r="AJ60" s="332"/>
      <c r="AK60" s="332"/>
      <c r="AL60" s="332"/>
      <c r="AM60" s="332"/>
      <c r="AN60" s="331">
        <f t="shared" si="0"/>
        <v>0</v>
      </c>
      <c r="AO60" s="332"/>
      <c r="AP60" s="332"/>
      <c r="AQ60" s="98" t="s">
        <v>79</v>
      </c>
      <c r="AR60" s="99"/>
      <c r="AS60" s="100">
        <v>0</v>
      </c>
      <c r="AT60" s="101">
        <f t="shared" si="1"/>
        <v>0</v>
      </c>
      <c r="AU60" s="102">
        <f>'PS 01.3 - Kotelna - vnitř...'!P81</f>
        <v>0</v>
      </c>
      <c r="AV60" s="101">
        <f>'PS 01.3 - Kotelna - vnitř...'!J30</f>
        <v>0</v>
      </c>
      <c r="AW60" s="101">
        <f>'PS 01.3 - Kotelna - vnitř...'!J31</f>
        <v>0</v>
      </c>
      <c r="AX60" s="101">
        <f>'PS 01.3 - Kotelna - vnitř...'!J32</f>
        <v>0</v>
      </c>
      <c r="AY60" s="101">
        <f>'PS 01.3 - Kotelna - vnitř...'!J33</f>
        <v>0</v>
      </c>
      <c r="AZ60" s="101">
        <f>'PS 01.3 - Kotelna - vnitř...'!F30</f>
        <v>0</v>
      </c>
      <c r="BA60" s="101">
        <f>'PS 01.3 - Kotelna - vnitř...'!F31</f>
        <v>0</v>
      </c>
      <c r="BB60" s="101">
        <f>'PS 01.3 - Kotelna - vnitř...'!F32</f>
        <v>0</v>
      </c>
      <c r="BC60" s="101">
        <f>'PS 01.3 - Kotelna - vnitř...'!F33</f>
        <v>0</v>
      </c>
      <c r="BD60" s="103">
        <f>'PS 01.3 - Kotelna - vnitř...'!F34</f>
        <v>0</v>
      </c>
      <c r="BT60" s="104" t="s">
        <v>80</v>
      </c>
      <c r="BV60" s="104" t="s">
        <v>74</v>
      </c>
      <c r="BW60" s="104" t="s">
        <v>106</v>
      </c>
      <c r="BX60" s="104" t="s">
        <v>7</v>
      </c>
      <c r="CL60" s="104" t="s">
        <v>21</v>
      </c>
      <c r="CM60" s="104" t="s">
        <v>82</v>
      </c>
    </row>
    <row r="61" spans="1:91" s="5" customFormat="1" ht="22.5" customHeight="1">
      <c r="A61" s="94" t="s">
        <v>76</v>
      </c>
      <c r="B61" s="95"/>
      <c r="C61" s="96"/>
      <c r="D61" s="333" t="s">
        <v>107</v>
      </c>
      <c r="E61" s="333"/>
      <c r="F61" s="333"/>
      <c r="G61" s="333"/>
      <c r="H61" s="333"/>
      <c r="I61" s="97"/>
      <c r="J61" s="333" t="s">
        <v>108</v>
      </c>
      <c r="K61" s="333"/>
      <c r="L61" s="333"/>
      <c r="M61" s="333"/>
      <c r="N61" s="333"/>
      <c r="O61" s="333"/>
      <c r="P61" s="333"/>
      <c r="Q61" s="333"/>
      <c r="R61" s="333"/>
      <c r="S61" s="333"/>
      <c r="T61" s="333"/>
      <c r="U61" s="333"/>
      <c r="V61" s="333"/>
      <c r="W61" s="333"/>
      <c r="X61" s="333"/>
      <c r="Y61" s="333"/>
      <c r="Z61" s="333"/>
      <c r="AA61" s="333"/>
      <c r="AB61" s="333"/>
      <c r="AC61" s="333"/>
      <c r="AD61" s="333"/>
      <c r="AE61" s="333"/>
      <c r="AF61" s="333"/>
      <c r="AG61" s="331">
        <f>'VON - Vedlejší rozpočtové...'!J27</f>
        <v>0</v>
      </c>
      <c r="AH61" s="332"/>
      <c r="AI61" s="332"/>
      <c r="AJ61" s="332"/>
      <c r="AK61" s="332"/>
      <c r="AL61" s="332"/>
      <c r="AM61" s="332"/>
      <c r="AN61" s="331">
        <f t="shared" si="0"/>
        <v>0</v>
      </c>
      <c r="AO61" s="332"/>
      <c r="AP61" s="332"/>
      <c r="AQ61" s="98" t="s">
        <v>79</v>
      </c>
      <c r="AR61" s="99"/>
      <c r="AS61" s="105">
        <v>0</v>
      </c>
      <c r="AT61" s="106">
        <f t="shared" si="1"/>
        <v>0</v>
      </c>
      <c r="AU61" s="107">
        <f>'VON - Vedlejší rozpočtové...'!P77</f>
        <v>0</v>
      </c>
      <c r="AV61" s="106">
        <f>'VON - Vedlejší rozpočtové...'!J30</f>
        <v>0</v>
      </c>
      <c r="AW61" s="106">
        <f>'VON - Vedlejší rozpočtové...'!J31</f>
        <v>0</v>
      </c>
      <c r="AX61" s="106">
        <f>'VON - Vedlejší rozpočtové...'!J32</f>
        <v>0</v>
      </c>
      <c r="AY61" s="106">
        <f>'VON - Vedlejší rozpočtové...'!J33</f>
        <v>0</v>
      </c>
      <c r="AZ61" s="106">
        <f>'VON - Vedlejší rozpočtové...'!F30</f>
        <v>0</v>
      </c>
      <c r="BA61" s="106">
        <f>'VON - Vedlejší rozpočtové...'!F31</f>
        <v>0</v>
      </c>
      <c r="BB61" s="106">
        <f>'VON - Vedlejší rozpočtové...'!F32</f>
        <v>0</v>
      </c>
      <c r="BC61" s="106">
        <f>'VON - Vedlejší rozpočtové...'!F33</f>
        <v>0</v>
      </c>
      <c r="BD61" s="108">
        <f>'VON - Vedlejší rozpočtové...'!F34</f>
        <v>0</v>
      </c>
      <c r="BT61" s="104" t="s">
        <v>80</v>
      </c>
      <c r="BV61" s="104" t="s">
        <v>74</v>
      </c>
      <c r="BW61" s="104" t="s">
        <v>109</v>
      </c>
      <c r="BX61" s="104" t="s">
        <v>7</v>
      </c>
      <c r="CL61" s="104" t="s">
        <v>21</v>
      </c>
      <c r="CM61" s="104" t="s">
        <v>82</v>
      </c>
    </row>
    <row r="62" spans="1:91" s="1" customFormat="1" ht="30" customHeight="1">
      <c r="B62" s="39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59"/>
    </row>
    <row r="63" spans="1:91" s="1" customFormat="1" ht="6.95" customHeight="1">
      <c r="B63" s="54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9"/>
    </row>
  </sheetData>
  <sheetProtection password="CC35" sheet="1" objects="1" scenarios="1" formatCells="0" formatColumns="0" formatRows="0" sort="0" autoFilter="0"/>
  <mergeCells count="77"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28:O28"/>
    <mergeCell ref="W28:AE28"/>
    <mergeCell ref="AK28:AO28"/>
    <mergeCell ref="L29:O29"/>
    <mergeCell ref="W29:AE29"/>
    <mergeCell ref="AK29:AO29"/>
    <mergeCell ref="L30:O30"/>
    <mergeCell ref="W30:AE30"/>
    <mergeCell ref="AK30:AO30"/>
    <mergeCell ref="X32:AB32"/>
    <mergeCell ref="AK32:AO32"/>
    <mergeCell ref="AS46:AT48"/>
    <mergeCell ref="C49:G49"/>
    <mergeCell ref="I49:AF49"/>
    <mergeCell ref="AG49:AM49"/>
    <mergeCell ref="AN49:AP49"/>
    <mergeCell ref="D52:H52"/>
    <mergeCell ref="J52:AF52"/>
    <mergeCell ref="AN53:AP53"/>
    <mergeCell ref="AG53:AM53"/>
    <mergeCell ref="D53:H53"/>
    <mergeCell ref="J53:AF53"/>
    <mergeCell ref="D54:H54"/>
    <mergeCell ref="J54:AF54"/>
    <mergeCell ref="AN55:AP55"/>
    <mergeCell ref="AG55:AM55"/>
    <mergeCell ref="D55:H55"/>
    <mergeCell ref="J55:AF55"/>
    <mergeCell ref="D56:H56"/>
    <mergeCell ref="J56:AF56"/>
    <mergeCell ref="AN57:AP57"/>
    <mergeCell ref="AG57:AM57"/>
    <mergeCell ref="D57:H57"/>
    <mergeCell ref="J57:AF57"/>
    <mergeCell ref="D58:H58"/>
    <mergeCell ref="J58:AF58"/>
    <mergeCell ref="AN59:AP59"/>
    <mergeCell ref="AG59:AM59"/>
    <mergeCell ref="D59:H59"/>
    <mergeCell ref="J59:AF59"/>
    <mergeCell ref="D60:H60"/>
    <mergeCell ref="J60:AF60"/>
    <mergeCell ref="AN61:AP61"/>
    <mergeCell ref="AG61:AM61"/>
    <mergeCell ref="D61:H61"/>
    <mergeCell ref="J61:AF61"/>
    <mergeCell ref="AG51:AM51"/>
    <mergeCell ref="AN51:AP51"/>
    <mergeCell ref="AR2:BE2"/>
    <mergeCell ref="AN60:AP60"/>
    <mergeCell ref="AG60:AM60"/>
    <mergeCell ref="AN58:AP58"/>
    <mergeCell ref="AG58:AM58"/>
    <mergeCell ref="AN56:AP56"/>
    <mergeCell ref="AG56:AM56"/>
    <mergeCell ref="AN54:AP54"/>
    <mergeCell ref="AG54:AM54"/>
    <mergeCell ref="AN52:AP52"/>
    <mergeCell ref="AG52:AM52"/>
    <mergeCell ref="L42:AO42"/>
    <mergeCell ref="AM44:AN44"/>
    <mergeCell ref="AM46:AP46"/>
  </mergeCells>
  <hyperlinks>
    <hyperlink ref="K1:S1" location="C2" display="1) Rekapitulace stavby"/>
    <hyperlink ref="W1:AI1" location="C51" display="2) Rekapitulace objektů stavby a soupisů prací"/>
    <hyperlink ref="A52" location="'SO01 - Kotelna- Architekt...'!C2" display="/"/>
    <hyperlink ref="A53" location="'SO 02.1 - Úložiště propan...'!C2" display="/"/>
    <hyperlink ref="A54" location="'SO 02.2 - Úložiště propan...'!C2" display="/"/>
    <hyperlink ref="A55" location="'SO 02.3 - Úložiště propan...'!C2" display="/"/>
    <hyperlink ref="A56" location="'SO 03 - Vrátnice - elektr...'!C2" display="/"/>
    <hyperlink ref="A57" location="'SO 04 - Přeložka VO'!C2" display="/"/>
    <hyperlink ref="A58" location="'PS 01.1 - Kotelna - techn...'!C2" display="/"/>
    <hyperlink ref="A59" location="'PS 01.2 - Kotelna - MaR, ...'!C2" display="/"/>
    <hyperlink ref="A60" location="'PS 01.3 - Kotelna - vnitř...'!C2" display="/"/>
    <hyperlink ref="A61" location="'VON - Vedlejší rozpočtové...'!C2" display="/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46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9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9"/>
      <c r="B1" s="110"/>
      <c r="C1" s="110"/>
      <c r="D1" s="111" t="s">
        <v>1</v>
      </c>
      <c r="E1" s="110"/>
      <c r="F1" s="112" t="s">
        <v>110</v>
      </c>
      <c r="G1" s="369" t="s">
        <v>111</v>
      </c>
      <c r="H1" s="369"/>
      <c r="I1" s="113"/>
      <c r="J1" s="112" t="s">
        <v>112</v>
      </c>
      <c r="K1" s="111" t="s">
        <v>113</v>
      </c>
      <c r="L1" s="112" t="s">
        <v>114</v>
      </c>
      <c r="M1" s="112"/>
      <c r="N1" s="112"/>
      <c r="O1" s="112"/>
      <c r="P1" s="112"/>
      <c r="Q1" s="112"/>
      <c r="R1" s="112"/>
      <c r="S1" s="112"/>
      <c r="T1" s="112"/>
      <c r="U1" s="18"/>
      <c r="V1" s="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</row>
    <row r="2" spans="1:70" ht="36.950000000000003" customHeight="1"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AT2" s="22" t="s">
        <v>106</v>
      </c>
    </row>
    <row r="3" spans="1:70" ht="6.95" customHeight="1">
      <c r="B3" s="23"/>
      <c r="C3" s="24"/>
      <c r="D3" s="24"/>
      <c r="E3" s="24"/>
      <c r="F3" s="24"/>
      <c r="G3" s="24"/>
      <c r="H3" s="24"/>
      <c r="I3" s="114"/>
      <c r="J3" s="24"/>
      <c r="K3" s="25"/>
      <c r="AT3" s="22" t="s">
        <v>82</v>
      </c>
    </row>
    <row r="4" spans="1:70" ht="36.950000000000003" customHeight="1">
      <c r="B4" s="26"/>
      <c r="C4" s="27"/>
      <c r="D4" s="28" t="s">
        <v>115</v>
      </c>
      <c r="E4" s="27"/>
      <c r="F4" s="27"/>
      <c r="G4" s="27"/>
      <c r="H4" s="27"/>
      <c r="I4" s="115"/>
      <c r="J4" s="27"/>
      <c r="K4" s="29"/>
      <c r="M4" s="30" t="s">
        <v>12</v>
      </c>
      <c r="AT4" s="22" t="s">
        <v>6</v>
      </c>
    </row>
    <row r="5" spans="1:70" ht="6.95" customHeight="1">
      <c r="B5" s="26"/>
      <c r="C5" s="27"/>
      <c r="D5" s="27"/>
      <c r="E5" s="27"/>
      <c r="F5" s="27"/>
      <c r="G5" s="27"/>
      <c r="H5" s="27"/>
      <c r="I5" s="115"/>
      <c r="J5" s="27"/>
      <c r="K5" s="29"/>
    </row>
    <row r="6" spans="1:70" ht="15">
      <c r="B6" s="26"/>
      <c r="C6" s="27"/>
      <c r="D6" s="35" t="s">
        <v>18</v>
      </c>
      <c r="E6" s="27"/>
      <c r="F6" s="27"/>
      <c r="G6" s="27"/>
      <c r="H6" s="27"/>
      <c r="I6" s="115"/>
      <c r="J6" s="27"/>
      <c r="K6" s="29"/>
    </row>
    <row r="7" spans="1:70" ht="22.5" customHeight="1">
      <c r="B7" s="26"/>
      <c r="C7" s="27"/>
      <c r="D7" s="27"/>
      <c r="E7" s="370" t="str">
        <f>'Rekapitulace stavby'!K6</f>
        <v>Slavkov - ekologizace kotelny na tuhá paliva</v>
      </c>
      <c r="F7" s="371"/>
      <c r="G7" s="371"/>
      <c r="H7" s="371"/>
      <c r="I7" s="115"/>
      <c r="J7" s="27"/>
      <c r="K7" s="29"/>
    </row>
    <row r="8" spans="1:70" s="1" customFormat="1" ht="15">
      <c r="B8" s="39"/>
      <c r="C8" s="40"/>
      <c r="D8" s="35" t="s">
        <v>116</v>
      </c>
      <c r="E8" s="40"/>
      <c r="F8" s="40"/>
      <c r="G8" s="40"/>
      <c r="H8" s="40"/>
      <c r="I8" s="116"/>
      <c r="J8" s="40"/>
      <c r="K8" s="43"/>
    </row>
    <row r="9" spans="1:70" s="1" customFormat="1" ht="36.950000000000003" customHeight="1">
      <c r="B9" s="39"/>
      <c r="C9" s="40"/>
      <c r="D9" s="40"/>
      <c r="E9" s="372" t="s">
        <v>1942</v>
      </c>
      <c r="F9" s="373"/>
      <c r="G9" s="373"/>
      <c r="H9" s="373"/>
      <c r="I9" s="116"/>
      <c r="J9" s="40"/>
      <c r="K9" s="43"/>
    </row>
    <row r="10" spans="1:70" s="1" customFormat="1">
      <c r="B10" s="39"/>
      <c r="C10" s="40"/>
      <c r="D10" s="40"/>
      <c r="E10" s="40"/>
      <c r="F10" s="40"/>
      <c r="G10" s="40"/>
      <c r="H10" s="40"/>
      <c r="I10" s="116"/>
      <c r="J10" s="40"/>
      <c r="K10" s="43"/>
    </row>
    <row r="11" spans="1:70" s="1" customFormat="1" ht="14.45" customHeight="1">
      <c r="B11" s="39"/>
      <c r="C11" s="40"/>
      <c r="D11" s="35" t="s">
        <v>20</v>
      </c>
      <c r="E11" s="40"/>
      <c r="F11" s="33" t="s">
        <v>21</v>
      </c>
      <c r="G11" s="40"/>
      <c r="H11" s="40"/>
      <c r="I11" s="117" t="s">
        <v>22</v>
      </c>
      <c r="J11" s="33" t="s">
        <v>21</v>
      </c>
      <c r="K11" s="43"/>
    </row>
    <row r="12" spans="1:70" s="1" customFormat="1" ht="14.45" customHeight="1">
      <c r="B12" s="39"/>
      <c r="C12" s="40"/>
      <c r="D12" s="35" t="s">
        <v>23</v>
      </c>
      <c r="E12" s="40"/>
      <c r="F12" s="33" t="s">
        <v>24</v>
      </c>
      <c r="G12" s="40"/>
      <c r="H12" s="40"/>
      <c r="I12" s="117" t="s">
        <v>25</v>
      </c>
      <c r="J12" s="118" t="str">
        <f>'Rekapitulace stavby'!AN8</f>
        <v>23. 8. 2017</v>
      </c>
      <c r="K12" s="43"/>
    </row>
    <row r="13" spans="1:70" s="1" customFormat="1" ht="10.9" customHeight="1">
      <c r="B13" s="39"/>
      <c r="C13" s="40"/>
      <c r="D13" s="40"/>
      <c r="E13" s="40"/>
      <c r="F13" s="40"/>
      <c r="G13" s="40"/>
      <c r="H13" s="40"/>
      <c r="I13" s="116"/>
      <c r="J13" s="40"/>
      <c r="K13" s="43"/>
    </row>
    <row r="14" spans="1:70" s="1" customFormat="1" ht="14.45" customHeight="1">
      <c r="B14" s="39"/>
      <c r="C14" s="40"/>
      <c r="D14" s="35" t="s">
        <v>27</v>
      </c>
      <c r="E14" s="40"/>
      <c r="F14" s="40"/>
      <c r="G14" s="40"/>
      <c r="H14" s="40"/>
      <c r="I14" s="117" t="s">
        <v>28</v>
      </c>
      <c r="J14" s="33" t="s">
        <v>21</v>
      </c>
      <c r="K14" s="43"/>
    </row>
    <row r="15" spans="1:70" s="1" customFormat="1" ht="18" customHeight="1">
      <c r="B15" s="39"/>
      <c r="C15" s="40"/>
      <c r="D15" s="40"/>
      <c r="E15" s="33" t="s">
        <v>29</v>
      </c>
      <c r="F15" s="40"/>
      <c r="G15" s="40"/>
      <c r="H15" s="40"/>
      <c r="I15" s="117" t="s">
        <v>30</v>
      </c>
      <c r="J15" s="33" t="s">
        <v>21</v>
      </c>
      <c r="K15" s="43"/>
    </row>
    <row r="16" spans="1:70" s="1" customFormat="1" ht="6.95" customHeight="1">
      <c r="B16" s="39"/>
      <c r="C16" s="40"/>
      <c r="D16" s="40"/>
      <c r="E16" s="40"/>
      <c r="F16" s="40"/>
      <c r="G16" s="40"/>
      <c r="H16" s="40"/>
      <c r="I16" s="116"/>
      <c r="J16" s="40"/>
      <c r="K16" s="43"/>
    </row>
    <row r="17" spans="2:11" s="1" customFormat="1" ht="14.45" customHeight="1">
      <c r="B17" s="39"/>
      <c r="C17" s="40"/>
      <c r="D17" s="35" t="s">
        <v>31</v>
      </c>
      <c r="E17" s="40"/>
      <c r="F17" s="40"/>
      <c r="G17" s="40"/>
      <c r="H17" s="40"/>
      <c r="I17" s="117" t="s">
        <v>28</v>
      </c>
      <c r="J17" s="33" t="str">
        <f>IF('Rekapitulace stavby'!AN13="Vyplň údaj","",IF('Rekapitulace stavby'!AN13="","",'Rekapitulace stavby'!AN13))</f>
        <v/>
      </c>
      <c r="K17" s="43"/>
    </row>
    <row r="18" spans="2:11" s="1" customFormat="1" ht="18" customHeight="1">
      <c r="B18" s="39"/>
      <c r="C18" s="40"/>
      <c r="D18" s="40"/>
      <c r="E18" s="33" t="str">
        <f>IF('Rekapitulace stavby'!E14="Vyplň údaj","",IF('Rekapitulace stavby'!E14="","",'Rekapitulace stavby'!E14))</f>
        <v/>
      </c>
      <c r="F18" s="40"/>
      <c r="G18" s="40"/>
      <c r="H18" s="40"/>
      <c r="I18" s="117" t="s">
        <v>30</v>
      </c>
      <c r="J18" s="33" t="str">
        <f>IF('Rekapitulace stavby'!AN14="Vyplň údaj","",IF('Rekapitulace stavby'!AN14="","",'Rekapitulace stavby'!AN14))</f>
        <v/>
      </c>
      <c r="K18" s="43"/>
    </row>
    <row r="19" spans="2:11" s="1" customFormat="1" ht="6.95" customHeight="1">
      <c r="B19" s="39"/>
      <c r="C19" s="40"/>
      <c r="D19" s="40"/>
      <c r="E19" s="40"/>
      <c r="F19" s="40"/>
      <c r="G19" s="40"/>
      <c r="H19" s="40"/>
      <c r="I19" s="116"/>
      <c r="J19" s="40"/>
      <c r="K19" s="43"/>
    </row>
    <row r="20" spans="2:11" s="1" customFormat="1" ht="14.45" customHeight="1">
      <c r="B20" s="39"/>
      <c r="C20" s="40"/>
      <c r="D20" s="35" t="s">
        <v>33</v>
      </c>
      <c r="E20" s="40"/>
      <c r="F20" s="40"/>
      <c r="G20" s="40"/>
      <c r="H20" s="40"/>
      <c r="I20" s="117" t="s">
        <v>28</v>
      </c>
      <c r="J20" s="33" t="s">
        <v>21</v>
      </c>
      <c r="K20" s="43"/>
    </row>
    <row r="21" spans="2:11" s="1" customFormat="1" ht="18" customHeight="1">
      <c r="B21" s="39"/>
      <c r="C21" s="40"/>
      <c r="D21" s="40"/>
      <c r="E21" s="33" t="s">
        <v>34</v>
      </c>
      <c r="F21" s="40"/>
      <c r="G21" s="40"/>
      <c r="H21" s="40"/>
      <c r="I21" s="117" t="s">
        <v>30</v>
      </c>
      <c r="J21" s="33" t="s">
        <v>21</v>
      </c>
      <c r="K21" s="43"/>
    </row>
    <row r="22" spans="2:11" s="1" customFormat="1" ht="6.95" customHeight="1">
      <c r="B22" s="39"/>
      <c r="C22" s="40"/>
      <c r="D22" s="40"/>
      <c r="E22" s="40"/>
      <c r="F22" s="40"/>
      <c r="G22" s="40"/>
      <c r="H22" s="40"/>
      <c r="I22" s="116"/>
      <c r="J22" s="40"/>
      <c r="K22" s="43"/>
    </row>
    <row r="23" spans="2:11" s="1" customFormat="1" ht="14.45" customHeight="1">
      <c r="B23" s="39"/>
      <c r="C23" s="40"/>
      <c r="D23" s="35" t="s">
        <v>36</v>
      </c>
      <c r="E23" s="40"/>
      <c r="F23" s="40"/>
      <c r="G23" s="40"/>
      <c r="H23" s="40"/>
      <c r="I23" s="116"/>
      <c r="J23" s="40"/>
      <c r="K23" s="43"/>
    </row>
    <row r="24" spans="2:11" s="6" customFormat="1" ht="22.5" customHeight="1">
      <c r="B24" s="119"/>
      <c r="C24" s="120"/>
      <c r="D24" s="120"/>
      <c r="E24" s="362" t="s">
        <v>21</v>
      </c>
      <c r="F24" s="362"/>
      <c r="G24" s="362"/>
      <c r="H24" s="362"/>
      <c r="I24" s="121"/>
      <c r="J24" s="120"/>
      <c r="K24" s="122"/>
    </row>
    <row r="25" spans="2:11" s="1" customFormat="1" ht="6.95" customHeight="1">
      <c r="B25" s="39"/>
      <c r="C25" s="40"/>
      <c r="D25" s="40"/>
      <c r="E25" s="40"/>
      <c r="F25" s="40"/>
      <c r="G25" s="40"/>
      <c r="H25" s="40"/>
      <c r="I25" s="116"/>
      <c r="J25" s="40"/>
      <c r="K25" s="43"/>
    </row>
    <row r="26" spans="2:11" s="1" customFormat="1" ht="6.95" customHeight="1">
      <c r="B26" s="39"/>
      <c r="C26" s="40"/>
      <c r="D26" s="83"/>
      <c r="E26" s="83"/>
      <c r="F26" s="83"/>
      <c r="G26" s="83"/>
      <c r="H26" s="83"/>
      <c r="I26" s="123"/>
      <c r="J26" s="83"/>
      <c r="K26" s="124"/>
    </row>
    <row r="27" spans="2:11" s="1" customFormat="1" ht="25.35" customHeight="1">
      <c r="B27" s="39"/>
      <c r="C27" s="40"/>
      <c r="D27" s="125" t="s">
        <v>38</v>
      </c>
      <c r="E27" s="40"/>
      <c r="F27" s="40"/>
      <c r="G27" s="40"/>
      <c r="H27" s="40"/>
      <c r="I27" s="116"/>
      <c r="J27" s="126">
        <f>ROUND(J81,2)</f>
        <v>0</v>
      </c>
      <c r="K27" s="43"/>
    </row>
    <row r="28" spans="2:11" s="1" customFormat="1" ht="6.95" customHeight="1">
      <c r="B28" s="39"/>
      <c r="C28" s="40"/>
      <c r="D28" s="83"/>
      <c r="E28" s="83"/>
      <c r="F28" s="83"/>
      <c r="G28" s="83"/>
      <c r="H28" s="83"/>
      <c r="I28" s="123"/>
      <c r="J28" s="83"/>
      <c r="K28" s="124"/>
    </row>
    <row r="29" spans="2:11" s="1" customFormat="1" ht="14.45" customHeight="1">
      <c r="B29" s="39"/>
      <c r="C29" s="40"/>
      <c r="D29" s="40"/>
      <c r="E29" s="40"/>
      <c r="F29" s="44" t="s">
        <v>40</v>
      </c>
      <c r="G29" s="40"/>
      <c r="H29" s="40"/>
      <c r="I29" s="127" t="s">
        <v>39</v>
      </c>
      <c r="J29" s="44" t="s">
        <v>41</v>
      </c>
      <c r="K29" s="43"/>
    </row>
    <row r="30" spans="2:11" s="1" customFormat="1" ht="14.45" customHeight="1">
      <c r="B30" s="39"/>
      <c r="C30" s="40"/>
      <c r="D30" s="47" t="s">
        <v>42</v>
      </c>
      <c r="E30" s="47" t="s">
        <v>43</v>
      </c>
      <c r="F30" s="128">
        <f>ROUND(SUM(BE81:BE145), 2)</f>
        <v>0</v>
      </c>
      <c r="G30" s="40"/>
      <c r="H30" s="40"/>
      <c r="I30" s="129">
        <v>0.21</v>
      </c>
      <c r="J30" s="128">
        <f>ROUND(ROUND((SUM(BE81:BE145)), 2)*I30, 2)</f>
        <v>0</v>
      </c>
      <c r="K30" s="43"/>
    </row>
    <row r="31" spans="2:11" s="1" customFormat="1" ht="14.45" customHeight="1">
      <c r="B31" s="39"/>
      <c r="C31" s="40"/>
      <c r="D31" s="40"/>
      <c r="E31" s="47" t="s">
        <v>44</v>
      </c>
      <c r="F31" s="128">
        <f>ROUND(SUM(BF81:BF145), 2)</f>
        <v>0</v>
      </c>
      <c r="G31" s="40"/>
      <c r="H31" s="40"/>
      <c r="I31" s="129">
        <v>0.15</v>
      </c>
      <c r="J31" s="128">
        <f>ROUND(ROUND((SUM(BF81:BF145)), 2)*I31, 2)</f>
        <v>0</v>
      </c>
      <c r="K31" s="43"/>
    </row>
    <row r="32" spans="2:11" s="1" customFormat="1" ht="14.45" hidden="1" customHeight="1">
      <c r="B32" s="39"/>
      <c r="C32" s="40"/>
      <c r="D32" s="40"/>
      <c r="E32" s="47" t="s">
        <v>45</v>
      </c>
      <c r="F32" s="128">
        <f>ROUND(SUM(BG81:BG145), 2)</f>
        <v>0</v>
      </c>
      <c r="G32" s="40"/>
      <c r="H32" s="40"/>
      <c r="I32" s="129">
        <v>0.21</v>
      </c>
      <c r="J32" s="128">
        <v>0</v>
      </c>
      <c r="K32" s="43"/>
    </row>
    <row r="33" spans="2:11" s="1" customFormat="1" ht="14.45" hidden="1" customHeight="1">
      <c r="B33" s="39"/>
      <c r="C33" s="40"/>
      <c r="D33" s="40"/>
      <c r="E33" s="47" t="s">
        <v>46</v>
      </c>
      <c r="F33" s="128">
        <f>ROUND(SUM(BH81:BH145), 2)</f>
        <v>0</v>
      </c>
      <c r="G33" s="40"/>
      <c r="H33" s="40"/>
      <c r="I33" s="129">
        <v>0.15</v>
      </c>
      <c r="J33" s="128">
        <v>0</v>
      </c>
      <c r="K33" s="43"/>
    </row>
    <row r="34" spans="2:11" s="1" customFormat="1" ht="14.45" hidden="1" customHeight="1">
      <c r="B34" s="39"/>
      <c r="C34" s="40"/>
      <c r="D34" s="40"/>
      <c r="E34" s="47" t="s">
        <v>47</v>
      </c>
      <c r="F34" s="128">
        <f>ROUND(SUM(BI81:BI145), 2)</f>
        <v>0</v>
      </c>
      <c r="G34" s="40"/>
      <c r="H34" s="40"/>
      <c r="I34" s="129">
        <v>0</v>
      </c>
      <c r="J34" s="128">
        <v>0</v>
      </c>
      <c r="K34" s="43"/>
    </row>
    <row r="35" spans="2:11" s="1" customFormat="1" ht="6.95" customHeight="1">
      <c r="B35" s="39"/>
      <c r="C35" s="40"/>
      <c r="D35" s="40"/>
      <c r="E35" s="40"/>
      <c r="F35" s="40"/>
      <c r="G35" s="40"/>
      <c r="H35" s="40"/>
      <c r="I35" s="116"/>
      <c r="J35" s="40"/>
      <c r="K35" s="43"/>
    </row>
    <row r="36" spans="2:11" s="1" customFormat="1" ht="25.35" customHeight="1">
      <c r="B36" s="39"/>
      <c r="C36" s="130"/>
      <c r="D36" s="131" t="s">
        <v>48</v>
      </c>
      <c r="E36" s="77"/>
      <c r="F36" s="77"/>
      <c r="G36" s="132" t="s">
        <v>49</v>
      </c>
      <c r="H36" s="133" t="s">
        <v>50</v>
      </c>
      <c r="I36" s="134"/>
      <c r="J36" s="135">
        <f>SUM(J27:J34)</f>
        <v>0</v>
      </c>
      <c r="K36" s="136"/>
    </row>
    <row r="37" spans="2:11" s="1" customFormat="1" ht="14.45" customHeight="1">
      <c r="B37" s="54"/>
      <c r="C37" s="55"/>
      <c r="D37" s="55"/>
      <c r="E37" s="55"/>
      <c r="F37" s="55"/>
      <c r="G37" s="55"/>
      <c r="H37" s="55"/>
      <c r="I37" s="137"/>
      <c r="J37" s="55"/>
      <c r="K37" s="56"/>
    </row>
    <row r="41" spans="2:11" s="1" customFormat="1" ht="6.95" customHeight="1">
      <c r="B41" s="138"/>
      <c r="C41" s="139"/>
      <c r="D41" s="139"/>
      <c r="E41" s="139"/>
      <c r="F41" s="139"/>
      <c r="G41" s="139"/>
      <c r="H41" s="139"/>
      <c r="I41" s="140"/>
      <c r="J41" s="139"/>
      <c r="K41" s="141"/>
    </row>
    <row r="42" spans="2:11" s="1" customFormat="1" ht="36.950000000000003" customHeight="1">
      <c r="B42" s="39"/>
      <c r="C42" s="28" t="s">
        <v>118</v>
      </c>
      <c r="D42" s="40"/>
      <c r="E42" s="40"/>
      <c r="F42" s="40"/>
      <c r="G42" s="40"/>
      <c r="H42" s="40"/>
      <c r="I42" s="116"/>
      <c r="J42" s="40"/>
      <c r="K42" s="43"/>
    </row>
    <row r="43" spans="2:11" s="1" customFormat="1" ht="6.95" customHeight="1">
      <c r="B43" s="39"/>
      <c r="C43" s="40"/>
      <c r="D43" s="40"/>
      <c r="E43" s="40"/>
      <c r="F43" s="40"/>
      <c r="G43" s="40"/>
      <c r="H43" s="40"/>
      <c r="I43" s="116"/>
      <c r="J43" s="40"/>
      <c r="K43" s="43"/>
    </row>
    <row r="44" spans="2:11" s="1" customFormat="1" ht="14.45" customHeight="1">
      <c r="B44" s="39"/>
      <c r="C44" s="35" t="s">
        <v>18</v>
      </c>
      <c r="D44" s="40"/>
      <c r="E44" s="40"/>
      <c r="F44" s="40"/>
      <c r="G44" s="40"/>
      <c r="H44" s="40"/>
      <c r="I44" s="116"/>
      <c r="J44" s="40"/>
      <c r="K44" s="43"/>
    </row>
    <row r="45" spans="2:11" s="1" customFormat="1" ht="22.5" customHeight="1">
      <c r="B45" s="39"/>
      <c r="C45" s="40"/>
      <c r="D45" s="40"/>
      <c r="E45" s="370" t="str">
        <f>E7</f>
        <v>Slavkov - ekologizace kotelny na tuhá paliva</v>
      </c>
      <c r="F45" s="371"/>
      <c r="G45" s="371"/>
      <c r="H45" s="371"/>
      <c r="I45" s="116"/>
      <c r="J45" s="40"/>
      <c r="K45" s="43"/>
    </row>
    <row r="46" spans="2:11" s="1" customFormat="1" ht="14.45" customHeight="1">
      <c r="B46" s="39"/>
      <c r="C46" s="35" t="s">
        <v>116</v>
      </c>
      <c r="D46" s="40"/>
      <c r="E46" s="40"/>
      <c r="F46" s="40"/>
      <c r="G46" s="40"/>
      <c r="H46" s="40"/>
      <c r="I46" s="116"/>
      <c r="J46" s="40"/>
      <c r="K46" s="43"/>
    </row>
    <row r="47" spans="2:11" s="1" customFormat="1" ht="23.25" customHeight="1">
      <c r="B47" s="39"/>
      <c r="C47" s="40"/>
      <c r="D47" s="40"/>
      <c r="E47" s="372" t="str">
        <f>E9</f>
        <v>PS 01.3 - Kotelna - vnitřní rozvody plynu</v>
      </c>
      <c r="F47" s="373"/>
      <c r="G47" s="373"/>
      <c r="H47" s="373"/>
      <c r="I47" s="116"/>
      <c r="J47" s="40"/>
      <c r="K47" s="43"/>
    </row>
    <row r="48" spans="2:11" s="1" customFormat="1" ht="6.95" customHeight="1">
      <c r="B48" s="39"/>
      <c r="C48" s="40"/>
      <c r="D48" s="40"/>
      <c r="E48" s="40"/>
      <c r="F48" s="40"/>
      <c r="G48" s="40"/>
      <c r="H48" s="40"/>
      <c r="I48" s="116"/>
      <c r="J48" s="40"/>
      <c r="K48" s="43"/>
    </row>
    <row r="49" spans="2:47" s="1" customFormat="1" ht="18" customHeight="1">
      <c r="B49" s="39"/>
      <c r="C49" s="35" t="s">
        <v>23</v>
      </c>
      <c r="D49" s="40"/>
      <c r="E49" s="40"/>
      <c r="F49" s="33" t="str">
        <f>F12</f>
        <v xml:space="preserve">VZ Slavkov </v>
      </c>
      <c r="G49" s="40"/>
      <c r="H49" s="40"/>
      <c r="I49" s="117" t="s">
        <v>25</v>
      </c>
      <c r="J49" s="118" t="str">
        <f>IF(J12="","",J12)</f>
        <v>23. 8. 2017</v>
      </c>
      <c r="K49" s="43"/>
    </row>
    <row r="50" spans="2:47" s="1" customFormat="1" ht="6.95" customHeight="1">
      <c r="B50" s="39"/>
      <c r="C50" s="40"/>
      <c r="D50" s="40"/>
      <c r="E50" s="40"/>
      <c r="F50" s="40"/>
      <c r="G50" s="40"/>
      <c r="H50" s="40"/>
      <c r="I50" s="116"/>
      <c r="J50" s="40"/>
      <c r="K50" s="43"/>
    </row>
    <row r="51" spans="2:47" s="1" customFormat="1" ht="15">
      <c r="B51" s="39"/>
      <c r="C51" s="35" t="s">
        <v>27</v>
      </c>
      <c r="D51" s="40"/>
      <c r="E51" s="40"/>
      <c r="F51" s="33" t="str">
        <f>E15</f>
        <v>Armádní servisní, p.o.</v>
      </c>
      <c r="G51" s="40"/>
      <c r="H51" s="40"/>
      <c r="I51" s="117" t="s">
        <v>33</v>
      </c>
      <c r="J51" s="33" t="str">
        <f>E21</f>
        <v>Václav Krejčí</v>
      </c>
      <c r="K51" s="43"/>
    </row>
    <row r="52" spans="2:47" s="1" customFormat="1" ht="14.45" customHeight="1">
      <c r="B52" s="39"/>
      <c r="C52" s="35" t="s">
        <v>31</v>
      </c>
      <c r="D52" s="40"/>
      <c r="E52" s="40"/>
      <c r="F52" s="33" t="str">
        <f>IF(E18="","",E18)</f>
        <v/>
      </c>
      <c r="G52" s="40"/>
      <c r="H52" s="40"/>
      <c r="I52" s="116"/>
      <c r="J52" s="40"/>
      <c r="K52" s="43"/>
    </row>
    <row r="53" spans="2:47" s="1" customFormat="1" ht="10.35" customHeight="1">
      <c r="B53" s="39"/>
      <c r="C53" s="40"/>
      <c r="D53" s="40"/>
      <c r="E53" s="40"/>
      <c r="F53" s="40"/>
      <c r="G53" s="40"/>
      <c r="H53" s="40"/>
      <c r="I53" s="116"/>
      <c r="J53" s="40"/>
      <c r="K53" s="43"/>
    </row>
    <row r="54" spans="2:47" s="1" customFormat="1" ht="29.25" customHeight="1">
      <c r="B54" s="39"/>
      <c r="C54" s="142" t="s">
        <v>119</v>
      </c>
      <c r="D54" s="130"/>
      <c r="E54" s="130"/>
      <c r="F54" s="130"/>
      <c r="G54" s="130"/>
      <c r="H54" s="130"/>
      <c r="I54" s="143"/>
      <c r="J54" s="144" t="s">
        <v>120</v>
      </c>
      <c r="K54" s="145"/>
    </row>
    <row r="55" spans="2:47" s="1" customFormat="1" ht="10.35" customHeight="1">
      <c r="B55" s="39"/>
      <c r="C55" s="40"/>
      <c r="D55" s="40"/>
      <c r="E55" s="40"/>
      <c r="F55" s="40"/>
      <c r="G55" s="40"/>
      <c r="H55" s="40"/>
      <c r="I55" s="116"/>
      <c r="J55" s="40"/>
      <c r="K55" s="43"/>
    </row>
    <row r="56" spans="2:47" s="1" customFormat="1" ht="29.25" customHeight="1">
      <c r="B56" s="39"/>
      <c r="C56" s="146" t="s">
        <v>121</v>
      </c>
      <c r="D56" s="40"/>
      <c r="E56" s="40"/>
      <c r="F56" s="40"/>
      <c r="G56" s="40"/>
      <c r="H56" s="40"/>
      <c r="I56" s="116"/>
      <c r="J56" s="126">
        <f>J81</f>
        <v>0</v>
      </c>
      <c r="K56" s="43"/>
      <c r="AU56" s="22" t="s">
        <v>122</v>
      </c>
    </row>
    <row r="57" spans="2:47" s="7" customFormat="1" ht="24.95" customHeight="1">
      <c r="B57" s="147"/>
      <c r="C57" s="148"/>
      <c r="D57" s="149" t="s">
        <v>134</v>
      </c>
      <c r="E57" s="150"/>
      <c r="F57" s="150"/>
      <c r="G57" s="150"/>
      <c r="H57" s="150"/>
      <c r="I57" s="151"/>
      <c r="J57" s="152">
        <f>J82</f>
        <v>0</v>
      </c>
      <c r="K57" s="153"/>
    </row>
    <row r="58" spans="2:47" s="8" customFormat="1" ht="19.899999999999999" customHeight="1">
      <c r="B58" s="154"/>
      <c r="C58" s="155"/>
      <c r="D58" s="156" t="s">
        <v>874</v>
      </c>
      <c r="E58" s="157"/>
      <c r="F58" s="157"/>
      <c r="G58" s="157"/>
      <c r="H58" s="157"/>
      <c r="I58" s="158"/>
      <c r="J58" s="159">
        <f>J83</f>
        <v>0</v>
      </c>
      <c r="K58" s="160"/>
    </row>
    <row r="59" spans="2:47" s="8" customFormat="1" ht="19.899999999999999" customHeight="1">
      <c r="B59" s="154"/>
      <c r="C59" s="155"/>
      <c r="D59" s="156" t="s">
        <v>136</v>
      </c>
      <c r="E59" s="157"/>
      <c r="F59" s="157"/>
      <c r="G59" s="157"/>
      <c r="H59" s="157"/>
      <c r="I59" s="158"/>
      <c r="J59" s="159">
        <f>J134</f>
        <v>0</v>
      </c>
      <c r="K59" s="160"/>
    </row>
    <row r="60" spans="2:47" s="8" customFormat="1" ht="19.899999999999999" customHeight="1">
      <c r="B60" s="154"/>
      <c r="C60" s="155"/>
      <c r="D60" s="156" t="s">
        <v>137</v>
      </c>
      <c r="E60" s="157"/>
      <c r="F60" s="157"/>
      <c r="G60" s="157"/>
      <c r="H60" s="157"/>
      <c r="I60" s="158"/>
      <c r="J60" s="159">
        <f>J138</f>
        <v>0</v>
      </c>
      <c r="K60" s="160"/>
    </row>
    <row r="61" spans="2:47" s="7" customFormat="1" ht="24.95" customHeight="1">
      <c r="B61" s="147"/>
      <c r="C61" s="148"/>
      <c r="D61" s="149" t="s">
        <v>875</v>
      </c>
      <c r="E61" s="150"/>
      <c r="F61" s="150"/>
      <c r="G61" s="150"/>
      <c r="H61" s="150"/>
      <c r="I61" s="151"/>
      <c r="J61" s="152">
        <f>J143</f>
        <v>0</v>
      </c>
      <c r="K61" s="153"/>
    </row>
    <row r="62" spans="2:47" s="1" customFormat="1" ht="21.75" customHeight="1">
      <c r="B62" s="39"/>
      <c r="C62" s="40"/>
      <c r="D62" s="40"/>
      <c r="E62" s="40"/>
      <c r="F62" s="40"/>
      <c r="G62" s="40"/>
      <c r="H62" s="40"/>
      <c r="I62" s="116"/>
      <c r="J62" s="40"/>
      <c r="K62" s="43"/>
    </row>
    <row r="63" spans="2:47" s="1" customFormat="1" ht="6.95" customHeight="1">
      <c r="B63" s="54"/>
      <c r="C63" s="55"/>
      <c r="D63" s="55"/>
      <c r="E63" s="55"/>
      <c r="F63" s="55"/>
      <c r="G63" s="55"/>
      <c r="H63" s="55"/>
      <c r="I63" s="137"/>
      <c r="J63" s="55"/>
      <c r="K63" s="56"/>
    </row>
    <row r="67" spans="2:20" s="1" customFormat="1" ht="6.95" customHeight="1">
      <c r="B67" s="57"/>
      <c r="C67" s="58"/>
      <c r="D67" s="58"/>
      <c r="E67" s="58"/>
      <c r="F67" s="58"/>
      <c r="G67" s="58"/>
      <c r="H67" s="58"/>
      <c r="I67" s="140"/>
      <c r="J67" s="58"/>
      <c r="K67" s="58"/>
      <c r="L67" s="59"/>
    </row>
    <row r="68" spans="2:20" s="1" customFormat="1" ht="36.950000000000003" customHeight="1">
      <c r="B68" s="39"/>
      <c r="C68" s="60" t="s">
        <v>140</v>
      </c>
      <c r="D68" s="61"/>
      <c r="E68" s="61"/>
      <c r="F68" s="61"/>
      <c r="G68" s="61"/>
      <c r="H68" s="61"/>
      <c r="I68" s="161"/>
      <c r="J68" s="61"/>
      <c r="K68" s="61"/>
      <c r="L68" s="59"/>
    </row>
    <row r="69" spans="2:20" s="1" customFormat="1" ht="6.95" customHeight="1">
      <c r="B69" s="39"/>
      <c r="C69" s="61"/>
      <c r="D69" s="61"/>
      <c r="E69" s="61"/>
      <c r="F69" s="61"/>
      <c r="G69" s="61"/>
      <c r="H69" s="61"/>
      <c r="I69" s="161"/>
      <c r="J69" s="61"/>
      <c r="K69" s="61"/>
      <c r="L69" s="59"/>
    </row>
    <row r="70" spans="2:20" s="1" customFormat="1" ht="14.45" customHeight="1">
      <c r="B70" s="39"/>
      <c r="C70" s="63" t="s">
        <v>18</v>
      </c>
      <c r="D70" s="61"/>
      <c r="E70" s="61"/>
      <c r="F70" s="61"/>
      <c r="G70" s="61"/>
      <c r="H70" s="61"/>
      <c r="I70" s="161"/>
      <c r="J70" s="61"/>
      <c r="K70" s="61"/>
      <c r="L70" s="59"/>
    </row>
    <row r="71" spans="2:20" s="1" customFormat="1" ht="22.5" customHeight="1">
      <c r="B71" s="39"/>
      <c r="C71" s="61"/>
      <c r="D71" s="61"/>
      <c r="E71" s="366" t="str">
        <f>E7</f>
        <v>Slavkov - ekologizace kotelny na tuhá paliva</v>
      </c>
      <c r="F71" s="367"/>
      <c r="G71" s="367"/>
      <c r="H71" s="367"/>
      <c r="I71" s="161"/>
      <c r="J71" s="61"/>
      <c r="K71" s="61"/>
      <c r="L71" s="59"/>
    </row>
    <row r="72" spans="2:20" s="1" customFormat="1" ht="14.45" customHeight="1">
      <c r="B72" s="39"/>
      <c r="C72" s="63" t="s">
        <v>116</v>
      </c>
      <c r="D72" s="61"/>
      <c r="E72" s="61"/>
      <c r="F72" s="61"/>
      <c r="G72" s="61"/>
      <c r="H72" s="61"/>
      <c r="I72" s="161"/>
      <c r="J72" s="61"/>
      <c r="K72" s="61"/>
      <c r="L72" s="59"/>
    </row>
    <row r="73" spans="2:20" s="1" customFormat="1" ht="23.25" customHeight="1">
      <c r="B73" s="39"/>
      <c r="C73" s="61"/>
      <c r="D73" s="61"/>
      <c r="E73" s="334" t="str">
        <f>E9</f>
        <v>PS 01.3 - Kotelna - vnitřní rozvody plynu</v>
      </c>
      <c r="F73" s="368"/>
      <c r="G73" s="368"/>
      <c r="H73" s="368"/>
      <c r="I73" s="161"/>
      <c r="J73" s="61"/>
      <c r="K73" s="61"/>
      <c r="L73" s="59"/>
    </row>
    <row r="74" spans="2:20" s="1" customFormat="1" ht="6.95" customHeight="1">
      <c r="B74" s="39"/>
      <c r="C74" s="61"/>
      <c r="D74" s="61"/>
      <c r="E74" s="61"/>
      <c r="F74" s="61"/>
      <c r="G74" s="61"/>
      <c r="H74" s="61"/>
      <c r="I74" s="161"/>
      <c r="J74" s="61"/>
      <c r="K74" s="61"/>
      <c r="L74" s="59"/>
    </row>
    <row r="75" spans="2:20" s="1" customFormat="1" ht="18" customHeight="1">
      <c r="B75" s="39"/>
      <c r="C75" s="63" t="s">
        <v>23</v>
      </c>
      <c r="D75" s="61"/>
      <c r="E75" s="61"/>
      <c r="F75" s="162" t="str">
        <f>F12</f>
        <v xml:space="preserve">VZ Slavkov </v>
      </c>
      <c r="G75" s="61"/>
      <c r="H75" s="61"/>
      <c r="I75" s="163" t="s">
        <v>25</v>
      </c>
      <c r="J75" s="71" t="str">
        <f>IF(J12="","",J12)</f>
        <v>23. 8. 2017</v>
      </c>
      <c r="K75" s="61"/>
      <c r="L75" s="59"/>
    </row>
    <row r="76" spans="2:20" s="1" customFormat="1" ht="6.95" customHeight="1">
      <c r="B76" s="39"/>
      <c r="C76" s="61"/>
      <c r="D76" s="61"/>
      <c r="E76" s="61"/>
      <c r="F76" s="61"/>
      <c r="G76" s="61"/>
      <c r="H76" s="61"/>
      <c r="I76" s="161"/>
      <c r="J76" s="61"/>
      <c r="K76" s="61"/>
      <c r="L76" s="59"/>
    </row>
    <row r="77" spans="2:20" s="1" customFormat="1" ht="15">
      <c r="B77" s="39"/>
      <c r="C77" s="63" t="s">
        <v>27</v>
      </c>
      <c r="D77" s="61"/>
      <c r="E77" s="61"/>
      <c r="F77" s="162" t="str">
        <f>E15</f>
        <v>Armádní servisní, p.o.</v>
      </c>
      <c r="G77" s="61"/>
      <c r="H77" s="61"/>
      <c r="I77" s="163" t="s">
        <v>33</v>
      </c>
      <c r="J77" s="162" t="str">
        <f>E21</f>
        <v>Václav Krejčí</v>
      </c>
      <c r="K77" s="61"/>
      <c r="L77" s="59"/>
    </row>
    <row r="78" spans="2:20" s="1" customFormat="1" ht="14.45" customHeight="1">
      <c r="B78" s="39"/>
      <c r="C78" s="63" t="s">
        <v>31</v>
      </c>
      <c r="D78" s="61"/>
      <c r="E78" s="61"/>
      <c r="F78" s="162" t="str">
        <f>IF(E18="","",E18)</f>
        <v/>
      </c>
      <c r="G78" s="61"/>
      <c r="H78" s="61"/>
      <c r="I78" s="161"/>
      <c r="J78" s="61"/>
      <c r="K78" s="61"/>
      <c r="L78" s="59"/>
    </row>
    <row r="79" spans="2:20" s="1" customFormat="1" ht="10.35" customHeight="1">
      <c r="B79" s="39"/>
      <c r="C79" s="61"/>
      <c r="D79" s="61"/>
      <c r="E79" s="61"/>
      <c r="F79" s="61"/>
      <c r="G79" s="61"/>
      <c r="H79" s="61"/>
      <c r="I79" s="161"/>
      <c r="J79" s="61"/>
      <c r="K79" s="61"/>
      <c r="L79" s="59"/>
    </row>
    <row r="80" spans="2:20" s="9" customFormat="1" ht="29.25" customHeight="1">
      <c r="B80" s="164"/>
      <c r="C80" s="165" t="s">
        <v>141</v>
      </c>
      <c r="D80" s="166" t="s">
        <v>57</v>
      </c>
      <c r="E80" s="166" t="s">
        <v>53</v>
      </c>
      <c r="F80" s="166" t="s">
        <v>142</v>
      </c>
      <c r="G80" s="166" t="s">
        <v>143</v>
      </c>
      <c r="H80" s="166" t="s">
        <v>144</v>
      </c>
      <c r="I80" s="167" t="s">
        <v>145</v>
      </c>
      <c r="J80" s="166" t="s">
        <v>120</v>
      </c>
      <c r="K80" s="168" t="s">
        <v>146</v>
      </c>
      <c r="L80" s="169"/>
      <c r="M80" s="79" t="s">
        <v>147</v>
      </c>
      <c r="N80" s="80" t="s">
        <v>42</v>
      </c>
      <c r="O80" s="80" t="s">
        <v>148</v>
      </c>
      <c r="P80" s="80" t="s">
        <v>149</v>
      </c>
      <c r="Q80" s="80" t="s">
        <v>150</v>
      </c>
      <c r="R80" s="80" t="s">
        <v>151</v>
      </c>
      <c r="S80" s="80" t="s">
        <v>152</v>
      </c>
      <c r="T80" s="81" t="s">
        <v>153</v>
      </c>
    </row>
    <row r="81" spans="2:65" s="1" customFormat="1" ht="29.25" customHeight="1">
      <c r="B81" s="39"/>
      <c r="C81" s="85" t="s">
        <v>121</v>
      </c>
      <c r="D81" s="61"/>
      <c r="E81" s="61"/>
      <c r="F81" s="61"/>
      <c r="G81" s="61"/>
      <c r="H81" s="61"/>
      <c r="I81" s="161"/>
      <c r="J81" s="170">
        <f>BK81</f>
        <v>0</v>
      </c>
      <c r="K81" s="61"/>
      <c r="L81" s="59"/>
      <c r="M81" s="82"/>
      <c r="N81" s="83"/>
      <c r="O81" s="83"/>
      <c r="P81" s="171">
        <f>P82+P143</f>
        <v>0</v>
      </c>
      <c r="Q81" s="83"/>
      <c r="R81" s="171">
        <f>R82+R143</f>
        <v>0</v>
      </c>
      <c r="S81" s="83"/>
      <c r="T81" s="172">
        <f>T82+T143</f>
        <v>0</v>
      </c>
      <c r="AT81" s="22" t="s">
        <v>71</v>
      </c>
      <c r="AU81" s="22" t="s">
        <v>122</v>
      </c>
      <c r="BK81" s="173">
        <f>BK82+BK143</f>
        <v>0</v>
      </c>
    </row>
    <row r="82" spans="2:65" s="10" customFormat="1" ht="37.35" customHeight="1">
      <c r="B82" s="174"/>
      <c r="C82" s="175"/>
      <c r="D82" s="176" t="s">
        <v>71</v>
      </c>
      <c r="E82" s="177" t="s">
        <v>592</v>
      </c>
      <c r="F82" s="177" t="s">
        <v>593</v>
      </c>
      <c r="G82" s="175"/>
      <c r="H82" s="175"/>
      <c r="I82" s="178"/>
      <c r="J82" s="179">
        <f>BK82</f>
        <v>0</v>
      </c>
      <c r="K82" s="175"/>
      <c r="L82" s="180"/>
      <c r="M82" s="181"/>
      <c r="N82" s="182"/>
      <c r="O82" s="182"/>
      <c r="P82" s="183">
        <f>P83+P134+P138</f>
        <v>0</v>
      </c>
      <c r="Q82" s="182"/>
      <c r="R82" s="183">
        <f>R83+R134+R138</f>
        <v>0</v>
      </c>
      <c r="S82" s="182"/>
      <c r="T82" s="184">
        <f>T83+T134+T138</f>
        <v>0</v>
      </c>
      <c r="AR82" s="185" t="s">
        <v>82</v>
      </c>
      <c r="AT82" s="186" t="s">
        <v>71</v>
      </c>
      <c r="AU82" s="186" t="s">
        <v>72</v>
      </c>
      <c r="AY82" s="185" t="s">
        <v>156</v>
      </c>
      <c r="BK82" s="187">
        <f>BK83+BK134+BK138</f>
        <v>0</v>
      </c>
    </row>
    <row r="83" spans="2:65" s="10" customFormat="1" ht="19.899999999999999" customHeight="1">
      <c r="B83" s="174"/>
      <c r="C83" s="175"/>
      <c r="D83" s="188" t="s">
        <v>71</v>
      </c>
      <c r="E83" s="189" t="s">
        <v>909</v>
      </c>
      <c r="F83" s="189" t="s">
        <v>910</v>
      </c>
      <c r="G83" s="175"/>
      <c r="H83" s="175"/>
      <c r="I83" s="178"/>
      <c r="J83" s="190">
        <f>BK83</f>
        <v>0</v>
      </c>
      <c r="K83" s="175"/>
      <c r="L83" s="180"/>
      <c r="M83" s="181"/>
      <c r="N83" s="182"/>
      <c r="O83" s="182"/>
      <c r="P83" s="183">
        <f>SUM(P84:P133)</f>
        <v>0</v>
      </c>
      <c r="Q83" s="182"/>
      <c r="R83" s="183">
        <f>SUM(R84:R133)</f>
        <v>0</v>
      </c>
      <c r="S83" s="182"/>
      <c r="T83" s="184">
        <f>SUM(T84:T133)</f>
        <v>0</v>
      </c>
      <c r="AR83" s="185" t="s">
        <v>82</v>
      </c>
      <c r="AT83" s="186" t="s">
        <v>71</v>
      </c>
      <c r="AU83" s="186" t="s">
        <v>80</v>
      </c>
      <c r="AY83" s="185" t="s">
        <v>156</v>
      </c>
      <c r="BK83" s="187">
        <f>SUM(BK84:BK133)</f>
        <v>0</v>
      </c>
    </row>
    <row r="84" spans="2:65" s="1" customFormat="1" ht="22.5" customHeight="1">
      <c r="B84" s="39"/>
      <c r="C84" s="191" t="s">
        <v>80</v>
      </c>
      <c r="D84" s="191" t="s">
        <v>158</v>
      </c>
      <c r="E84" s="192" t="s">
        <v>1943</v>
      </c>
      <c r="F84" s="193" t="s">
        <v>1944</v>
      </c>
      <c r="G84" s="194" t="s">
        <v>317</v>
      </c>
      <c r="H84" s="195">
        <v>1</v>
      </c>
      <c r="I84" s="196"/>
      <c r="J84" s="197">
        <f>ROUND(I84*H84,2)</f>
        <v>0</v>
      </c>
      <c r="K84" s="193" t="s">
        <v>21</v>
      </c>
      <c r="L84" s="59"/>
      <c r="M84" s="198" t="s">
        <v>21</v>
      </c>
      <c r="N84" s="199" t="s">
        <v>43</v>
      </c>
      <c r="O84" s="40"/>
      <c r="P84" s="200">
        <f>O84*H84</f>
        <v>0</v>
      </c>
      <c r="Q84" s="200">
        <v>0</v>
      </c>
      <c r="R84" s="200">
        <f>Q84*H84</f>
        <v>0</v>
      </c>
      <c r="S84" s="200">
        <v>0</v>
      </c>
      <c r="T84" s="201">
        <f>S84*H84</f>
        <v>0</v>
      </c>
      <c r="AR84" s="22" t="s">
        <v>191</v>
      </c>
      <c r="AT84" s="22" t="s">
        <v>158</v>
      </c>
      <c r="AU84" s="22" t="s">
        <v>82</v>
      </c>
      <c r="AY84" s="22" t="s">
        <v>156</v>
      </c>
      <c r="BE84" s="202">
        <f>IF(N84="základní",J84,0)</f>
        <v>0</v>
      </c>
      <c r="BF84" s="202">
        <f>IF(N84="snížená",J84,0)</f>
        <v>0</v>
      </c>
      <c r="BG84" s="202">
        <f>IF(N84="zákl. přenesená",J84,0)</f>
        <v>0</v>
      </c>
      <c r="BH84" s="202">
        <f>IF(N84="sníž. přenesená",J84,0)</f>
        <v>0</v>
      </c>
      <c r="BI84" s="202">
        <f>IF(N84="nulová",J84,0)</f>
        <v>0</v>
      </c>
      <c r="BJ84" s="22" t="s">
        <v>80</v>
      </c>
      <c r="BK84" s="202">
        <f>ROUND(I84*H84,2)</f>
        <v>0</v>
      </c>
      <c r="BL84" s="22" t="s">
        <v>191</v>
      </c>
      <c r="BM84" s="22" t="s">
        <v>82</v>
      </c>
    </row>
    <row r="85" spans="2:65" s="11" customFormat="1">
      <c r="B85" s="203"/>
      <c r="C85" s="204"/>
      <c r="D85" s="205" t="s">
        <v>163</v>
      </c>
      <c r="E85" s="206" t="s">
        <v>21</v>
      </c>
      <c r="F85" s="207" t="s">
        <v>80</v>
      </c>
      <c r="G85" s="204"/>
      <c r="H85" s="208">
        <v>1</v>
      </c>
      <c r="I85" s="209"/>
      <c r="J85" s="204"/>
      <c r="K85" s="204"/>
      <c r="L85" s="210"/>
      <c r="M85" s="211"/>
      <c r="N85" s="212"/>
      <c r="O85" s="212"/>
      <c r="P85" s="212"/>
      <c r="Q85" s="212"/>
      <c r="R85" s="212"/>
      <c r="S85" s="212"/>
      <c r="T85" s="213"/>
      <c r="AT85" s="214" t="s">
        <v>163</v>
      </c>
      <c r="AU85" s="214" t="s">
        <v>82</v>
      </c>
      <c r="AV85" s="11" t="s">
        <v>82</v>
      </c>
      <c r="AW85" s="11" t="s">
        <v>35</v>
      </c>
      <c r="AX85" s="11" t="s">
        <v>72</v>
      </c>
      <c r="AY85" s="214" t="s">
        <v>156</v>
      </c>
    </row>
    <row r="86" spans="2:65" s="12" customFormat="1">
      <c r="B86" s="215"/>
      <c r="C86" s="216"/>
      <c r="D86" s="217" t="s">
        <v>163</v>
      </c>
      <c r="E86" s="218" t="s">
        <v>21</v>
      </c>
      <c r="F86" s="219" t="s">
        <v>166</v>
      </c>
      <c r="G86" s="216"/>
      <c r="H86" s="220">
        <v>1</v>
      </c>
      <c r="I86" s="221"/>
      <c r="J86" s="216"/>
      <c r="K86" s="216"/>
      <c r="L86" s="222"/>
      <c r="M86" s="223"/>
      <c r="N86" s="224"/>
      <c r="O86" s="224"/>
      <c r="P86" s="224"/>
      <c r="Q86" s="224"/>
      <c r="R86" s="224"/>
      <c r="S86" s="224"/>
      <c r="T86" s="225"/>
      <c r="AT86" s="226" t="s">
        <v>163</v>
      </c>
      <c r="AU86" s="226" t="s">
        <v>82</v>
      </c>
      <c r="AV86" s="12" t="s">
        <v>162</v>
      </c>
      <c r="AW86" s="12" t="s">
        <v>35</v>
      </c>
      <c r="AX86" s="12" t="s">
        <v>80</v>
      </c>
      <c r="AY86" s="226" t="s">
        <v>156</v>
      </c>
    </row>
    <row r="87" spans="2:65" s="1" customFormat="1" ht="22.5" customHeight="1">
      <c r="B87" s="39"/>
      <c r="C87" s="227" t="s">
        <v>82</v>
      </c>
      <c r="D87" s="227" t="s">
        <v>238</v>
      </c>
      <c r="E87" s="228" t="s">
        <v>1943</v>
      </c>
      <c r="F87" s="229" t="s">
        <v>1945</v>
      </c>
      <c r="G87" s="230" t="s">
        <v>317</v>
      </c>
      <c r="H87" s="231">
        <v>3</v>
      </c>
      <c r="I87" s="232"/>
      <c r="J87" s="233">
        <f>ROUND(I87*H87,2)</f>
        <v>0</v>
      </c>
      <c r="K87" s="229" t="s">
        <v>21</v>
      </c>
      <c r="L87" s="234"/>
      <c r="M87" s="235" t="s">
        <v>21</v>
      </c>
      <c r="N87" s="236" t="s">
        <v>43</v>
      </c>
      <c r="O87" s="40"/>
      <c r="P87" s="200">
        <f>O87*H87</f>
        <v>0</v>
      </c>
      <c r="Q87" s="200">
        <v>0</v>
      </c>
      <c r="R87" s="200">
        <f>Q87*H87</f>
        <v>0</v>
      </c>
      <c r="S87" s="200">
        <v>0</v>
      </c>
      <c r="T87" s="201">
        <f>S87*H87</f>
        <v>0</v>
      </c>
      <c r="AR87" s="22" t="s">
        <v>220</v>
      </c>
      <c r="AT87" s="22" t="s">
        <v>238</v>
      </c>
      <c r="AU87" s="22" t="s">
        <v>82</v>
      </c>
      <c r="AY87" s="22" t="s">
        <v>156</v>
      </c>
      <c r="BE87" s="202">
        <f>IF(N87="základní",J87,0)</f>
        <v>0</v>
      </c>
      <c r="BF87" s="202">
        <f>IF(N87="snížená",J87,0)</f>
        <v>0</v>
      </c>
      <c r="BG87" s="202">
        <f>IF(N87="zákl. přenesená",J87,0)</f>
        <v>0</v>
      </c>
      <c r="BH87" s="202">
        <f>IF(N87="sníž. přenesená",J87,0)</f>
        <v>0</v>
      </c>
      <c r="BI87" s="202">
        <f>IF(N87="nulová",J87,0)</f>
        <v>0</v>
      </c>
      <c r="BJ87" s="22" t="s">
        <v>80</v>
      </c>
      <c r="BK87" s="202">
        <f>ROUND(I87*H87,2)</f>
        <v>0</v>
      </c>
      <c r="BL87" s="22" t="s">
        <v>191</v>
      </c>
      <c r="BM87" s="22" t="s">
        <v>162</v>
      </c>
    </row>
    <row r="88" spans="2:65" s="1" customFormat="1" ht="22.5" customHeight="1">
      <c r="B88" s="39"/>
      <c r="C88" s="227" t="s">
        <v>169</v>
      </c>
      <c r="D88" s="227" t="s">
        <v>238</v>
      </c>
      <c r="E88" s="228" t="s">
        <v>1946</v>
      </c>
      <c r="F88" s="229" t="s">
        <v>1947</v>
      </c>
      <c r="G88" s="230" t="s">
        <v>317</v>
      </c>
      <c r="H88" s="231">
        <v>11</v>
      </c>
      <c r="I88" s="232"/>
      <c r="J88" s="233">
        <f>ROUND(I88*H88,2)</f>
        <v>0</v>
      </c>
      <c r="K88" s="229" t="s">
        <v>21</v>
      </c>
      <c r="L88" s="234"/>
      <c r="M88" s="235" t="s">
        <v>21</v>
      </c>
      <c r="N88" s="236" t="s">
        <v>43</v>
      </c>
      <c r="O88" s="40"/>
      <c r="P88" s="200">
        <f>O88*H88</f>
        <v>0</v>
      </c>
      <c r="Q88" s="200">
        <v>0</v>
      </c>
      <c r="R88" s="200">
        <f>Q88*H88</f>
        <v>0</v>
      </c>
      <c r="S88" s="200">
        <v>0</v>
      </c>
      <c r="T88" s="201">
        <f>S88*H88</f>
        <v>0</v>
      </c>
      <c r="AR88" s="22" t="s">
        <v>220</v>
      </c>
      <c r="AT88" s="22" t="s">
        <v>238</v>
      </c>
      <c r="AU88" s="22" t="s">
        <v>82</v>
      </c>
      <c r="AY88" s="22" t="s">
        <v>156</v>
      </c>
      <c r="BE88" s="202">
        <f>IF(N88="základní",J88,0)</f>
        <v>0</v>
      </c>
      <c r="BF88" s="202">
        <f>IF(N88="snížená",J88,0)</f>
        <v>0</v>
      </c>
      <c r="BG88" s="202">
        <f>IF(N88="zákl. přenesená",J88,0)</f>
        <v>0</v>
      </c>
      <c r="BH88" s="202">
        <f>IF(N88="sníž. přenesená",J88,0)</f>
        <v>0</v>
      </c>
      <c r="BI88" s="202">
        <f>IF(N88="nulová",J88,0)</f>
        <v>0</v>
      </c>
      <c r="BJ88" s="22" t="s">
        <v>80</v>
      </c>
      <c r="BK88" s="202">
        <f>ROUND(I88*H88,2)</f>
        <v>0</v>
      </c>
      <c r="BL88" s="22" t="s">
        <v>191</v>
      </c>
      <c r="BM88" s="22" t="s">
        <v>172</v>
      </c>
    </row>
    <row r="89" spans="2:65" s="11" customFormat="1">
      <c r="B89" s="203"/>
      <c r="C89" s="204"/>
      <c r="D89" s="205" t="s">
        <v>163</v>
      </c>
      <c r="E89" s="206" t="s">
        <v>21</v>
      </c>
      <c r="F89" s="207" t="s">
        <v>200</v>
      </c>
      <c r="G89" s="204"/>
      <c r="H89" s="208">
        <v>11</v>
      </c>
      <c r="I89" s="209"/>
      <c r="J89" s="204"/>
      <c r="K89" s="204"/>
      <c r="L89" s="210"/>
      <c r="M89" s="211"/>
      <c r="N89" s="212"/>
      <c r="O89" s="212"/>
      <c r="P89" s="212"/>
      <c r="Q89" s="212"/>
      <c r="R89" s="212"/>
      <c r="S89" s="212"/>
      <c r="T89" s="213"/>
      <c r="AT89" s="214" t="s">
        <v>163</v>
      </c>
      <c r="AU89" s="214" t="s">
        <v>82</v>
      </c>
      <c r="AV89" s="11" t="s">
        <v>82</v>
      </c>
      <c r="AW89" s="11" t="s">
        <v>35</v>
      </c>
      <c r="AX89" s="11" t="s">
        <v>72</v>
      </c>
      <c r="AY89" s="214" t="s">
        <v>156</v>
      </c>
    </row>
    <row r="90" spans="2:65" s="12" customFormat="1">
      <c r="B90" s="215"/>
      <c r="C90" s="216"/>
      <c r="D90" s="217" t="s">
        <v>163</v>
      </c>
      <c r="E90" s="218" t="s">
        <v>21</v>
      </c>
      <c r="F90" s="219" t="s">
        <v>166</v>
      </c>
      <c r="G90" s="216"/>
      <c r="H90" s="220">
        <v>11</v>
      </c>
      <c r="I90" s="221"/>
      <c r="J90" s="216"/>
      <c r="K90" s="216"/>
      <c r="L90" s="222"/>
      <c r="M90" s="223"/>
      <c r="N90" s="224"/>
      <c r="O90" s="224"/>
      <c r="P90" s="224"/>
      <c r="Q90" s="224"/>
      <c r="R90" s="224"/>
      <c r="S90" s="224"/>
      <c r="T90" s="225"/>
      <c r="AT90" s="226" t="s">
        <v>163</v>
      </c>
      <c r="AU90" s="226" t="s">
        <v>82</v>
      </c>
      <c r="AV90" s="12" t="s">
        <v>162</v>
      </c>
      <c r="AW90" s="12" t="s">
        <v>35</v>
      </c>
      <c r="AX90" s="12" t="s">
        <v>80</v>
      </c>
      <c r="AY90" s="226" t="s">
        <v>156</v>
      </c>
    </row>
    <row r="91" spans="2:65" s="1" customFormat="1" ht="22.5" customHeight="1">
      <c r="B91" s="39"/>
      <c r="C91" s="227" t="s">
        <v>162</v>
      </c>
      <c r="D91" s="227" t="s">
        <v>238</v>
      </c>
      <c r="E91" s="228" t="s">
        <v>1948</v>
      </c>
      <c r="F91" s="229" t="s">
        <v>912</v>
      </c>
      <c r="G91" s="230" t="s">
        <v>317</v>
      </c>
      <c r="H91" s="231">
        <v>3</v>
      </c>
      <c r="I91" s="232"/>
      <c r="J91" s="233">
        <f>ROUND(I91*H91,2)</f>
        <v>0</v>
      </c>
      <c r="K91" s="229" t="s">
        <v>21</v>
      </c>
      <c r="L91" s="234"/>
      <c r="M91" s="235" t="s">
        <v>21</v>
      </c>
      <c r="N91" s="236" t="s">
        <v>43</v>
      </c>
      <c r="O91" s="40"/>
      <c r="P91" s="200">
        <f>O91*H91</f>
        <v>0</v>
      </c>
      <c r="Q91" s="200">
        <v>0</v>
      </c>
      <c r="R91" s="200">
        <f>Q91*H91</f>
        <v>0</v>
      </c>
      <c r="S91" s="200">
        <v>0</v>
      </c>
      <c r="T91" s="201">
        <f>S91*H91</f>
        <v>0</v>
      </c>
      <c r="AR91" s="22" t="s">
        <v>220</v>
      </c>
      <c r="AT91" s="22" t="s">
        <v>238</v>
      </c>
      <c r="AU91" s="22" t="s">
        <v>82</v>
      </c>
      <c r="AY91" s="22" t="s">
        <v>156</v>
      </c>
      <c r="BE91" s="202">
        <f>IF(N91="základní",J91,0)</f>
        <v>0</v>
      </c>
      <c r="BF91" s="202">
        <f>IF(N91="snížená",J91,0)</f>
        <v>0</v>
      </c>
      <c r="BG91" s="202">
        <f>IF(N91="zákl. přenesená",J91,0)</f>
        <v>0</v>
      </c>
      <c r="BH91" s="202">
        <f>IF(N91="sníž. přenesená",J91,0)</f>
        <v>0</v>
      </c>
      <c r="BI91" s="202">
        <f>IF(N91="nulová",J91,0)</f>
        <v>0</v>
      </c>
      <c r="BJ91" s="22" t="s">
        <v>80</v>
      </c>
      <c r="BK91" s="202">
        <f>ROUND(I91*H91,2)</f>
        <v>0</v>
      </c>
      <c r="BL91" s="22" t="s">
        <v>191</v>
      </c>
      <c r="BM91" s="22" t="s">
        <v>176</v>
      </c>
    </row>
    <row r="92" spans="2:65" s="1" customFormat="1" ht="22.5" customHeight="1">
      <c r="B92" s="39"/>
      <c r="C92" s="227" t="s">
        <v>177</v>
      </c>
      <c r="D92" s="227" t="s">
        <v>238</v>
      </c>
      <c r="E92" s="228" t="s">
        <v>913</v>
      </c>
      <c r="F92" s="229" t="s">
        <v>914</v>
      </c>
      <c r="G92" s="230" t="s">
        <v>317</v>
      </c>
      <c r="H92" s="231">
        <v>2</v>
      </c>
      <c r="I92" s="232"/>
      <c r="J92" s="233">
        <f>ROUND(I92*H92,2)</f>
        <v>0</v>
      </c>
      <c r="K92" s="229" t="s">
        <v>21</v>
      </c>
      <c r="L92" s="234"/>
      <c r="M92" s="235" t="s">
        <v>21</v>
      </c>
      <c r="N92" s="236" t="s">
        <v>43</v>
      </c>
      <c r="O92" s="40"/>
      <c r="P92" s="200">
        <f>O92*H92</f>
        <v>0</v>
      </c>
      <c r="Q92" s="200">
        <v>0</v>
      </c>
      <c r="R92" s="200">
        <f>Q92*H92</f>
        <v>0</v>
      </c>
      <c r="S92" s="200">
        <v>0</v>
      </c>
      <c r="T92" s="201">
        <f>S92*H92</f>
        <v>0</v>
      </c>
      <c r="AR92" s="22" t="s">
        <v>220</v>
      </c>
      <c r="AT92" s="22" t="s">
        <v>238</v>
      </c>
      <c r="AU92" s="22" t="s">
        <v>82</v>
      </c>
      <c r="AY92" s="22" t="s">
        <v>156</v>
      </c>
      <c r="BE92" s="202">
        <f>IF(N92="základní",J92,0)</f>
        <v>0</v>
      </c>
      <c r="BF92" s="202">
        <f>IF(N92="snížená",J92,0)</f>
        <v>0</v>
      </c>
      <c r="BG92" s="202">
        <f>IF(N92="zákl. přenesená",J92,0)</f>
        <v>0</v>
      </c>
      <c r="BH92" s="202">
        <f>IF(N92="sníž. přenesená",J92,0)</f>
        <v>0</v>
      </c>
      <c r="BI92" s="202">
        <f>IF(N92="nulová",J92,0)</f>
        <v>0</v>
      </c>
      <c r="BJ92" s="22" t="s">
        <v>80</v>
      </c>
      <c r="BK92" s="202">
        <f>ROUND(I92*H92,2)</f>
        <v>0</v>
      </c>
      <c r="BL92" s="22" t="s">
        <v>191</v>
      </c>
      <c r="BM92" s="22" t="s">
        <v>180</v>
      </c>
    </row>
    <row r="93" spans="2:65" s="11" customFormat="1">
      <c r="B93" s="203"/>
      <c r="C93" s="204"/>
      <c r="D93" s="205" t="s">
        <v>163</v>
      </c>
      <c r="E93" s="206" t="s">
        <v>21</v>
      </c>
      <c r="F93" s="207" t="s">
        <v>82</v>
      </c>
      <c r="G93" s="204"/>
      <c r="H93" s="208">
        <v>2</v>
      </c>
      <c r="I93" s="209"/>
      <c r="J93" s="204"/>
      <c r="K93" s="204"/>
      <c r="L93" s="210"/>
      <c r="M93" s="211"/>
      <c r="N93" s="212"/>
      <c r="O93" s="212"/>
      <c r="P93" s="212"/>
      <c r="Q93" s="212"/>
      <c r="R93" s="212"/>
      <c r="S93" s="212"/>
      <c r="T93" s="213"/>
      <c r="AT93" s="214" t="s">
        <v>163</v>
      </c>
      <c r="AU93" s="214" t="s">
        <v>82</v>
      </c>
      <c r="AV93" s="11" t="s">
        <v>82</v>
      </c>
      <c r="AW93" s="11" t="s">
        <v>35</v>
      </c>
      <c r="AX93" s="11" t="s">
        <v>72</v>
      </c>
      <c r="AY93" s="214" t="s">
        <v>156</v>
      </c>
    </row>
    <row r="94" spans="2:65" s="12" customFormat="1">
      <c r="B94" s="215"/>
      <c r="C94" s="216"/>
      <c r="D94" s="217" t="s">
        <v>163</v>
      </c>
      <c r="E94" s="218" t="s">
        <v>21</v>
      </c>
      <c r="F94" s="219" t="s">
        <v>166</v>
      </c>
      <c r="G94" s="216"/>
      <c r="H94" s="220">
        <v>2</v>
      </c>
      <c r="I94" s="221"/>
      <c r="J94" s="216"/>
      <c r="K94" s="216"/>
      <c r="L94" s="222"/>
      <c r="M94" s="223"/>
      <c r="N94" s="224"/>
      <c r="O94" s="224"/>
      <c r="P94" s="224"/>
      <c r="Q94" s="224"/>
      <c r="R94" s="224"/>
      <c r="S94" s="224"/>
      <c r="T94" s="225"/>
      <c r="AT94" s="226" t="s">
        <v>163</v>
      </c>
      <c r="AU94" s="226" t="s">
        <v>82</v>
      </c>
      <c r="AV94" s="12" t="s">
        <v>162</v>
      </c>
      <c r="AW94" s="12" t="s">
        <v>35</v>
      </c>
      <c r="AX94" s="12" t="s">
        <v>80</v>
      </c>
      <c r="AY94" s="226" t="s">
        <v>156</v>
      </c>
    </row>
    <row r="95" spans="2:65" s="1" customFormat="1" ht="22.5" customHeight="1">
      <c r="B95" s="39"/>
      <c r="C95" s="191" t="s">
        <v>172</v>
      </c>
      <c r="D95" s="191" t="s">
        <v>158</v>
      </c>
      <c r="E95" s="192" t="s">
        <v>917</v>
      </c>
      <c r="F95" s="193" t="s">
        <v>918</v>
      </c>
      <c r="G95" s="194" t="s">
        <v>317</v>
      </c>
      <c r="H95" s="195">
        <v>5</v>
      </c>
      <c r="I95" s="196"/>
      <c r="J95" s="197">
        <f>ROUND(I95*H95,2)</f>
        <v>0</v>
      </c>
      <c r="K95" s="193" t="s">
        <v>21</v>
      </c>
      <c r="L95" s="59"/>
      <c r="M95" s="198" t="s">
        <v>21</v>
      </c>
      <c r="N95" s="199" t="s">
        <v>43</v>
      </c>
      <c r="O95" s="40"/>
      <c r="P95" s="200">
        <f>O95*H95</f>
        <v>0</v>
      </c>
      <c r="Q95" s="200">
        <v>0</v>
      </c>
      <c r="R95" s="200">
        <f>Q95*H95</f>
        <v>0</v>
      </c>
      <c r="S95" s="200">
        <v>0</v>
      </c>
      <c r="T95" s="201">
        <f>S95*H95</f>
        <v>0</v>
      </c>
      <c r="AR95" s="22" t="s">
        <v>191</v>
      </c>
      <c r="AT95" s="22" t="s">
        <v>158</v>
      </c>
      <c r="AU95" s="22" t="s">
        <v>82</v>
      </c>
      <c r="AY95" s="22" t="s">
        <v>156</v>
      </c>
      <c r="BE95" s="202">
        <f>IF(N95="základní",J95,0)</f>
        <v>0</v>
      </c>
      <c r="BF95" s="202">
        <f>IF(N95="snížená",J95,0)</f>
        <v>0</v>
      </c>
      <c r="BG95" s="202">
        <f>IF(N95="zákl. přenesená",J95,0)</f>
        <v>0</v>
      </c>
      <c r="BH95" s="202">
        <f>IF(N95="sníž. přenesená",J95,0)</f>
        <v>0</v>
      </c>
      <c r="BI95" s="202">
        <f>IF(N95="nulová",J95,0)</f>
        <v>0</v>
      </c>
      <c r="BJ95" s="22" t="s">
        <v>80</v>
      </c>
      <c r="BK95" s="202">
        <f>ROUND(I95*H95,2)</f>
        <v>0</v>
      </c>
      <c r="BL95" s="22" t="s">
        <v>191</v>
      </c>
      <c r="BM95" s="22" t="s">
        <v>183</v>
      </c>
    </row>
    <row r="96" spans="2:65" s="1" customFormat="1" ht="22.5" customHeight="1">
      <c r="B96" s="39"/>
      <c r="C96" s="227" t="s">
        <v>185</v>
      </c>
      <c r="D96" s="227" t="s">
        <v>238</v>
      </c>
      <c r="E96" s="228" t="s">
        <v>1949</v>
      </c>
      <c r="F96" s="229" t="s">
        <v>1950</v>
      </c>
      <c r="G96" s="230" t="s">
        <v>317</v>
      </c>
      <c r="H96" s="231">
        <v>1</v>
      </c>
      <c r="I96" s="232"/>
      <c r="J96" s="233">
        <f>ROUND(I96*H96,2)</f>
        <v>0</v>
      </c>
      <c r="K96" s="229" t="s">
        <v>21</v>
      </c>
      <c r="L96" s="234"/>
      <c r="M96" s="235" t="s">
        <v>21</v>
      </c>
      <c r="N96" s="236" t="s">
        <v>43</v>
      </c>
      <c r="O96" s="40"/>
      <c r="P96" s="200">
        <f>O96*H96</f>
        <v>0</v>
      </c>
      <c r="Q96" s="200">
        <v>0</v>
      </c>
      <c r="R96" s="200">
        <f>Q96*H96</f>
        <v>0</v>
      </c>
      <c r="S96" s="200">
        <v>0</v>
      </c>
      <c r="T96" s="201">
        <f>S96*H96</f>
        <v>0</v>
      </c>
      <c r="AR96" s="22" t="s">
        <v>220</v>
      </c>
      <c r="AT96" s="22" t="s">
        <v>238</v>
      </c>
      <c r="AU96" s="22" t="s">
        <v>82</v>
      </c>
      <c r="AY96" s="22" t="s">
        <v>156</v>
      </c>
      <c r="BE96" s="202">
        <f>IF(N96="základní",J96,0)</f>
        <v>0</v>
      </c>
      <c r="BF96" s="202">
        <f>IF(N96="snížená",J96,0)</f>
        <v>0</v>
      </c>
      <c r="BG96" s="202">
        <f>IF(N96="zákl. přenesená",J96,0)</f>
        <v>0</v>
      </c>
      <c r="BH96" s="202">
        <f>IF(N96="sníž. přenesená",J96,0)</f>
        <v>0</v>
      </c>
      <c r="BI96" s="202">
        <f>IF(N96="nulová",J96,0)</f>
        <v>0</v>
      </c>
      <c r="BJ96" s="22" t="s">
        <v>80</v>
      </c>
      <c r="BK96" s="202">
        <f>ROUND(I96*H96,2)</f>
        <v>0</v>
      </c>
      <c r="BL96" s="22" t="s">
        <v>191</v>
      </c>
      <c r="BM96" s="22" t="s">
        <v>188</v>
      </c>
    </row>
    <row r="97" spans="2:65" s="11" customFormat="1">
      <c r="B97" s="203"/>
      <c r="C97" s="204"/>
      <c r="D97" s="205" t="s">
        <v>163</v>
      </c>
      <c r="E97" s="206" t="s">
        <v>21</v>
      </c>
      <c r="F97" s="207" t="s">
        <v>80</v>
      </c>
      <c r="G97" s="204"/>
      <c r="H97" s="208">
        <v>1</v>
      </c>
      <c r="I97" s="209"/>
      <c r="J97" s="204"/>
      <c r="K97" s="204"/>
      <c r="L97" s="210"/>
      <c r="M97" s="211"/>
      <c r="N97" s="212"/>
      <c r="O97" s="212"/>
      <c r="P97" s="212"/>
      <c r="Q97" s="212"/>
      <c r="R97" s="212"/>
      <c r="S97" s="212"/>
      <c r="T97" s="213"/>
      <c r="AT97" s="214" t="s">
        <v>163</v>
      </c>
      <c r="AU97" s="214" t="s">
        <v>82</v>
      </c>
      <c r="AV97" s="11" t="s">
        <v>82</v>
      </c>
      <c r="AW97" s="11" t="s">
        <v>35</v>
      </c>
      <c r="AX97" s="11" t="s">
        <v>72</v>
      </c>
      <c r="AY97" s="214" t="s">
        <v>156</v>
      </c>
    </row>
    <row r="98" spans="2:65" s="12" customFormat="1">
      <c r="B98" s="215"/>
      <c r="C98" s="216"/>
      <c r="D98" s="217" t="s">
        <v>163</v>
      </c>
      <c r="E98" s="218" t="s">
        <v>21</v>
      </c>
      <c r="F98" s="219" t="s">
        <v>166</v>
      </c>
      <c r="G98" s="216"/>
      <c r="H98" s="220">
        <v>1</v>
      </c>
      <c r="I98" s="221"/>
      <c r="J98" s="216"/>
      <c r="K98" s="216"/>
      <c r="L98" s="222"/>
      <c r="M98" s="223"/>
      <c r="N98" s="224"/>
      <c r="O98" s="224"/>
      <c r="P98" s="224"/>
      <c r="Q98" s="224"/>
      <c r="R98" s="224"/>
      <c r="S98" s="224"/>
      <c r="T98" s="225"/>
      <c r="AT98" s="226" t="s">
        <v>163</v>
      </c>
      <c r="AU98" s="226" t="s">
        <v>82</v>
      </c>
      <c r="AV98" s="12" t="s">
        <v>162</v>
      </c>
      <c r="AW98" s="12" t="s">
        <v>35</v>
      </c>
      <c r="AX98" s="12" t="s">
        <v>80</v>
      </c>
      <c r="AY98" s="226" t="s">
        <v>156</v>
      </c>
    </row>
    <row r="99" spans="2:65" s="1" customFormat="1" ht="31.5" customHeight="1">
      <c r="B99" s="39"/>
      <c r="C99" s="191" t="s">
        <v>176</v>
      </c>
      <c r="D99" s="191" t="s">
        <v>158</v>
      </c>
      <c r="E99" s="192" t="s">
        <v>1951</v>
      </c>
      <c r="F99" s="193" t="s">
        <v>1952</v>
      </c>
      <c r="G99" s="194" t="s">
        <v>349</v>
      </c>
      <c r="H99" s="195">
        <v>9</v>
      </c>
      <c r="I99" s="196"/>
      <c r="J99" s="197">
        <f>ROUND(I99*H99,2)</f>
        <v>0</v>
      </c>
      <c r="K99" s="193" t="s">
        <v>21</v>
      </c>
      <c r="L99" s="59"/>
      <c r="M99" s="198" t="s">
        <v>21</v>
      </c>
      <c r="N99" s="199" t="s">
        <v>43</v>
      </c>
      <c r="O99" s="40"/>
      <c r="P99" s="200">
        <f>O99*H99</f>
        <v>0</v>
      </c>
      <c r="Q99" s="200">
        <v>0</v>
      </c>
      <c r="R99" s="200">
        <f>Q99*H99</f>
        <v>0</v>
      </c>
      <c r="S99" s="200">
        <v>0</v>
      </c>
      <c r="T99" s="201">
        <f>S99*H99</f>
        <v>0</v>
      </c>
      <c r="AR99" s="22" t="s">
        <v>191</v>
      </c>
      <c r="AT99" s="22" t="s">
        <v>158</v>
      </c>
      <c r="AU99" s="22" t="s">
        <v>82</v>
      </c>
      <c r="AY99" s="22" t="s">
        <v>156</v>
      </c>
      <c r="BE99" s="202">
        <f>IF(N99="základní",J99,0)</f>
        <v>0</v>
      </c>
      <c r="BF99" s="202">
        <f>IF(N99="snížená",J99,0)</f>
        <v>0</v>
      </c>
      <c r="BG99" s="202">
        <f>IF(N99="zákl. přenesená",J99,0)</f>
        <v>0</v>
      </c>
      <c r="BH99" s="202">
        <f>IF(N99="sníž. přenesená",J99,0)</f>
        <v>0</v>
      </c>
      <c r="BI99" s="202">
        <f>IF(N99="nulová",J99,0)</f>
        <v>0</v>
      </c>
      <c r="BJ99" s="22" t="s">
        <v>80</v>
      </c>
      <c r="BK99" s="202">
        <f>ROUND(I99*H99,2)</f>
        <v>0</v>
      </c>
      <c r="BL99" s="22" t="s">
        <v>191</v>
      </c>
      <c r="BM99" s="22" t="s">
        <v>191</v>
      </c>
    </row>
    <row r="100" spans="2:65" s="1" customFormat="1" ht="31.5" customHeight="1">
      <c r="B100" s="39"/>
      <c r="C100" s="191" t="s">
        <v>192</v>
      </c>
      <c r="D100" s="191" t="s">
        <v>158</v>
      </c>
      <c r="E100" s="192" t="s">
        <v>919</v>
      </c>
      <c r="F100" s="193" t="s">
        <v>920</v>
      </c>
      <c r="G100" s="194" t="s">
        <v>349</v>
      </c>
      <c r="H100" s="195">
        <v>17</v>
      </c>
      <c r="I100" s="196"/>
      <c r="J100" s="197">
        <f>ROUND(I100*H100,2)</f>
        <v>0</v>
      </c>
      <c r="K100" s="193" t="s">
        <v>21</v>
      </c>
      <c r="L100" s="59"/>
      <c r="M100" s="198" t="s">
        <v>21</v>
      </c>
      <c r="N100" s="199" t="s">
        <v>43</v>
      </c>
      <c r="O100" s="40"/>
      <c r="P100" s="200">
        <f>O100*H100</f>
        <v>0</v>
      </c>
      <c r="Q100" s="200">
        <v>0</v>
      </c>
      <c r="R100" s="200">
        <f>Q100*H100</f>
        <v>0</v>
      </c>
      <c r="S100" s="200">
        <v>0</v>
      </c>
      <c r="T100" s="201">
        <f>S100*H100</f>
        <v>0</v>
      </c>
      <c r="AR100" s="22" t="s">
        <v>191</v>
      </c>
      <c r="AT100" s="22" t="s">
        <v>158</v>
      </c>
      <c r="AU100" s="22" t="s">
        <v>82</v>
      </c>
      <c r="AY100" s="22" t="s">
        <v>156</v>
      </c>
      <c r="BE100" s="202">
        <f>IF(N100="základní",J100,0)</f>
        <v>0</v>
      </c>
      <c r="BF100" s="202">
        <f>IF(N100="snížená",J100,0)</f>
        <v>0</v>
      </c>
      <c r="BG100" s="202">
        <f>IF(N100="zákl. přenesená",J100,0)</f>
        <v>0</v>
      </c>
      <c r="BH100" s="202">
        <f>IF(N100="sníž. přenesená",J100,0)</f>
        <v>0</v>
      </c>
      <c r="BI100" s="202">
        <f>IF(N100="nulová",J100,0)</f>
        <v>0</v>
      </c>
      <c r="BJ100" s="22" t="s">
        <v>80</v>
      </c>
      <c r="BK100" s="202">
        <f>ROUND(I100*H100,2)</f>
        <v>0</v>
      </c>
      <c r="BL100" s="22" t="s">
        <v>191</v>
      </c>
      <c r="BM100" s="22" t="s">
        <v>195</v>
      </c>
    </row>
    <row r="101" spans="2:65" s="11" customFormat="1">
      <c r="B101" s="203"/>
      <c r="C101" s="204"/>
      <c r="D101" s="205" t="s">
        <v>163</v>
      </c>
      <c r="E101" s="206" t="s">
        <v>21</v>
      </c>
      <c r="F101" s="207" t="s">
        <v>222</v>
      </c>
      <c r="G101" s="204"/>
      <c r="H101" s="208">
        <v>17</v>
      </c>
      <c r="I101" s="209"/>
      <c r="J101" s="204"/>
      <c r="K101" s="204"/>
      <c r="L101" s="210"/>
      <c r="M101" s="211"/>
      <c r="N101" s="212"/>
      <c r="O101" s="212"/>
      <c r="P101" s="212"/>
      <c r="Q101" s="212"/>
      <c r="R101" s="212"/>
      <c r="S101" s="212"/>
      <c r="T101" s="213"/>
      <c r="AT101" s="214" t="s">
        <v>163</v>
      </c>
      <c r="AU101" s="214" t="s">
        <v>82</v>
      </c>
      <c r="AV101" s="11" t="s">
        <v>82</v>
      </c>
      <c r="AW101" s="11" t="s">
        <v>35</v>
      </c>
      <c r="AX101" s="11" t="s">
        <v>72</v>
      </c>
      <c r="AY101" s="214" t="s">
        <v>156</v>
      </c>
    </row>
    <row r="102" spans="2:65" s="12" customFormat="1">
      <c r="B102" s="215"/>
      <c r="C102" s="216"/>
      <c r="D102" s="217" t="s">
        <v>163</v>
      </c>
      <c r="E102" s="218" t="s">
        <v>21</v>
      </c>
      <c r="F102" s="219" t="s">
        <v>166</v>
      </c>
      <c r="G102" s="216"/>
      <c r="H102" s="220">
        <v>17</v>
      </c>
      <c r="I102" s="221"/>
      <c r="J102" s="216"/>
      <c r="K102" s="216"/>
      <c r="L102" s="222"/>
      <c r="M102" s="223"/>
      <c r="N102" s="224"/>
      <c r="O102" s="224"/>
      <c r="P102" s="224"/>
      <c r="Q102" s="224"/>
      <c r="R102" s="224"/>
      <c r="S102" s="224"/>
      <c r="T102" s="225"/>
      <c r="AT102" s="226" t="s">
        <v>163</v>
      </c>
      <c r="AU102" s="226" t="s">
        <v>82</v>
      </c>
      <c r="AV102" s="12" t="s">
        <v>162</v>
      </c>
      <c r="AW102" s="12" t="s">
        <v>35</v>
      </c>
      <c r="AX102" s="12" t="s">
        <v>80</v>
      </c>
      <c r="AY102" s="226" t="s">
        <v>156</v>
      </c>
    </row>
    <row r="103" spans="2:65" s="1" customFormat="1" ht="31.5" customHeight="1">
      <c r="B103" s="39"/>
      <c r="C103" s="191" t="s">
        <v>180</v>
      </c>
      <c r="D103" s="191" t="s">
        <v>158</v>
      </c>
      <c r="E103" s="192" t="s">
        <v>1953</v>
      </c>
      <c r="F103" s="193" t="s">
        <v>1954</v>
      </c>
      <c r="G103" s="194" t="s">
        <v>349</v>
      </c>
      <c r="H103" s="195">
        <v>11</v>
      </c>
      <c r="I103" s="196"/>
      <c r="J103" s="197">
        <f>ROUND(I103*H103,2)</f>
        <v>0</v>
      </c>
      <c r="K103" s="193" t="s">
        <v>21</v>
      </c>
      <c r="L103" s="59"/>
      <c r="M103" s="198" t="s">
        <v>21</v>
      </c>
      <c r="N103" s="199" t="s">
        <v>43</v>
      </c>
      <c r="O103" s="40"/>
      <c r="P103" s="200">
        <f>O103*H103</f>
        <v>0</v>
      </c>
      <c r="Q103" s="200">
        <v>0</v>
      </c>
      <c r="R103" s="200">
        <f>Q103*H103</f>
        <v>0</v>
      </c>
      <c r="S103" s="200">
        <v>0</v>
      </c>
      <c r="T103" s="201">
        <f>S103*H103</f>
        <v>0</v>
      </c>
      <c r="AR103" s="22" t="s">
        <v>191</v>
      </c>
      <c r="AT103" s="22" t="s">
        <v>158</v>
      </c>
      <c r="AU103" s="22" t="s">
        <v>82</v>
      </c>
      <c r="AY103" s="22" t="s">
        <v>156</v>
      </c>
      <c r="BE103" s="202">
        <f>IF(N103="základní",J103,0)</f>
        <v>0</v>
      </c>
      <c r="BF103" s="202">
        <f>IF(N103="snížená",J103,0)</f>
        <v>0</v>
      </c>
      <c r="BG103" s="202">
        <f>IF(N103="zákl. přenesená",J103,0)</f>
        <v>0</v>
      </c>
      <c r="BH103" s="202">
        <f>IF(N103="sníž. přenesená",J103,0)</f>
        <v>0</v>
      </c>
      <c r="BI103" s="202">
        <f>IF(N103="nulová",J103,0)</f>
        <v>0</v>
      </c>
      <c r="BJ103" s="22" t="s">
        <v>80</v>
      </c>
      <c r="BK103" s="202">
        <f>ROUND(I103*H103,2)</f>
        <v>0</v>
      </c>
      <c r="BL103" s="22" t="s">
        <v>191</v>
      </c>
      <c r="BM103" s="22" t="s">
        <v>198</v>
      </c>
    </row>
    <row r="104" spans="2:65" s="1" customFormat="1" ht="31.5" customHeight="1">
      <c r="B104" s="39"/>
      <c r="C104" s="191" t="s">
        <v>200</v>
      </c>
      <c r="D104" s="191" t="s">
        <v>158</v>
      </c>
      <c r="E104" s="192" t="s">
        <v>921</v>
      </c>
      <c r="F104" s="193" t="s">
        <v>922</v>
      </c>
      <c r="G104" s="194" t="s">
        <v>349</v>
      </c>
      <c r="H104" s="195">
        <v>7</v>
      </c>
      <c r="I104" s="196"/>
      <c r="J104" s="197">
        <f>ROUND(I104*H104,2)</f>
        <v>0</v>
      </c>
      <c r="K104" s="193" t="s">
        <v>21</v>
      </c>
      <c r="L104" s="59"/>
      <c r="M104" s="198" t="s">
        <v>21</v>
      </c>
      <c r="N104" s="199" t="s">
        <v>43</v>
      </c>
      <c r="O104" s="40"/>
      <c r="P104" s="200">
        <f>O104*H104</f>
        <v>0</v>
      </c>
      <c r="Q104" s="200">
        <v>0</v>
      </c>
      <c r="R104" s="200">
        <f>Q104*H104</f>
        <v>0</v>
      </c>
      <c r="S104" s="200">
        <v>0</v>
      </c>
      <c r="T104" s="201">
        <f>S104*H104</f>
        <v>0</v>
      </c>
      <c r="AR104" s="22" t="s">
        <v>191</v>
      </c>
      <c r="AT104" s="22" t="s">
        <v>158</v>
      </c>
      <c r="AU104" s="22" t="s">
        <v>82</v>
      </c>
      <c r="AY104" s="22" t="s">
        <v>156</v>
      </c>
      <c r="BE104" s="202">
        <f>IF(N104="základní",J104,0)</f>
        <v>0</v>
      </c>
      <c r="BF104" s="202">
        <f>IF(N104="snížená",J104,0)</f>
        <v>0</v>
      </c>
      <c r="BG104" s="202">
        <f>IF(N104="zákl. přenesená",J104,0)</f>
        <v>0</v>
      </c>
      <c r="BH104" s="202">
        <f>IF(N104="sníž. přenesená",J104,0)</f>
        <v>0</v>
      </c>
      <c r="BI104" s="202">
        <f>IF(N104="nulová",J104,0)</f>
        <v>0</v>
      </c>
      <c r="BJ104" s="22" t="s">
        <v>80</v>
      </c>
      <c r="BK104" s="202">
        <f>ROUND(I104*H104,2)</f>
        <v>0</v>
      </c>
      <c r="BL104" s="22" t="s">
        <v>191</v>
      </c>
      <c r="BM104" s="22" t="s">
        <v>203</v>
      </c>
    </row>
    <row r="105" spans="2:65" s="11" customFormat="1">
      <c r="B105" s="203"/>
      <c r="C105" s="204"/>
      <c r="D105" s="205" t="s">
        <v>163</v>
      </c>
      <c r="E105" s="206" t="s">
        <v>21</v>
      </c>
      <c r="F105" s="207" t="s">
        <v>185</v>
      </c>
      <c r="G105" s="204"/>
      <c r="H105" s="208">
        <v>7</v>
      </c>
      <c r="I105" s="209"/>
      <c r="J105" s="204"/>
      <c r="K105" s="204"/>
      <c r="L105" s="210"/>
      <c r="M105" s="211"/>
      <c r="N105" s="212"/>
      <c r="O105" s="212"/>
      <c r="P105" s="212"/>
      <c r="Q105" s="212"/>
      <c r="R105" s="212"/>
      <c r="S105" s="212"/>
      <c r="T105" s="213"/>
      <c r="AT105" s="214" t="s">
        <v>163</v>
      </c>
      <c r="AU105" s="214" t="s">
        <v>82</v>
      </c>
      <c r="AV105" s="11" t="s">
        <v>82</v>
      </c>
      <c r="AW105" s="11" t="s">
        <v>35</v>
      </c>
      <c r="AX105" s="11" t="s">
        <v>72</v>
      </c>
      <c r="AY105" s="214" t="s">
        <v>156</v>
      </c>
    </row>
    <row r="106" spans="2:65" s="12" customFormat="1">
      <c r="B106" s="215"/>
      <c r="C106" s="216"/>
      <c r="D106" s="217" t="s">
        <v>163</v>
      </c>
      <c r="E106" s="218" t="s">
        <v>21</v>
      </c>
      <c r="F106" s="219" t="s">
        <v>166</v>
      </c>
      <c r="G106" s="216"/>
      <c r="H106" s="220">
        <v>7</v>
      </c>
      <c r="I106" s="221"/>
      <c r="J106" s="216"/>
      <c r="K106" s="216"/>
      <c r="L106" s="222"/>
      <c r="M106" s="223"/>
      <c r="N106" s="224"/>
      <c r="O106" s="224"/>
      <c r="P106" s="224"/>
      <c r="Q106" s="224"/>
      <c r="R106" s="224"/>
      <c r="S106" s="224"/>
      <c r="T106" s="225"/>
      <c r="AT106" s="226" t="s">
        <v>163</v>
      </c>
      <c r="AU106" s="226" t="s">
        <v>82</v>
      </c>
      <c r="AV106" s="12" t="s">
        <v>162</v>
      </c>
      <c r="AW106" s="12" t="s">
        <v>35</v>
      </c>
      <c r="AX106" s="12" t="s">
        <v>80</v>
      </c>
      <c r="AY106" s="226" t="s">
        <v>156</v>
      </c>
    </row>
    <row r="107" spans="2:65" s="1" customFormat="1" ht="31.5" customHeight="1">
      <c r="B107" s="39"/>
      <c r="C107" s="191" t="s">
        <v>183</v>
      </c>
      <c r="D107" s="191" t="s">
        <v>158</v>
      </c>
      <c r="E107" s="192" t="s">
        <v>1955</v>
      </c>
      <c r="F107" s="193" t="s">
        <v>1956</v>
      </c>
      <c r="G107" s="194" t="s">
        <v>349</v>
      </c>
      <c r="H107" s="195">
        <v>4</v>
      </c>
      <c r="I107" s="196"/>
      <c r="J107" s="197">
        <f>ROUND(I107*H107,2)</f>
        <v>0</v>
      </c>
      <c r="K107" s="193" t="s">
        <v>21</v>
      </c>
      <c r="L107" s="59"/>
      <c r="M107" s="198" t="s">
        <v>21</v>
      </c>
      <c r="N107" s="199" t="s">
        <v>43</v>
      </c>
      <c r="O107" s="40"/>
      <c r="P107" s="200">
        <f>O107*H107</f>
        <v>0</v>
      </c>
      <c r="Q107" s="200">
        <v>0</v>
      </c>
      <c r="R107" s="200">
        <f>Q107*H107</f>
        <v>0</v>
      </c>
      <c r="S107" s="200">
        <v>0</v>
      </c>
      <c r="T107" s="201">
        <f>S107*H107</f>
        <v>0</v>
      </c>
      <c r="AR107" s="22" t="s">
        <v>191</v>
      </c>
      <c r="AT107" s="22" t="s">
        <v>158</v>
      </c>
      <c r="AU107" s="22" t="s">
        <v>82</v>
      </c>
      <c r="AY107" s="22" t="s">
        <v>156</v>
      </c>
      <c r="BE107" s="202">
        <f>IF(N107="základní",J107,0)</f>
        <v>0</v>
      </c>
      <c r="BF107" s="202">
        <f>IF(N107="snížená",J107,0)</f>
        <v>0</v>
      </c>
      <c r="BG107" s="202">
        <f>IF(N107="zákl. přenesená",J107,0)</f>
        <v>0</v>
      </c>
      <c r="BH107" s="202">
        <f>IF(N107="sníž. přenesená",J107,0)</f>
        <v>0</v>
      </c>
      <c r="BI107" s="202">
        <f>IF(N107="nulová",J107,0)</f>
        <v>0</v>
      </c>
      <c r="BJ107" s="22" t="s">
        <v>80</v>
      </c>
      <c r="BK107" s="202">
        <f>ROUND(I107*H107,2)</f>
        <v>0</v>
      </c>
      <c r="BL107" s="22" t="s">
        <v>191</v>
      </c>
      <c r="BM107" s="22" t="s">
        <v>206</v>
      </c>
    </row>
    <row r="108" spans="2:65" s="1" customFormat="1" ht="22.5" customHeight="1">
      <c r="B108" s="39"/>
      <c r="C108" s="191" t="s">
        <v>208</v>
      </c>
      <c r="D108" s="191" t="s">
        <v>158</v>
      </c>
      <c r="E108" s="192" t="s">
        <v>1957</v>
      </c>
      <c r="F108" s="193" t="s">
        <v>1958</v>
      </c>
      <c r="G108" s="194" t="s">
        <v>349</v>
      </c>
      <c r="H108" s="195">
        <v>0.6</v>
      </c>
      <c r="I108" s="196"/>
      <c r="J108" s="197">
        <f>ROUND(I108*H108,2)</f>
        <v>0</v>
      </c>
      <c r="K108" s="193" t="s">
        <v>21</v>
      </c>
      <c r="L108" s="59"/>
      <c r="M108" s="198" t="s">
        <v>21</v>
      </c>
      <c r="N108" s="199" t="s">
        <v>43</v>
      </c>
      <c r="O108" s="40"/>
      <c r="P108" s="200">
        <f>O108*H108</f>
        <v>0</v>
      </c>
      <c r="Q108" s="200">
        <v>0</v>
      </c>
      <c r="R108" s="200">
        <f>Q108*H108</f>
        <v>0</v>
      </c>
      <c r="S108" s="200">
        <v>0</v>
      </c>
      <c r="T108" s="201">
        <f>S108*H108</f>
        <v>0</v>
      </c>
      <c r="AR108" s="22" t="s">
        <v>191</v>
      </c>
      <c r="AT108" s="22" t="s">
        <v>158</v>
      </c>
      <c r="AU108" s="22" t="s">
        <v>82</v>
      </c>
      <c r="AY108" s="22" t="s">
        <v>156</v>
      </c>
      <c r="BE108" s="202">
        <f>IF(N108="základní",J108,0)</f>
        <v>0</v>
      </c>
      <c r="BF108" s="202">
        <f>IF(N108="snížená",J108,0)</f>
        <v>0</v>
      </c>
      <c r="BG108" s="202">
        <f>IF(N108="zákl. přenesená",J108,0)</f>
        <v>0</v>
      </c>
      <c r="BH108" s="202">
        <f>IF(N108="sníž. přenesená",J108,0)</f>
        <v>0</v>
      </c>
      <c r="BI108" s="202">
        <f>IF(N108="nulová",J108,0)</f>
        <v>0</v>
      </c>
      <c r="BJ108" s="22" t="s">
        <v>80</v>
      </c>
      <c r="BK108" s="202">
        <f>ROUND(I108*H108,2)</f>
        <v>0</v>
      </c>
      <c r="BL108" s="22" t="s">
        <v>191</v>
      </c>
      <c r="BM108" s="22" t="s">
        <v>211</v>
      </c>
    </row>
    <row r="109" spans="2:65" s="11" customFormat="1">
      <c r="B109" s="203"/>
      <c r="C109" s="204"/>
      <c r="D109" s="205" t="s">
        <v>163</v>
      </c>
      <c r="E109" s="206" t="s">
        <v>21</v>
      </c>
      <c r="F109" s="207" t="s">
        <v>1959</v>
      </c>
      <c r="G109" s="204"/>
      <c r="H109" s="208">
        <v>0.6</v>
      </c>
      <c r="I109" s="209"/>
      <c r="J109" s="204"/>
      <c r="K109" s="204"/>
      <c r="L109" s="210"/>
      <c r="M109" s="211"/>
      <c r="N109" s="212"/>
      <c r="O109" s="212"/>
      <c r="P109" s="212"/>
      <c r="Q109" s="212"/>
      <c r="R109" s="212"/>
      <c r="S109" s="212"/>
      <c r="T109" s="213"/>
      <c r="AT109" s="214" t="s">
        <v>163</v>
      </c>
      <c r="AU109" s="214" t="s">
        <v>82</v>
      </c>
      <c r="AV109" s="11" t="s">
        <v>82</v>
      </c>
      <c r="AW109" s="11" t="s">
        <v>35</v>
      </c>
      <c r="AX109" s="11" t="s">
        <v>72</v>
      </c>
      <c r="AY109" s="214" t="s">
        <v>156</v>
      </c>
    </row>
    <row r="110" spans="2:65" s="12" customFormat="1">
      <c r="B110" s="215"/>
      <c r="C110" s="216"/>
      <c r="D110" s="217" t="s">
        <v>163</v>
      </c>
      <c r="E110" s="218" t="s">
        <v>21</v>
      </c>
      <c r="F110" s="219" t="s">
        <v>166</v>
      </c>
      <c r="G110" s="216"/>
      <c r="H110" s="220">
        <v>0.6</v>
      </c>
      <c r="I110" s="221"/>
      <c r="J110" s="216"/>
      <c r="K110" s="216"/>
      <c r="L110" s="222"/>
      <c r="M110" s="223"/>
      <c r="N110" s="224"/>
      <c r="O110" s="224"/>
      <c r="P110" s="224"/>
      <c r="Q110" s="224"/>
      <c r="R110" s="224"/>
      <c r="S110" s="224"/>
      <c r="T110" s="225"/>
      <c r="AT110" s="226" t="s">
        <v>163</v>
      </c>
      <c r="AU110" s="226" t="s">
        <v>82</v>
      </c>
      <c r="AV110" s="12" t="s">
        <v>162</v>
      </c>
      <c r="AW110" s="12" t="s">
        <v>35</v>
      </c>
      <c r="AX110" s="12" t="s">
        <v>80</v>
      </c>
      <c r="AY110" s="226" t="s">
        <v>156</v>
      </c>
    </row>
    <row r="111" spans="2:65" s="1" customFormat="1" ht="22.5" customHeight="1">
      <c r="B111" s="39"/>
      <c r="C111" s="191" t="s">
        <v>188</v>
      </c>
      <c r="D111" s="191" t="s">
        <v>158</v>
      </c>
      <c r="E111" s="192" t="s">
        <v>1960</v>
      </c>
      <c r="F111" s="193" t="s">
        <v>1961</v>
      </c>
      <c r="G111" s="194" t="s">
        <v>349</v>
      </c>
      <c r="H111" s="195">
        <v>0.6</v>
      </c>
      <c r="I111" s="196"/>
      <c r="J111" s="197">
        <f>ROUND(I111*H111,2)</f>
        <v>0</v>
      </c>
      <c r="K111" s="193" t="s">
        <v>21</v>
      </c>
      <c r="L111" s="59"/>
      <c r="M111" s="198" t="s">
        <v>21</v>
      </c>
      <c r="N111" s="199" t="s">
        <v>43</v>
      </c>
      <c r="O111" s="40"/>
      <c r="P111" s="200">
        <f>O111*H111</f>
        <v>0</v>
      </c>
      <c r="Q111" s="200">
        <v>0</v>
      </c>
      <c r="R111" s="200">
        <f>Q111*H111</f>
        <v>0</v>
      </c>
      <c r="S111" s="200">
        <v>0</v>
      </c>
      <c r="T111" s="201">
        <f>S111*H111</f>
        <v>0</v>
      </c>
      <c r="AR111" s="22" t="s">
        <v>191</v>
      </c>
      <c r="AT111" s="22" t="s">
        <v>158</v>
      </c>
      <c r="AU111" s="22" t="s">
        <v>82</v>
      </c>
      <c r="AY111" s="22" t="s">
        <v>156</v>
      </c>
      <c r="BE111" s="202">
        <f>IF(N111="základní",J111,0)</f>
        <v>0</v>
      </c>
      <c r="BF111" s="202">
        <f>IF(N111="snížená",J111,0)</f>
        <v>0</v>
      </c>
      <c r="BG111" s="202">
        <f>IF(N111="zákl. přenesená",J111,0)</f>
        <v>0</v>
      </c>
      <c r="BH111" s="202">
        <f>IF(N111="sníž. přenesená",J111,0)</f>
        <v>0</v>
      </c>
      <c r="BI111" s="202">
        <f>IF(N111="nulová",J111,0)</f>
        <v>0</v>
      </c>
      <c r="BJ111" s="22" t="s">
        <v>80</v>
      </c>
      <c r="BK111" s="202">
        <f>ROUND(I111*H111,2)</f>
        <v>0</v>
      </c>
      <c r="BL111" s="22" t="s">
        <v>191</v>
      </c>
      <c r="BM111" s="22" t="s">
        <v>214</v>
      </c>
    </row>
    <row r="112" spans="2:65" s="1" customFormat="1" ht="31.5" customHeight="1">
      <c r="B112" s="39"/>
      <c r="C112" s="191" t="s">
        <v>10</v>
      </c>
      <c r="D112" s="191" t="s">
        <v>158</v>
      </c>
      <c r="E112" s="192" t="s">
        <v>1962</v>
      </c>
      <c r="F112" s="193" t="s">
        <v>1963</v>
      </c>
      <c r="G112" s="194" t="s">
        <v>421</v>
      </c>
      <c r="H112" s="195">
        <v>3</v>
      </c>
      <c r="I112" s="196"/>
      <c r="J112" s="197">
        <f>ROUND(I112*H112,2)</f>
        <v>0</v>
      </c>
      <c r="K112" s="193" t="s">
        <v>21</v>
      </c>
      <c r="L112" s="59"/>
      <c r="M112" s="198" t="s">
        <v>21</v>
      </c>
      <c r="N112" s="199" t="s">
        <v>43</v>
      </c>
      <c r="O112" s="40"/>
      <c r="P112" s="200">
        <f>O112*H112</f>
        <v>0</v>
      </c>
      <c r="Q112" s="200">
        <v>0</v>
      </c>
      <c r="R112" s="200">
        <f>Q112*H112</f>
        <v>0</v>
      </c>
      <c r="S112" s="200">
        <v>0</v>
      </c>
      <c r="T112" s="201">
        <f>S112*H112</f>
        <v>0</v>
      </c>
      <c r="AR112" s="22" t="s">
        <v>191</v>
      </c>
      <c r="AT112" s="22" t="s">
        <v>158</v>
      </c>
      <c r="AU112" s="22" t="s">
        <v>82</v>
      </c>
      <c r="AY112" s="22" t="s">
        <v>156</v>
      </c>
      <c r="BE112" s="202">
        <f>IF(N112="základní",J112,0)</f>
        <v>0</v>
      </c>
      <c r="BF112" s="202">
        <f>IF(N112="snížená",J112,0)</f>
        <v>0</v>
      </c>
      <c r="BG112" s="202">
        <f>IF(N112="zákl. přenesená",J112,0)</f>
        <v>0</v>
      </c>
      <c r="BH112" s="202">
        <f>IF(N112="sníž. přenesená",J112,0)</f>
        <v>0</v>
      </c>
      <c r="BI112" s="202">
        <f>IF(N112="nulová",J112,0)</f>
        <v>0</v>
      </c>
      <c r="BJ112" s="22" t="s">
        <v>80</v>
      </c>
      <c r="BK112" s="202">
        <f>ROUND(I112*H112,2)</f>
        <v>0</v>
      </c>
      <c r="BL112" s="22" t="s">
        <v>191</v>
      </c>
      <c r="BM112" s="22" t="s">
        <v>217</v>
      </c>
    </row>
    <row r="113" spans="2:65" s="11" customFormat="1">
      <c r="B113" s="203"/>
      <c r="C113" s="204"/>
      <c r="D113" s="205" t="s">
        <v>163</v>
      </c>
      <c r="E113" s="206" t="s">
        <v>21</v>
      </c>
      <c r="F113" s="207" t="s">
        <v>169</v>
      </c>
      <c r="G113" s="204"/>
      <c r="H113" s="208">
        <v>3</v>
      </c>
      <c r="I113" s="209"/>
      <c r="J113" s="204"/>
      <c r="K113" s="204"/>
      <c r="L113" s="210"/>
      <c r="M113" s="211"/>
      <c r="N113" s="212"/>
      <c r="O113" s="212"/>
      <c r="P113" s="212"/>
      <c r="Q113" s="212"/>
      <c r="R113" s="212"/>
      <c r="S113" s="212"/>
      <c r="T113" s="213"/>
      <c r="AT113" s="214" t="s">
        <v>163</v>
      </c>
      <c r="AU113" s="214" t="s">
        <v>82</v>
      </c>
      <c r="AV113" s="11" t="s">
        <v>82</v>
      </c>
      <c r="AW113" s="11" t="s">
        <v>35</v>
      </c>
      <c r="AX113" s="11" t="s">
        <v>72</v>
      </c>
      <c r="AY113" s="214" t="s">
        <v>156</v>
      </c>
    </row>
    <row r="114" spans="2:65" s="12" customFormat="1">
      <c r="B114" s="215"/>
      <c r="C114" s="216"/>
      <c r="D114" s="217" t="s">
        <v>163</v>
      </c>
      <c r="E114" s="218" t="s">
        <v>21</v>
      </c>
      <c r="F114" s="219" t="s">
        <v>166</v>
      </c>
      <c r="G114" s="216"/>
      <c r="H114" s="220">
        <v>3</v>
      </c>
      <c r="I114" s="221"/>
      <c r="J114" s="216"/>
      <c r="K114" s="216"/>
      <c r="L114" s="222"/>
      <c r="M114" s="223"/>
      <c r="N114" s="224"/>
      <c r="O114" s="224"/>
      <c r="P114" s="224"/>
      <c r="Q114" s="224"/>
      <c r="R114" s="224"/>
      <c r="S114" s="224"/>
      <c r="T114" s="225"/>
      <c r="AT114" s="226" t="s">
        <v>163</v>
      </c>
      <c r="AU114" s="226" t="s">
        <v>82</v>
      </c>
      <c r="AV114" s="12" t="s">
        <v>162</v>
      </c>
      <c r="AW114" s="12" t="s">
        <v>35</v>
      </c>
      <c r="AX114" s="12" t="s">
        <v>80</v>
      </c>
      <c r="AY114" s="226" t="s">
        <v>156</v>
      </c>
    </row>
    <row r="115" spans="2:65" s="1" customFormat="1" ht="31.5" customHeight="1">
      <c r="B115" s="39"/>
      <c r="C115" s="191" t="s">
        <v>191</v>
      </c>
      <c r="D115" s="191" t="s">
        <v>158</v>
      </c>
      <c r="E115" s="192" t="s">
        <v>1964</v>
      </c>
      <c r="F115" s="193" t="s">
        <v>1965</v>
      </c>
      <c r="G115" s="194" t="s">
        <v>317</v>
      </c>
      <c r="H115" s="195">
        <v>3</v>
      </c>
      <c r="I115" s="196"/>
      <c r="J115" s="197">
        <f>ROUND(I115*H115,2)</f>
        <v>0</v>
      </c>
      <c r="K115" s="193" t="s">
        <v>21</v>
      </c>
      <c r="L115" s="59"/>
      <c r="M115" s="198" t="s">
        <v>21</v>
      </c>
      <c r="N115" s="199" t="s">
        <v>43</v>
      </c>
      <c r="O115" s="40"/>
      <c r="P115" s="200">
        <f>O115*H115</f>
        <v>0</v>
      </c>
      <c r="Q115" s="200">
        <v>0</v>
      </c>
      <c r="R115" s="200">
        <f>Q115*H115</f>
        <v>0</v>
      </c>
      <c r="S115" s="200">
        <v>0</v>
      </c>
      <c r="T115" s="201">
        <f>S115*H115</f>
        <v>0</v>
      </c>
      <c r="AR115" s="22" t="s">
        <v>191</v>
      </c>
      <c r="AT115" s="22" t="s">
        <v>158</v>
      </c>
      <c r="AU115" s="22" t="s">
        <v>82</v>
      </c>
      <c r="AY115" s="22" t="s">
        <v>156</v>
      </c>
      <c r="BE115" s="202">
        <f>IF(N115="základní",J115,0)</f>
        <v>0</v>
      </c>
      <c r="BF115" s="202">
        <f>IF(N115="snížená",J115,0)</f>
        <v>0</v>
      </c>
      <c r="BG115" s="202">
        <f>IF(N115="zákl. přenesená",J115,0)</f>
        <v>0</v>
      </c>
      <c r="BH115" s="202">
        <f>IF(N115="sníž. přenesená",J115,0)</f>
        <v>0</v>
      </c>
      <c r="BI115" s="202">
        <f>IF(N115="nulová",J115,0)</f>
        <v>0</v>
      </c>
      <c r="BJ115" s="22" t="s">
        <v>80</v>
      </c>
      <c r="BK115" s="202">
        <f>ROUND(I115*H115,2)</f>
        <v>0</v>
      </c>
      <c r="BL115" s="22" t="s">
        <v>191</v>
      </c>
      <c r="BM115" s="22" t="s">
        <v>220</v>
      </c>
    </row>
    <row r="116" spans="2:65" s="1" customFormat="1" ht="22.5" customHeight="1">
      <c r="B116" s="39"/>
      <c r="C116" s="191" t="s">
        <v>222</v>
      </c>
      <c r="D116" s="191" t="s">
        <v>158</v>
      </c>
      <c r="E116" s="192" t="s">
        <v>927</v>
      </c>
      <c r="F116" s="193" t="s">
        <v>928</v>
      </c>
      <c r="G116" s="194" t="s">
        <v>349</v>
      </c>
      <c r="H116" s="195">
        <v>48</v>
      </c>
      <c r="I116" s="196"/>
      <c r="J116" s="197">
        <f>ROUND(I116*H116,2)</f>
        <v>0</v>
      </c>
      <c r="K116" s="193" t="s">
        <v>21</v>
      </c>
      <c r="L116" s="59"/>
      <c r="M116" s="198" t="s">
        <v>21</v>
      </c>
      <c r="N116" s="199" t="s">
        <v>43</v>
      </c>
      <c r="O116" s="40"/>
      <c r="P116" s="200">
        <f>O116*H116</f>
        <v>0</v>
      </c>
      <c r="Q116" s="200">
        <v>0</v>
      </c>
      <c r="R116" s="200">
        <f>Q116*H116</f>
        <v>0</v>
      </c>
      <c r="S116" s="200">
        <v>0</v>
      </c>
      <c r="T116" s="201">
        <f>S116*H116</f>
        <v>0</v>
      </c>
      <c r="AR116" s="22" t="s">
        <v>191</v>
      </c>
      <c r="AT116" s="22" t="s">
        <v>158</v>
      </c>
      <c r="AU116" s="22" t="s">
        <v>82</v>
      </c>
      <c r="AY116" s="22" t="s">
        <v>156</v>
      </c>
      <c r="BE116" s="202">
        <f>IF(N116="základní",J116,0)</f>
        <v>0</v>
      </c>
      <c r="BF116" s="202">
        <f>IF(N116="snížená",J116,0)</f>
        <v>0</v>
      </c>
      <c r="BG116" s="202">
        <f>IF(N116="zákl. přenesená",J116,0)</f>
        <v>0</v>
      </c>
      <c r="BH116" s="202">
        <f>IF(N116="sníž. přenesená",J116,0)</f>
        <v>0</v>
      </c>
      <c r="BI116" s="202">
        <f>IF(N116="nulová",J116,0)</f>
        <v>0</v>
      </c>
      <c r="BJ116" s="22" t="s">
        <v>80</v>
      </c>
      <c r="BK116" s="202">
        <f>ROUND(I116*H116,2)</f>
        <v>0</v>
      </c>
      <c r="BL116" s="22" t="s">
        <v>191</v>
      </c>
      <c r="BM116" s="22" t="s">
        <v>225</v>
      </c>
    </row>
    <row r="117" spans="2:65" s="1" customFormat="1" ht="22.5" customHeight="1">
      <c r="B117" s="39"/>
      <c r="C117" s="191" t="s">
        <v>195</v>
      </c>
      <c r="D117" s="191" t="s">
        <v>158</v>
      </c>
      <c r="E117" s="192" t="s">
        <v>929</v>
      </c>
      <c r="F117" s="193" t="s">
        <v>930</v>
      </c>
      <c r="G117" s="194" t="s">
        <v>317</v>
      </c>
      <c r="H117" s="195">
        <v>1</v>
      </c>
      <c r="I117" s="196"/>
      <c r="J117" s="197">
        <f>ROUND(I117*H117,2)</f>
        <v>0</v>
      </c>
      <c r="K117" s="193" t="s">
        <v>21</v>
      </c>
      <c r="L117" s="59"/>
      <c r="M117" s="198" t="s">
        <v>21</v>
      </c>
      <c r="N117" s="199" t="s">
        <v>43</v>
      </c>
      <c r="O117" s="40"/>
      <c r="P117" s="200">
        <f>O117*H117</f>
        <v>0</v>
      </c>
      <c r="Q117" s="200">
        <v>0</v>
      </c>
      <c r="R117" s="200">
        <f>Q117*H117</f>
        <v>0</v>
      </c>
      <c r="S117" s="200">
        <v>0</v>
      </c>
      <c r="T117" s="201">
        <f>S117*H117</f>
        <v>0</v>
      </c>
      <c r="AR117" s="22" t="s">
        <v>191</v>
      </c>
      <c r="AT117" s="22" t="s">
        <v>158</v>
      </c>
      <c r="AU117" s="22" t="s">
        <v>82</v>
      </c>
      <c r="AY117" s="22" t="s">
        <v>156</v>
      </c>
      <c r="BE117" s="202">
        <f>IF(N117="základní",J117,0)</f>
        <v>0</v>
      </c>
      <c r="BF117" s="202">
        <f>IF(N117="snížená",J117,0)</f>
        <v>0</v>
      </c>
      <c r="BG117" s="202">
        <f>IF(N117="zákl. přenesená",J117,0)</f>
        <v>0</v>
      </c>
      <c r="BH117" s="202">
        <f>IF(N117="sníž. přenesená",J117,0)</f>
        <v>0</v>
      </c>
      <c r="BI117" s="202">
        <f>IF(N117="nulová",J117,0)</f>
        <v>0</v>
      </c>
      <c r="BJ117" s="22" t="s">
        <v>80</v>
      </c>
      <c r="BK117" s="202">
        <f>ROUND(I117*H117,2)</f>
        <v>0</v>
      </c>
      <c r="BL117" s="22" t="s">
        <v>191</v>
      </c>
      <c r="BM117" s="22" t="s">
        <v>228</v>
      </c>
    </row>
    <row r="118" spans="2:65" s="11" customFormat="1">
      <c r="B118" s="203"/>
      <c r="C118" s="204"/>
      <c r="D118" s="205" t="s">
        <v>163</v>
      </c>
      <c r="E118" s="206" t="s">
        <v>21</v>
      </c>
      <c r="F118" s="207" t="s">
        <v>80</v>
      </c>
      <c r="G118" s="204"/>
      <c r="H118" s="208">
        <v>1</v>
      </c>
      <c r="I118" s="209"/>
      <c r="J118" s="204"/>
      <c r="K118" s="204"/>
      <c r="L118" s="210"/>
      <c r="M118" s="211"/>
      <c r="N118" s="212"/>
      <c r="O118" s="212"/>
      <c r="P118" s="212"/>
      <c r="Q118" s="212"/>
      <c r="R118" s="212"/>
      <c r="S118" s="212"/>
      <c r="T118" s="213"/>
      <c r="AT118" s="214" t="s">
        <v>163</v>
      </c>
      <c r="AU118" s="214" t="s">
        <v>82</v>
      </c>
      <c r="AV118" s="11" t="s">
        <v>82</v>
      </c>
      <c r="AW118" s="11" t="s">
        <v>35</v>
      </c>
      <c r="AX118" s="11" t="s">
        <v>72</v>
      </c>
      <c r="AY118" s="214" t="s">
        <v>156</v>
      </c>
    </row>
    <row r="119" spans="2:65" s="12" customFormat="1">
      <c r="B119" s="215"/>
      <c r="C119" s="216"/>
      <c r="D119" s="217" t="s">
        <v>163</v>
      </c>
      <c r="E119" s="218" t="s">
        <v>21</v>
      </c>
      <c r="F119" s="219" t="s">
        <v>166</v>
      </c>
      <c r="G119" s="216"/>
      <c r="H119" s="220">
        <v>1</v>
      </c>
      <c r="I119" s="221"/>
      <c r="J119" s="216"/>
      <c r="K119" s="216"/>
      <c r="L119" s="222"/>
      <c r="M119" s="223"/>
      <c r="N119" s="224"/>
      <c r="O119" s="224"/>
      <c r="P119" s="224"/>
      <c r="Q119" s="224"/>
      <c r="R119" s="224"/>
      <c r="S119" s="224"/>
      <c r="T119" s="225"/>
      <c r="AT119" s="226" t="s">
        <v>163</v>
      </c>
      <c r="AU119" s="226" t="s">
        <v>82</v>
      </c>
      <c r="AV119" s="12" t="s">
        <v>162</v>
      </c>
      <c r="AW119" s="12" t="s">
        <v>35</v>
      </c>
      <c r="AX119" s="12" t="s">
        <v>80</v>
      </c>
      <c r="AY119" s="226" t="s">
        <v>156</v>
      </c>
    </row>
    <row r="120" spans="2:65" s="1" customFormat="1" ht="22.5" customHeight="1">
      <c r="B120" s="39"/>
      <c r="C120" s="191" t="s">
        <v>229</v>
      </c>
      <c r="D120" s="191" t="s">
        <v>158</v>
      </c>
      <c r="E120" s="192" t="s">
        <v>1966</v>
      </c>
      <c r="F120" s="193" t="s">
        <v>1967</v>
      </c>
      <c r="G120" s="194" t="s">
        <v>317</v>
      </c>
      <c r="H120" s="195">
        <v>2</v>
      </c>
      <c r="I120" s="196"/>
      <c r="J120" s="197">
        <f>ROUND(I120*H120,2)</f>
        <v>0</v>
      </c>
      <c r="K120" s="193" t="s">
        <v>21</v>
      </c>
      <c r="L120" s="59"/>
      <c r="M120" s="198" t="s">
        <v>21</v>
      </c>
      <c r="N120" s="199" t="s">
        <v>43</v>
      </c>
      <c r="O120" s="40"/>
      <c r="P120" s="200">
        <f>O120*H120</f>
        <v>0</v>
      </c>
      <c r="Q120" s="200">
        <v>0</v>
      </c>
      <c r="R120" s="200">
        <f>Q120*H120</f>
        <v>0</v>
      </c>
      <c r="S120" s="200">
        <v>0</v>
      </c>
      <c r="T120" s="201">
        <f>S120*H120</f>
        <v>0</v>
      </c>
      <c r="AR120" s="22" t="s">
        <v>191</v>
      </c>
      <c r="AT120" s="22" t="s">
        <v>158</v>
      </c>
      <c r="AU120" s="22" t="s">
        <v>82</v>
      </c>
      <c r="AY120" s="22" t="s">
        <v>156</v>
      </c>
      <c r="BE120" s="202">
        <f>IF(N120="základní",J120,0)</f>
        <v>0</v>
      </c>
      <c r="BF120" s="202">
        <f>IF(N120="snížená",J120,0)</f>
        <v>0</v>
      </c>
      <c r="BG120" s="202">
        <f>IF(N120="zákl. přenesená",J120,0)</f>
        <v>0</v>
      </c>
      <c r="BH120" s="202">
        <f>IF(N120="sníž. přenesená",J120,0)</f>
        <v>0</v>
      </c>
      <c r="BI120" s="202">
        <f>IF(N120="nulová",J120,0)</f>
        <v>0</v>
      </c>
      <c r="BJ120" s="22" t="s">
        <v>80</v>
      </c>
      <c r="BK120" s="202">
        <f>ROUND(I120*H120,2)</f>
        <v>0</v>
      </c>
      <c r="BL120" s="22" t="s">
        <v>191</v>
      </c>
      <c r="BM120" s="22" t="s">
        <v>233</v>
      </c>
    </row>
    <row r="121" spans="2:65" s="1" customFormat="1" ht="22.5" customHeight="1">
      <c r="B121" s="39"/>
      <c r="C121" s="191" t="s">
        <v>198</v>
      </c>
      <c r="D121" s="191" t="s">
        <v>158</v>
      </c>
      <c r="E121" s="192" t="s">
        <v>1968</v>
      </c>
      <c r="F121" s="193" t="s">
        <v>1969</v>
      </c>
      <c r="G121" s="194" t="s">
        <v>317</v>
      </c>
      <c r="H121" s="195">
        <v>3</v>
      </c>
      <c r="I121" s="196"/>
      <c r="J121" s="197">
        <f>ROUND(I121*H121,2)</f>
        <v>0</v>
      </c>
      <c r="K121" s="193" t="s">
        <v>21</v>
      </c>
      <c r="L121" s="59"/>
      <c r="M121" s="198" t="s">
        <v>21</v>
      </c>
      <c r="N121" s="199" t="s">
        <v>43</v>
      </c>
      <c r="O121" s="40"/>
      <c r="P121" s="200">
        <f>O121*H121</f>
        <v>0</v>
      </c>
      <c r="Q121" s="200">
        <v>0</v>
      </c>
      <c r="R121" s="200">
        <f>Q121*H121</f>
        <v>0</v>
      </c>
      <c r="S121" s="200">
        <v>0</v>
      </c>
      <c r="T121" s="201">
        <f>S121*H121</f>
        <v>0</v>
      </c>
      <c r="AR121" s="22" t="s">
        <v>191</v>
      </c>
      <c r="AT121" s="22" t="s">
        <v>158</v>
      </c>
      <c r="AU121" s="22" t="s">
        <v>82</v>
      </c>
      <c r="AY121" s="22" t="s">
        <v>156</v>
      </c>
      <c r="BE121" s="202">
        <f>IF(N121="základní",J121,0)</f>
        <v>0</v>
      </c>
      <c r="BF121" s="202">
        <f>IF(N121="snížená",J121,0)</f>
        <v>0</v>
      </c>
      <c r="BG121" s="202">
        <f>IF(N121="zákl. přenesená",J121,0)</f>
        <v>0</v>
      </c>
      <c r="BH121" s="202">
        <f>IF(N121="sníž. přenesená",J121,0)</f>
        <v>0</v>
      </c>
      <c r="BI121" s="202">
        <f>IF(N121="nulová",J121,0)</f>
        <v>0</v>
      </c>
      <c r="BJ121" s="22" t="s">
        <v>80</v>
      </c>
      <c r="BK121" s="202">
        <f>ROUND(I121*H121,2)</f>
        <v>0</v>
      </c>
      <c r="BL121" s="22" t="s">
        <v>191</v>
      </c>
      <c r="BM121" s="22" t="s">
        <v>236</v>
      </c>
    </row>
    <row r="122" spans="2:65" s="11" customFormat="1">
      <c r="B122" s="203"/>
      <c r="C122" s="204"/>
      <c r="D122" s="205" t="s">
        <v>163</v>
      </c>
      <c r="E122" s="206" t="s">
        <v>21</v>
      </c>
      <c r="F122" s="207" t="s">
        <v>169</v>
      </c>
      <c r="G122" s="204"/>
      <c r="H122" s="208">
        <v>3</v>
      </c>
      <c r="I122" s="209"/>
      <c r="J122" s="204"/>
      <c r="K122" s="204"/>
      <c r="L122" s="210"/>
      <c r="M122" s="211"/>
      <c r="N122" s="212"/>
      <c r="O122" s="212"/>
      <c r="P122" s="212"/>
      <c r="Q122" s="212"/>
      <c r="R122" s="212"/>
      <c r="S122" s="212"/>
      <c r="T122" s="213"/>
      <c r="AT122" s="214" t="s">
        <v>163</v>
      </c>
      <c r="AU122" s="214" t="s">
        <v>82</v>
      </c>
      <c r="AV122" s="11" t="s">
        <v>82</v>
      </c>
      <c r="AW122" s="11" t="s">
        <v>35</v>
      </c>
      <c r="AX122" s="11" t="s">
        <v>72</v>
      </c>
      <c r="AY122" s="214" t="s">
        <v>156</v>
      </c>
    </row>
    <row r="123" spans="2:65" s="12" customFormat="1">
      <c r="B123" s="215"/>
      <c r="C123" s="216"/>
      <c r="D123" s="217" t="s">
        <v>163</v>
      </c>
      <c r="E123" s="218" t="s">
        <v>21</v>
      </c>
      <c r="F123" s="219" t="s">
        <v>166</v>
      </c>
      <c r="G123" s="216"/>
      <c r="H123" s="220">
        <v>3</v>
      </c>
      <c r="I123" s="221"/>
      <c r="J123" s="216"/>
      <c r="K123" s="216"/>
      <c r="L123" s="222"/>
      <c r="M123" s="223"/>
      <c r="N123" s="224"/>
      <c r="O123" s="224"/>
      <c r="P123" s="224"/>
      <c r="Q123" s="224"/>
      <c r="R123" s="224"/>
      <c r="S123" s="224"/>
      <c r="T123" s="225"/>
      <c r="AT123" s="226" t="s">
        <v>163</v>
      </c>
      <c r="AU123" s="226" t="s">
        <v>82</v>
      </c>
      <c r="AV123" s="12" t="s">
        <v>162</v>
      </c>
      <c r="AW123" s="12" t="s">
        <v>35</v>
      </c>
      <c r="AX123" s="12" t="s">
        <v>80</v>
      </c>
      <c r="AY123" s="226" t="s">
        <v>156</v>
      </c>
    </row>
    <row r="124" spans="2:65" s="1" customFormat="1" ht="22.5" customHeight="1">
      <c r="B124" s="39"/>
      <c r="C124" s="191" t="s">
        <v>9</v>
      </c>
      <c r="D124" s="191" t="s">
        <v>158</v>
      </c>
      <c r="E124" s="192" t="s">
        <v>1970</v>
      </c>
      <c r="F124" s="193" t="s">
        <v>1971</v>
      </c>
      <c r="G124" s="194" t="s">
        <v>421</v>
      </c>
      <c r="H124" s="195">
        <v>3</v>
      </c>
      <c r="I124" s="196"/>
      <c r="J124" s="197">
        <f>ROUND(I124*H124,2)</f>
        <v>0</v>
      </c>
      <c r="K124" s="193" t="s">
        <v>21</v>
      </c>
      <c r="L124" s="59"/>
      <c r="M124" s="198" t="s">
        <v>21</v>
      </c>
      <c r="N124" s="199" t="s">
        <v>43</v>
      </c>
      <c r="O124" s="40"/>
      <c r="P124" s="200">
        <f>O124*H124</f>
        <v>0</v>
      </c>
      <c r="Q124" s="200">
        <v>0</v>
      </c>
      <c r="R124" s="200">
        <f>Q124*H124</f>
        <v>0</v>
      </c>
      <c r="S124" s="200">
        <v>0</v>
      </c>
      <c r="T124" s="201">
        <f>S124*H124</f>
        <v>0</v>
      </c>
      <c r="AR124" s="22" t="s">
        <v>191</v>
      </c>
      <c r="AT124" s="22" t="s">
        <v>158</v>
      </c>
      <c r="AU124" s="22" t="s">
        <v>82</v>
      </c>
      <c r="AY124" s="22" t="s">
        <v>156</v>
      </c>
      <c r="BE124" s="202">
        <f>IF(N124="základní",J124,0)</f>
        <v>0</v>
      </c>
      <c r="BF124" s="202">
        <f>IF(N124="snížená",J124,0)</f>
        <v>0</v>
      </c>
      <c r="BG124" s="202">
        <f>IF(N124="zákl. přenesená",J124,0)</f>
        <v>0</v>
      </c>
      <c r="BH124" s="202">
        <f>IF(N124="sníž. přenesená",J124,0)</f>
        <v>0</v>
      </c>
      <c r="BI124" s="202">
        <f>IF(N124="nulová",J124,0)</f>
        <v>0</v>
      </c>
      <c r="BJ124" s="22" t="s">
        <v>80</v>
      </c>
      <c r="BK124" s="202">
        <f>ROUND(I124*H124,2)</f>
        <v>0</v>
      </c>
      <c r="BL124" s="22" t="s">
        <v>191</v>
      </c>
      <c r="BM124" s="22" t="s">
        <v>241</v>
      </c>
    </row>
    <row r="125" spans="2:65" s="1" customFormat="1" ht="22.5" customHeight="1">
      <c r="B125" s="39"/>
      <c r="C125" s="191" t="s">
        <v>203</v>
      </c>
      <c r="D125" s="191" t="s">
        <v>158</v>
      </c>
      <c r="E125" s="192" t="s">
        <v>1972</v>
      </c>
      <c r="F125" s="193" t="s">
        <v>1973</v>
      </c>
      <c r="G125" s="194" t="s">
        <v>317</v>
      </c>
      <c r="H125" s="195">
        <v>11</v>
      </c>
      <c r="I125" s="196"/>
      <c r="J125" s="197">
        <f>ROUND(I125*H125,2)</f>
        <v>0</v>
      </c>
      <c r="K125" s="193" t="s">
        <v>21</v>
      </c>
      <c r="L125" s="59"/>
      <c r="M125" s="198" t="s">
        <v>21</v>
      </c>
      <c r="N125" s="199" t="s">
        <v>43</v>
      </c>
      <c r="O125" s="40"/>
      <c r="P125" s="200">
        <f>O125*H125</f>
        <v>0</v>
      </c>
      <c r="Q125" s="200">
        <v>0</v>
      </c>
      <c r="R125" s="200">
        <f>Q125*H125</f>
        <v>0</v>
      </c>
      <c r="S125" s="200">
        <v>0</v>
      </c>
      <c r="T125" s="201">
        <f>S125*H125</f>
        <v>0</v>
      </c>
      <c r="AR125" s="22" t="s">
        <v>191</v>
      </c>
      <c r="AT125" s="22" t="s">
        <v>158</v>
      </c>
      <c r="AU125" s="22" t="s">
        <v>82</v>
      </c>
      <c r="AY125" s="22" t="s">
        <v>156</v>
      </c>
      <c r="BE125" s="202">
        <f>IF(N125="základní",J125,0)</f>
        <v>0</v>
      </c>
      <c r="BF125" s="202">
        <f>IF(N125="snížená",J125,0)</f>
        <v>0</v>
      </c>
      <c r="BG125" s="202">
        <f>IF(N125="zákl. přenesená",J125,0)</f>
        <v>0</v>
      </c>
      <c r="BH125" s="202">
        <f>IF(N125="sníž. přenesená",J125,0)</f>
        <v>0</v>
      </c>
      <c r="BI125" s="202">
        <f>IF(N125="nulová",J125,0)</f>
        <v>0</v>
      </c>
      <c r="BJ125" s="22" t="s">
        <v>80</v>
      </c>
      <c r="BK125" s="202">
        <f>ROUND(I125*H125,2)</f>
        <v>0</v>
      </c>
      <c r="BL125" s="22" t="s">
        <v>191</v>
      </c>
      <c r="BM125" s="22" t="s">
        <v>244</v>
      </c>
    </row>
    <row r="126" spans="2:65" s="11" customFormat="1">
      <c r="B126" s="203"/>
      <c r="C126" s="204"/>
      <c r="D126" s="205" t="s">
        <v>163</v>
      </c>
      <c r="E126" s="206" t="s">
        <v>21</v>
      </c>
      <c r="F126" s="207" t="s">
        <v>200</v>
      </c>
      <c r="G126" s="204"/>
      <c r="H126" s="208">
        <v>11</v>
      </c>
      <c r="I126" s="209"/>
      <c r="J126" s="204"/>
      <c r="K126" s="204"/>
      <c r="L126" s="210"/>
      <c r="M126" s="211"/>
      <c r="N126" s="212"/>
      <c r="O126" s="212"/>
      <c r="P126" s="212"/>
      <c r="Q126" s="212"/>
      <c r="R126" s="212"/>
      <c r="S126" s="212"/>
      <c r="T126" s="213"/>
      <c r="AT126" s="214" t="s">
        <v>163</v>
      </c>
      <c r="AU126" s="214" t="s">
        <v>82</v>
      </c>
      <c r="AV126" s="11" t="s">
        <v>82</v>
      </c>
      <c r="AW126" s="11" t="s">
        <v>35</v>
      </c>
      <c r="AX126" s="11" t="s">
        <v>72</v>
      </c>
      <c r="AY126" s="214" t="s">
        <v>156</v>
      </c>
    </row>
    <row r="127" spans="2:65" s="12" customFormat="1">
      <c r="B127" s="215"/>
      <c r="C127" s="216"/>
      <c r="D127" s="217" t="s">
        <v>163</v>
      </c>
      <c r="E127" s="218" t="s">
        <v>21</v>
      </c>
      <c r="F127" s="219" t="s">
        <v>166</v>
      </c>
      <c r="G127" s="216"/>
      <c r="H127" s="220">
        <v>11</v>
      </c>
      <c r="I127" s="221"/>
      <c r="J127" s="216"/>
      <c r="K127" s="216"/>
      <c r="L127" s="222"/>
      <c r="M127" s="223"/>
      <c r="N127" s="224"/>
      <c r="O127" s="224"/>
      <c r="P127" s="224"/>
      <c r="Q127" s="224"/>
      <c r="R127" s="224"/>
      <c r="S127" s="224"/>
      <c r="T127" s="225"/>
      <c r="AT127" s="226" t="s">
        <v>163</v>
      </c>
      <c r="AU127" s="226" t="s">
        <v>82</v>
      </c>
      <c r="AV127" s="12" t="s">
        <v>162</v>
      </c>
      <c r="AW127" s="12" t="s">
        <v>35</v>
      </c>
      <c r="AX127" s="12" t="s">
        <v>80</v>
      </c>
      <c r="AY127" s="226" t="s">
        <v>156</v>
      </c>
    </row>
    <row r="128" spans="2:65" s="1" customFormat="1" ht="22.5" customHeight="1">
      <c r="B128" s="39"/>
      <c r="C128" s="191" t="s">
        <v>252</v>
      </c>
      <c r="D128" s="191" t="s">
        <v>158</v>
      </c>
      <c r="E128" s="192" t="s">
        <v>933</v>
      </c>
      <c r="F128" s="193" t="s">
        <v>934</v>
      </c>
      <c r="G128" s="194" t="s">
        <v>317</v>
      </c>
      <c r="H128" s="195">
        <v>1</v>
      </c>
      <c r="I128" s="196"/>
      <c r="J128" s="197">
        <f>ROUND(I128*H128,2)</f>
        <v>0</v>
      </c>
      <c r="K128" s="193" t="s">
        <v>21</v>
      </c>
      <c r="L128" s="59"/>
      <c r="M128" s="198" t="s">
        <v>21</v>
      </c>
      <c r="N128" s="199" t="s">
        <v>43</v>
      </c>
      <c r="O128" s="40"/>
      <c r="P128" s="200">
        <f>O128*H128</f>
        <v>0</v>
      </c>
      <c r="Q128" s="200">
        <v>0</v>
      </c>
      <c r="R128" s="200">
        <f>Q128*H128</f>
        <v>0</v>
      </c>
      <c r="S128" s="200">
        <v>0</v>
      </c>
      <c r="T128" s="201">
        <f>S128*H128</f>
        <v>0</v>
      </c>
      <c r="AR128" s="22" t="s">
        <v>191</v>
      </c>
      <c r="AT128" s="22" t="s">
        <v>158</v>
      </c>
      <c r="AU128" s="22" t="s">
        <v>82</v>
      </c>
      <c r="AY128" s="22" t="s">
        <v>156</v>
      </c>
      <c r="BE128" s="202">
        <f>IF(N128="základní",J128,0)</f>
        <v>0</v>
      </c>
      <c r="BF128" s="202">
        <f>IF(N128="snížená",J128,0)</f>
        <v>0</v>
      </c>
      <c r="BG128" s="202">
        <f>IF(N128="zákl. přenesená",J128,0)</f>
        <v>0</v>
      </c>
      <c r="BH128" s="202">
        <f>IF(N128="sníž. přenesená",J128,0)</f>
        <v>0</v>
      </c>
      <c r="BI128" s="202">
        <f>IF(N128="nulová",J128,0)</f>
        <v>0</v>
      </c>
      <c r="BJ128" s="22" t="s">
        <v>80</v>
      </c>
      <c r="BK128" s="202">
        <f>ROUND(I128*H128,2)</f>
        <v>0</v>
      </c>
      <c r="BL128" s="22" t="s">
        <v>191</v>
      </c>
      <c r="BM128" s="22" t="s">
        <v>255</v>
      </c>
    </row>
    <row r="129" spans="2:65" s="1" customFormat="1" ht="22.5" customHeight="1">
      <c r="B129" s="39"/>
      <c r="C129" s="191" t="s">
        <v>206</v>
      </c>
      <c r="D129" s="191" t="s">
        <v>158</v>
      </c>
      <c r="E129" s="192" t="s">
        <v>1974</v>
      </c>
      <c r="F129" s="193" t="s">
        <v>1975</v>
      </c>
      <c r="G129" s="194" t="s">
        <v>317</v>
      </c>
      <c r="H129" s="195">
        <v>3</v>
      </c>
      <c r="I129" s="196"/>
      <c r="J129" s="197">
        <f>ROUND(I129*H129,2)</f>
        <v>0</v>
      </c>
      <c r="K129" s="193" t="s">
        <v>21</v>
      </c>
      <c r="L129" s="59"/>
      <c r="M129" s="198" t="s">
        <v>21</v>
      </c>
      <c r="N129" s="199" t="s">
        <v>43</v>
      </c>
      <c r="O129" s="40"/>
      <c r="P129" s="200">
        <f>O129*H129</f>
        <v>0</v>
      </c>
      <c r="Q129" s="200">
        <v>0</v>
      </c>
      <c r="R129" s="200">
        <f>Q129*H129</f>
        <v>0</v>
      </c>
      <c r="S129" s="200">
        <v>0</v>
      </c>
      <c r="T129" s="201">
        <f>S129*H129</f>
        <v>0</v>
      </c>
      <c r="AR129" s="22" t="s">
        <v>191</v>
      </c>
      <c r="AT129" s="22" t="s">
        <v>158</v>
      </c>
      <c r="AU129" s="22" t="s">
        <v>82</v>
      </c>
      <c r="AY129" s="22" t="s">
        <v>156</v>
      </c>
      <c r="BE129" s="202">
        <f>IF(N129="základní",J129,0)</f>
        <v>0</v>
      </c>
      <c r="BF129" s="202">
        <f>IF(N129="snížená",J129,0)</f>
        <v>0</v>
      </c>
      <c r="BG129" s="202">
        <f>IF(N129="zákl. přenesená",J129,0)</f>
        <v>0</v>
      </c>
      <c r="BH129" s="202">
        <f>IF(N129="sníž. přenesená",J129,0)</f>
        <v>0</v>
      </c>
      <c r="BI129" s="202">
        <f>IF(N129="nulová",J129,0)</f>
        <v>0</v>
      </c>
      <c r="BJ129" s="22" t="s">
        <v>80</v>
      </c>
      <c r="BK129" s="202">
        <f>ROUND(I129*H129,2)</f>
        <v>0</v>
      </c>
      <c r="BL129" s="22" t="s">
        <v>191</v>
      </c>
      <c r="BM129" s="22" t="s">
        <v>259</v>
      </c>
    </row>
    <row r="130" spans="2:65" s="11" customFormat="1">
      <c r="B130" s="203"/>
      <c r="C130" s="204"/>
      <c r="D130" s="205" t="s">
        <v>163</v>
      </c>
      <c r="E130" s="206" t="s">
        <v>21</v>
      </c>
      <c r="F130" s="207" t="s">
        <v>169</v>
      </c>
      <c r="G130" s="204"/>
      <c r="H130" s="208">
        <v>3</v>
      </c>
      <c r="I130" s="209"/>
      <c r="J130" s="204"/>
      <c r="K130" s="204"/>
      <c r="L130" s="210"/>
      <c r="M130" s="211"/>
      <c r="N130" s="212"/>
      <c r="O130" s="212"/>
      <c r="P130" s="212"/>
      <c r="Q130" s="212"/>
      <c r="R130" s="212"/>
      <c r="S130" s="212"/>
      <c r="T130" s="213"/>
      <c r="AT130" s="214" t="s">
        <v>163</v>
      </c>
      <c r="AU130" s="214" t="s">
        <v>82</v>
      </c>
      <c r="AV130" s="11" t="s">
        <v>82</v>
      </c>
      <c r="AW130" s="11" t="s">
        <v>35</v>
      </c>
      <c r="AX130" s="11" t="s">
        <v>72</v>
      </c>
      <c r="AY130" s="214" t="s">
        <v>156</v>
      </c>
    </row>
    <row r="131" spans="2:65" s="12" customFormat="1">
      <c r="B131" s="215"/>
      <c r="C131" s="216"/>
      <c r="D131" s="217" t="s">
        <v>163</v>
      </c>
      <c r="E131" s="218" t="s">
        <v>21</v>
      </c>
      <c r="F131" s="219" t="s">
        <v>166</v>
      </c>
      <c r="G131" s="216"/>
      <c r="H131" s="220">
        <v>3</v>
      </c>
      <c r="I131" s="221"/>
      <c r="J131" s="216"/>
      <c r="K131" s="216"/>
      <c r="L131" s="222"/>
      <c r="M131" s="223"/>
      <c r="N131" s="224"/>
      <c r="O131" s="224"/>
      <c r="P131" s="224"/>
      <c r="Q131" s="224"/>
      <c r="R131" s="224"/>
      <c r="S131" s="224"/>
      <c r="T131" s="225"/>
      <c r="AT131" s="226" t="s">
        <v>163</v>
      </c>
      <c r="AU131" s="226" t="s">
        <v>82</v>
      </c>
      <c r="AV131" s="12" t="s">
        <v>162</v>
      </c>
      <c r="AW131" s="12" t="s">
        <v>35</v>
      </c>
      <c r="AX131" s="12" t="s">
        <v>80</v>
      </c>
      <c r="AY131" s="226" t="s">
        <v>156</v>
      </c>
    </row>
    <row r="132" spans="2:65" s="1" customFormat="1" ht="22.5" customHeight="1">
      <c r="B132" s="39"/>
      <c r="C132" s="191" t="s">
        <v>261</v>
      </c>
      <c r="D132" s="191" t="s">
        <v>158</v>
      </c>
      <c r="E132" s="192" t="s">
        <v>935</v>
      </c>
      <c r="F132" s="193" t="s">
        <v>936</v>
      </c>
      <c r="G132" s="194" t="s">
        <v>317</v>
      </c>
      <c r="H132" s="195">
        <v>2</v>
      </c>
      <c r="I132" s="196"/>
      <c r="J132" s="197">
        <f>ROUND(I132*H132,2)</f>
        <v>0</v>
      </c>
      <c r="K132" s="193" t="s">
        <v>21</v>
      </c>
      <c r="L132" s="59"/>
      <c r="M132" s="198" t="s">
        <v>21</v>
      </c>
      <c r="N132" s="199" t="s">
        <v>43</v>
      </c>
      <c r="O132" s="40"/>
      <c r="P132" s="200">
        <f>O132*H132</f>
        <v>0</v>
      </c>
      <c r="Q132" s="200">
        <v>0</v>
      </c>
      <c r="R132" s="200">
        <f>Q132*H132</f>
        <v>0</v>
      </c>
      <c r="S132" s="200">
        <v>0</v>
      </c>
      <c r="T132" s="201">
        <f>S132*H132</f>
        <v>0</v>
      </c>
      <c r="AR132" s="22" t="s">
        <v>191</v>
      </c>
      <c r="AT132" s="22" t="s">
        <v>158</v>
      </c>
      <c r="AU132" s="22" t="s">
        <v>82</v>
      </c>
      <c r="AY132" s="22" t="s">
        <v>156</v>
      </c>
      <c r="BE132" s="202">
        <f>IF(N132="základní",J132,0)</f>
        <v>0</v>
      </c>
      <c r="BF132" s="202">
        <f>IF(N132="snížená",J132,0)</f>
        <v>0</v>
      </c>
      <c r="BG132" s="202">
        <f>IF(N132="zákl. přenesená",J132,0)</f>
        <v>0</v>
      </c>
      <c r="BH132" s="202">
        <f>IF(N132="sníž. přenesená",J132,0)</f>
        <v>0</v>
      </c>
      <c r="BI132" s="202">
        <f>IF(N132="nulová",J132,0)</f>
        <v>0</v>
      </c>
      <c r="BJ132" s="22" t="s">
        <v>80</v>
      </c>
      <c r="BK132" s="202">
        <f>ROUND(I132*H132,2)</f>
        <v>0</v>
      </c>
      <c r="BL132" s="22" t="s">
        <v>191</v>
      </c>
      <c r="BM132" s="22" t="s">
        <v>264</v>
      </c>
    </row>
    <row r="133" spans="2:65" s="1" customFormat="1" ht="31.5" customHeight="1">
      <c r="B133" s="39"/>
      <c r="C133" s="191" t="s">
        <v>211</v>
      </c>
      <c r="D133" s="191" t="s">
        <v>158</v>
      </c>
      <c r="E133" s="192" t="s">
        <v>942</v>
      </c>
      <c r="F133" s="193" t="s">
        <v>943</v>
      </c>
      <c r="G133" s="194" t="s">
        <v>944</v>
      </c>
      <c r="H133" s="249"/>
      <c r="I133" s="196"/>
      <c r="J133" s="197">
        <f>ROUND(I133*H133,2)</f>
        <v>0</v>
      </c>
      <c r="K133" s="193" t="s">
        <v>21</v>
      </c>
      <c r="L133" s="59"/>
      <c r="M133" s="198" t="s">
        <v>21</v>
      </c>
      <c r="N133" s="199" t="s">
        <v>43</v>
      </c>
      <c r="O133" s="40"/>
      <c r="P133" s="200">
        <f>O133*H133</f>
        <v>0</v>
      </c>
      <c r="Q133" s="200">
        <v>0</v>
      </c>
      <c r="R133" s="200">
        <f>Q133*H133</f>
        <v>0</v>
      </c>
      <c r="S133" s="200">
        <v>0</v>
      </c>
      <c r="T133" s="201">
        <f>S133*H133</f>
        <v>0</v>
      </c>
      <c r="AR133" s="22" t="s">
        <v>191</v>
      </c>
      <c r="AT133" s="22" t="s">
        <v>158</v>
      </c>
      <c r="AU133" s="22" t="s">
        <v>82</v>
      </c>
      <c r="AY133" s="22" t="s">
        <v>156</v>
      </c>
      <c r="BE133" s="202">
        <f>IF(N133="základní",J133,0)</f>
        <v>0</v>
      </c>
      <c r="BF133" s="202">
        <f>IF(N133="snížená",J133,0)</f>
        <v>0</v>
      </c>
      <c r="BG133" s="202">
        <f>IF(N133="zákl. přenesená",J133,0)</f>
        <v>0</v>
      </c>
      <c r="BH133" s="202">
        <f>IF(N133="sníž. přenesená",J133,0)</f>
        <v>0</v>
      </c>
      <c r="BI133" s="202">
        <f>IF(N133="nulová",J133,0)</f>
        <v>0</v>
      </c>
      <c r="BJ133" s="22" t="s">
        <v>80</v>
      </c>
      <c r="BK133" s="202">
        <f>ROUND(I133*H133,2)</f>
        <v>0</v>
      </c>
      <c r="BL133" s="22" t="s">
        <v>191</v>
      </c>
      <c r="BM133" s="22" t="s">
        <v>267</v>
      </c>
    </row>
    <row r="134" spans="2:65" s="10" customFormat="1" ht="29.85" customHeight="1">
      <c r="B134" s="174"/>
      <c r="C134" s="175"/>
      <c r="D134" s="188" t="s">
        <v>71</v>
      </c>
      <c r="E134" s="189" t="s">
        <v>626</v>
      </c>
      <c r="F134" s="189" t="s">
        <v>627</v>
      </c>
      <c r="G134" s="175"/>
      <c r="H134" s="175"/>
      <c r="I134" s="178"/>
      <c r="J134" s="190">
        <f>BK134</f>
        <v>0</v>
      </c>
      <c r="K134" s="175"/>
      <c r="L134" s="180"/>
      <c r="M134" s="181"/>
      <c r="N134" s="182"/>
      <c r="O134" s="182"/>
      <c r="P134" s="183">
        <f>SUM(P135:P137)</f>
        <v>0</v>
      </c>
      <c r="Q134" s="182"/>
      <c r="R134" s="183">
        <f>SUM(R135:R137)</f>
        <v>0</v>
      </c>
      <c r="S134" s="182"/>
      <c r="T134" s="184">
        <f>SUM(T135:T137)</f>
        <v>0</v>
      </c>
      <c r="AR134" s="185" t="s">
        <v>82</v>
      </c>
      <c r="AT134" s="186" t="s">
        <v>71</v>
      </c>
      <c r="AU134" s="186" t="s">
        <v>80</v>
      </c>
      <c r="AY134" s="185" t="s">
        <v>156</v>
      </c>
      <c r="BK134" s="187">
        <f>SUM(BK135:BK137)</f>
        <v>0</v>
      </c>
    </row>
    <row r="135" spans="2:65" s="1" customFormat="1" ht="22.5" customHeight="1">
      <c r="B135" s="39"/>
      <c r="C135" s="191" t="s">
        <v>272</v>
      </c>
      <c r="D135" s="191" t="s">
        <v>158</v>
      </c>
      <c r="E135" s="192" t="s">
        <v>945</v>
      </c>
      <c r="F135" s="193" t="s">
        <v>946</v>
      </c>
      <c r="G135" s="194" t="s">
        <v>536</v>
      </c>
      <c r="H135" s="195">
        <v>30</v>
      </c>
      <c r="I135" s="196"/>
      <c r="J135" s="197">
        <f>ROUND(I135*H135,2)</f>
        <v>0</v>
      </c>
      <c r="K135" s="193" t="s">
        <v>21</v>
      </c>
      <c r="L135" s="59"/>
      <c r="M135" s="198" t="s">
        <v>21</v>
      </c>
      <c r="N135" s="199" t="s">
        <v>43</v>
      </c>
      <c r="O135" s="40"/>
      <c r="P135" s="200">
        <f>O135*H135</f>
        <v>0</v>
      </c>
      <c r="Q135" s="200">
        <v>0</v>
      </c>
      <c r="R135" s="200">
        <f>Q135*H135</f>
        <v>0</v>
      </c>
      <c r="S135" s="200">
        <v>0</v>
      </c>
      <c r="T135" s="201">
        <f>S135*H135</f>
        <v>0</v>
      </c>
      <c r="AR135" s="22" t="s">
        <v>191</v>
      </c>
      <c r="AT135" s="22" t="s">
        <v>158</v>
      </c>
      <c r="AU135" s="22" t="s">
        <v>82</v>
      </c>
      <c r="AY135" s="22" t="s">
        <v>156</v>
      </c>
      <c r="BE135" s="202">
        <f>IF(N135="základní",J135,0)</f>
        <v>0</v>
      </c>
      <c r="BF135" s="202">
        <f>IF(N135="snížená",J135,0)</f>
        <v>0</v>
      </c>
      <c r="BG135" s="202">
        <f>IF(N135="zákl. přenesená",J135,0)</f>
        <v>0</v>
      </c>
      <c r="BH135" s="202">
        <f>IF(N135="sníž. přenesená",J135,0)</f>
        <v>0</v>
      </c>
      <c r="BI135" s="202">
        <f>IF(N135="nulová",J135,0)</f>
        <v>0</v>
      </c>
      <c r="BJ135" s="22" t="s">
        <v>80</v>
      </c>
      <c r="BK135" s="202">
        <f>ROUND(I135*H135,2)</f>
        <v>0</v>
      </c>
      <c r="BL135" s="22" t="s">
        <v>191</v>
      </c>
      <c r="BM135" s="22" t="s">
        <v>275</v>
      </c>
    </row>
    <row r="136" spans="2:65" s="1" customFormat="1" ht="22.5" customHeight="1">
      <c r="B136" s="39"/>
      <c r="C136" s="227" t="s">
        <v>214</v>
      </c>
      <c r="D136" s="227" t="s">
        <v>238</v>
      </c>
      <c r="E136" s="228" t="s">
        <v>947</v>
      </c>
      <c r="F136" s="229" t="s">
        <v>948</v>
      </c>
      <c r="G136" s="230" t="s">
        <v>536</v>
      </c>
      <c r="H136" s="231">
        <v>30</v>
      </c>
      <c r="I136" s="232"/>
      <c r="J136" s="233">
        <f>ROUND(I136*H136,2)</f>
        <v>0</v>
      </c>
      <c r="K136" s="229" t="s">
        <v>21</v>
      </c>
      <c r="L136" s="234"/>
      <c r="M136" s="235" t="s">
        <v>21</v>
      </c>
      <c r="N136" s="236" t="s">
        <v>43</v>
      </c>
      <c r="O136" s="40"/>
      <c r="P136" s="200">
        <f>O136*H136</f>
        <v>0</v>
      </c>
      <c r="Q136" s="200">
        <v>0</v>
      </c>
      <c r="R136" s="200">
        <f>Q136*H136</f>
        <v>0</v>
      </c>
      <c r="S136" s="200">
        <v>0</v>
      </c>
      <c r="T136" s="201">
        <f>S136*H136</f>
        <v>0</v>
      </c>
      <c r="AR136" s="22" t="s">
        <v>220</v>
      </c>
      <c r="AT136" s="22" t="s">
        <v>238</v>
      </c>
      <c r="AU136" s="22" t="s">
        <v>82</v>
      </c>
      <c r="AY136" s="22" t="s">
        <v>156</v>
      </c>
      <c r="BE136" s="202">
        <f>IF(N136="základní",J136,0)</f>
        <v>0</v>
      </c>
      <c r="BF136" s="202">
        <f>IF(N136="snížená",J136,0)</f>
        <v>0</v>
      </c>
      <c r="BG136" s="202">
        <f>IF(N136="zákl. přenesená",J136,0)</f>
        <v>0</v>
      </c>
      <c r="BH136" s="202">
        <f>IF(N136="sníž. přenesená",J136,0)</f>
        <v>0</v>
      </c>
      <c r="BI136" s="202">
        <f>IF(N136="nulová",J136,0)</f>
        <v>0</v>
      </c>
      <c r="BJ136" s="22" t="s">
        <v>80</v>
      </c>
      <c r="BK136" s="202">
        <f>ROUND(I136*H136,2)</f>
        <v>0</v>
      </c>
      <c r="BL136" s="22" t="s">
        <v>191</v>
      </c>
      <c r="BM136" s="22" t="s">
        <v>278</v>
      </c>
    </row>
    <row r="137" spans="2:65" s="1" customFormat="1" ht="31.5" customHeight="1">
      <c r="B137" s="39"/>
      <c r="C137" s="191" t="s">
        <v>279</v>
      </c>
      <c r="D137" s="191" t="s">
        <v>158</v>
      </c>
      <c r="E137" s="192" t="s">
        <v>949</v>
      </c>
      <c r="F137" s="193" t="s">
        <v>950</v>
      </c>
      <c r="G137" s="194" t="s">
        <v>944</v>
      </c>
      <c r="H137" s="249"/>
      <c r="I137" s="196"/>
      <c r="J137" s="197">
        <f>ROUND(I137*H137,2)</f>
        <v>0</v>
      </c>
      <c r="K137" s="193" t="s">
        <v>21</v>
      </c>
      <c r="L137" s="59"/>
      <c r="M137" s="198" t="s">
        <v>21</v>
      </c>
      <c r="N137" s="199" t="s">
        <v>43</v>
      </c>
      <c r="O137" s="40"/>
      <c r="P137" s="200">
        <f>O137*H137</f>
        <v>0</v>
      </c>
      <c r="Q137" s="200">
        <v>0</v>
      </c>
      <c r="R137" s="200">
        <f>Q137*H137</f>
        <v>0</v>
      </c>
      <c r="S137" s="200">
        <v>0</v>
      </c>
      <c r="T137" s="201">
        <f>S137*H137</f>
        <v>0</v>
      </c>
      <c r="AR137" s="22" t="s">
        <v>191</v>
      </c>
      <c r="AT137" s="22" t="s">
        <v>158</v>
      </c>
      <c r="AU137" s="22" t="s">
        <v>82</v>
      </c>
      <c r="AY137" s="22" t="s">
        <v>156</v>
      </c>
      <c r="BE137" s="202">
        <f>IF(N137="základní",J137,0)</f>
        <v>0</v>
      </c>
      <c r="BF137" s="202">
        <f>IF(N137="snížená",J137,0)</f>
        <v>0</v>
      </c>
      <c r="BG137" s="202">
        <f>IF(N137="zákl. přenesená",J137,0)</f>
        <v>0</v>
      </c>
      <c r="BH137" s="202">
        <f>IF(N137="sníž. přenesená",J137,0)</f>
        <v>0</v>
      </c>
      <c r="BI137" s="202">
        <f>IF(N137="nulová",J137,0)</f>
        <v>0</v>
      </c>
      <c r="BJ137" s="22" t="s">
        <v>80</v>
      </c>
      <c r="BK137" s="202">
        <f>ROUND(I137*H137,2)</f>
        <v>0</v>
      </c>
      <c r="BL137" s="22" t="s">
        <v>191</v>
      </c>
      <c r="BM137" s="22" t="s">
        <v>282</v>
      </c>
    </row>
    <row r="138" spans="2:65" s="10" customFormat="1" ht="29.85" customHeight="1">
      <c r="B138" s="174"/>
      <c r="C138" s="175"/>
      <c r="D138" s="188" t="s">
        <v>71</v>
      </c>
      <c r="E138" s="189" t="s">
        <v>663</v>
      </c>
      <c r="F138" s="189" t="s">
        <v>664</v>
      </c>
      <c r="G138" s="175"/>
      <c r="H138" s="175"/>
      <c r="I138" s="178"/>
      <c r="J138" s="190">
        <f>BK138</f>
        <v>0</v>
      </c>
      <c r="K138" s="175"/>
      <c r="L138" s="180"/>
      <c r="M138" s="181"/>
      <c r="N138" s="182"/>
      <c r="O138" s="182"/>
      <c r="P138" s="183">
        <f>SUM(P139:P142)</f>
        <v>0</v>
      </c>
      <c r="Q138" s="182"/>
      <c r="R138" s="183">
        <f>SUM(R139:R142)</f>
        <v>0</v>
      </c>
      <c r="S138" s="182"/>
      <c r="T138" s="184">
        <f>SUM(T139:T142)</f>
        <v>0</v>
      </c>
      <c r="AR138" s="185" t="s">
        <v>82</v>
      </c>
      <c r="AT138" s="186" t="s">
        <v>71</v>
      </c>
      <c r="AU138" s="186" t="s">
        <v>80</v>
      </c>
      <c r="AY138" s="185" t="s">
        <v>156</v>
      </c>
      <c r="BK138" s="187">
        <f>SUM(BK139:BK142)</f>
        <v>0</v>
      </c>
    </row>
    <row r="139" spans="2:65" s="1" customFormat="1" ht="31.5" customHeight="1">
      <c r="B139" s="39"/>
      <c r="C139" s="191" t="s">
        <v>217</v>
      </c>
      <c r="D139" s="191" t="s">
        <v>158</v>
      </c>
      <c r="E139" s="192" t="s">
        <v>951</v>
      </c>
      <c r="F139" s="193" t="s">
        <v>952</v>
      </c>
      <c r="G139" s="194" t="s">
        <v>349</v>
      </c>
      <c r="H139" s="195">
        <v>44</v>
      </c>
      <c r="I139" s="196"/>
      <c r="J139" s="197">
        <f>ROUND(I139*H139,2)</f>
        <v>0</v>
      </c>
      <c r="K139" s="193" t="s">
        <v>21</v>
      </c>
      <c r="L139" s="59"/>
      <c r="M139" s="198" t="s">
        <v>21</v>
      </c>
      <c r="N139" s="199" t="s">
        <v>43</v>
      </c>
      <c r="O139" s="40"/>
      <c r="P139" s="200">
        <f>O139*H139</f>
        <v>0</v>
      </c>
      <c r="Q139" s="200">
        <v>0</v>
      </c>
      <c r="R139" s="200">
        <f>Q139*H139</f>
        <v>0</v>
      </c>
      <c r="S139" s="200">
        <v>0</v>
      </c>
      <c r="T139" s="201">
        <f>S139*H139</f>
        <v>0</v>
      </c>
      <c r="AR139" s="22" t="s">
        <v>191</v>
      </c>
      <c r="AT139" s="22" t="s">
        <v>158</v>
      </c>
      <c r="AU139" s="22" t="s">
        <v>82</v>
      </c>
      <c r="AY139" s="22" t="s">
        <v>156</v>
      </c>
      <c r="BE139" s="202">
        <f>IF(N139="základní",J139,0)</f>
        <v>0</v>
      </c>
      <c r="BF139" s="202">
        <f>IF(N139="snížená",J139,0)</f>
        <v>0</v>
      </c>
      <c r="BG139" s="202">
        <f>IF(N139="zákl. přenesená",J139,0)</f>
        <v>0</v>
      </c>
      <c r="BH139" s="202">
        <f>IF(N139="sníž. přenesená",J139,0)</f>
        <v>0</v>
      </c>
      <c r="BI139" s="202">
        <f>IF(N139="nulová",J139,0)</f>
        <v>0</v>
      </c>
      <c r="BJ139" s="22" t="s">
        <v>80</v>
      </c>
      <c r="BK139" s="202">
        <f>ROUND(I139*H139,2)</f>
        <v>0</v>
      </c>
      <c r="BL139" s="22" t="s">
        <v>191</v>
      </c>
      <c r="BM139" s="22" t="s">
        <v>291</v>
      </c>
    </row>
    <row r="140" spans="2:65" s="11" customFormat="1">
      <c r="B140" s="203"/>
      <c r="C140" s="204"/>
      <c r="D140" s="205" t="s">
        <v>163</v>
      </c>
      <c r="E140" s="206" t="s">
        <v>21</v>
      </c>
      <c r="F140" s="207" t="s">
        <v>244</v>
      </c>
      <c r="G140" s="204"/>
      <c r="H140" s="208">
        <v>44</v>
      </c>
      <c r="I140" s="209"/>
      <c r="J140" s="204"/>
      <c r="K140" s="204"/>
      <c r="L140" s="210"/>
      <c r="M140" s="211"/>
      <c r="N140" s="212"/>
      <c r="O140" s="212"/>
      <c r="P140" s="212"/>
      <c r="Q140" s="212"/>
      <c r="R140" s="212"/>
      <c r="S140" s="212"/>
      <c r="T140" s="213"/>
      <c r="AT140" s="214" t="s">
        <v>163</v>
      </c>
      <c r="AU140" s="214" t="s">
        <v>82</v>
      </c>
      <c r="AV140" s="11" t="s">
        <v>82</v>
      </c>
      <c r="AW140" s="11" t="s">
        <v>35</v>
      </c>
      <c r="AX140" s="11" t="s">
        <v>72</v>
      </c>
      <c r="AY140" s="214" t="s">
        <v>156</v>
      </c>
    </row>
    <row r="141" spans="2:65" s="12" customFormat="1">
      <c r="B141" s="215"/>
      <c r="C141" s="216"/>
      <c r="D141" s="217" t="s">
        <v>163</v>
      </c>
      <c r="E141" s="218" t="s">
        <v>21</v>
      </c>
      <c r="F141" s="219" t="s">
        <v>166</v>
      </c>
      <c r="G141" s="216"/>
      <c r="H141" s="220">
        <v>44</v>
      </c>
      <c r="I141" s="221"/>
      <c r="J141" s="216"/>
      <c r="K141" s="216"/>
      <c r="L141" s="222"/>
      <c r="M141" s="223"/>
      <c r="N141" s="224"/>
      <c r="O141" s="224"/>
      <c r="P141" s="224"/>
      <c r="Q141" s="224"/>
      <c r="R141" s="224"/>
      <c r="S141" s="224"/>
      <c r="T141" s="225"/>
      <c r="AT141" s="226" t="s">
        <v>163</v>
      </c>
      <c r="AU141" s="226" t="s">
        <v>82</v>
      </c>
      <c r="AV141" s="12" t="s">
        <v>162</v>
      </c>
      <c r="AW141" s="12" t="s">
        <v>35</v>
      </c>
      <c r="AX141" s="12" t="s">
        <v>80</v>
      </c>
      <c r="AY141" s="226" t="s">
        <v>156</v>
      </c>
    </row>
    <row r="142" spans="2:65" s="1" customFormat="1" ht="44.25" customHeight="1">
      <c r="B142" s="39"/>
      <c r="C142" s="191" t="s">
        <v>292</v>
      </c>
      <c r="D142" s="191" t="s">
        <v>158</v>
      </c>
      <c r="E142" s="192" t="s">
        <v>1976</v>
      </c>
      <c r="F142" s="193" t="s">
        <v>1977</v>
      </c>
      <c r="G142" s="194" t="s">
        <v>349</v>
      </c>
      <c r="H142" s="195">
        <v>4</v>
      </c>
      <c r="I142" s="196"/>
      <c r="J142" s="197">
        <f>ROUND(I142*H142,2)</f>
        <v>0</v>
      </c>
      <c r="K142" s="193" t="s">
        <v>21</v>
      </c>
      <c r="L142" s="59"/>
      <c r="M142" s="198" t="s">
        <v>21</v>
      </c>
      <c r="N142" s="199" t="s">
        <v>43</v>
      </c>
      <c r="O142" s="40"/>
      <c r="P142" s="200">
        <f>O142*H142</f>
        <v>0</v>
      </c>
      <c r="Q142" s="200">
        <v>0</v>
      </c>
      <c r="R142" s="200">
        <f>Q142*H142</f>
        <v>0</v>
      </c>
      <c r="S142" s="200">
        <v>0</v>
      </c>
      <c r="T142" s="201">
        <f>S142*H142</f>
        <v>0</v>
      </c>
      <c r="AR142" s="22" t="s">
        <v>191</v>
      </c>
      <c r="AT142" s="22" t="s">
        <v>158</v>
      </c>
      <c r="AU142" s="22" t="s">
        <v>82</v>
      </c>
      <c r="AY142" s="22" t="s">
        <v>156</v>
      </c>
      <c r="BE142" s="202">
        <f>IF(N142="základní",J142,0)</f>
        <v>0</v>
      </c>
      <c r="BF142" s="202">
        <f>IF(N142="snížená",J142,0)</f>
        <v>0</v>
      </c>
      <c r="BG142" s="202">
        <f>IF(N142="zákl. přenesená",J142,0)</f>
        <v>0</v>
      </c>
      <c r="BH142" s="202">
        <f>IF(N142="sníž. přenesená",J142,0)</f>
        <v>0</v>
      </c>
      <c r="BI142" s="202">
        <f>IF(N142="nulová",J142,0)</f>
        <v>0</v>
      </c>
      <c r="BJ142" s="22" t="s">
        <v>80</v>
      </c>
      <c r="BK142" s="202">
        <f>ROUND(I142*H142,2)</f>
        <v>0</v>
      </c>
      <c r="BL142" s="22" t="s">
        <v>191</v>
      </c>
      <c r="BM142" s="22" t="s">
        <v>295</v>
      </c>
    </row>
    <row r="143" spans="2:65" s="10" customFormat="1" ht="37.35" customHeight="1">
      <c r="B143" s="174"/>
      <c r="C143" s="175"/>
      <c r="D143" s="188" t="s">
        <v>71</v>
      </c>
      <c r="E143" s="243" t="s">
        <v>953</v>
      </c>
      <c r="F143" s="243" t="s">
        <v>690</v>
      </c>
      <c r="G143" s="175"/>
      <c r="H143" s="175"/>
      <c r="I143" s="178"/>
      <c r="J143" s="244">
        <f>BK143</f>
        <v>0</v>
      </c>
      <c r="K143" s="175"/>
      <c r="L143" s="180"/>
      <c r="M143" s="181"/>
      <c r="N143" s="182"/>
      <c r="O143" s="182"/>
      <c r="P143" s="183">
        <f>SUM(P144:P145)</f>
        <v>0</v>
      </c>
      <c r="Q143" s="182"/>
      <c r="R143" s="183">
        <f>SUM(R144:R145)</f>
        <v>0</v>
      </c>
      <c r="S143" s="182"/>
      <c r="T143" s="184">
        <f>SUM(T144:T145)</f>
        <v>0</v>
      </c>
      <c r="AR143" s="185" t="s">
        <v>162</v>
      </c>
      <c r="AT143" s="186" t="s">
        <v>71</v>
      </c>
      <c r="AU143" s="186" t="s">
        <v>72</v>
      </c>
      <c r="AY143" s="185" t="s">
        <v>156</v>
      </c>
      <c r="BK143" s="187">
        <f>SUM(BK144:BK145)</f>
        <v>0</v>
      </c>
    </row>
    <row r="144" spans="2:65" s="1" customFormat="1" ht="22.5" customHeight="1">
      <c r="B144" s="39"/>
      <c r="C144" s="191" t="s">
        <v>220</v>
      </c>
      <c r="D144" s="191" t="s">
        <v>158</v>
      </c>
      <c r="E144" s="192" t="s">
        <v>707</v>
      </c>
      <c r="F144" s="193" t="s">
        <v>954</v>
      </c>
      <c r="G144" s="194" t="s">
        <v>421</v>
      </c>
      <c r="H144" s="195">
        <v>1</v>
      </c>
      <c r="I144" s="196"/>
      <c r="J144" s="197">
        <f>ROUND(I144*H144,2)</f>
        <v>0</v>
      </c>
      <c r="K144" s="193" t="s">
        <v>21</v>
      </c>
      <c r="L144" s="59"/>
      <c r="M144" s="198" t="s">
        <v>21</v>
      </c>
      <c r="N144" s="199" t="s">
        <v>43</v>
      </c>
      <c r="O144" s="40"/>
      <c r="P144" s="200">
        <f>O144*H144</f>
        <v>0</v>
      </c>
      <c r="Q144" s="200">
        <v>0</v>
      </c>
      <c r="R144" s="200">
        <f>Q144*H144</f>
        <v>0</v>
      </c>
      <c r="S144" s="200">
        <v>0</v>
      </c>
      <c r="T144" s="201">
        <f>S144*H144</f>
        <v>0</v>
      </c>
      <c r="AR144" s="22" t="s">
        <v>694</v>
      </c>
      <c r="AT144" s="22" t="s">
        <v>158</v>
      </c>
      <c r="AU144" s="22" t="s">
        <v>80</v>
      </c>
      <c r="AY144" s="22" t="s">
        <v>156</v>
      </c>
      <c r="BE144" s="202">
        <f>IF(N144="základní",J144,0)</f>
        <v>0</v>
      </c>
      <c r="BF144" s="202">
        <f>IF(N144="snížená",J144,0)</f>
        <v>0</v>
      </c>
      <c r="BG144" s="202">
        <f>IF(N144="zákl. přenesená",J144,0)</f>
        <v>0</v>
      </c>
      <c r="BH144" s="202">
        <f>IF(N144="sníž. přenesená",J144,0)</f>
        <v>0</v>
      </c>
      <c r="BI144" s="202">
        <f>IF(N144="nulová",J144,0)</f>
        <v>0</v>
      </c>
      <c r="BJ144" s="22" t="s">
        <v>80</v>
      </c>
      <c r="BK144" s="202">
        <f>ROUND(I144*H144,2)</f>
        <v>0</v>
      </c>
      <c r="BL144" s="22" t="s">
        <v>694</v>
      </c>
      <c r="BM144" s="22" t="s">
        <v>298</v>
      </c>
    </row>
    <row r="145" spans="2:65" s="1" customFormat="1" ht="22.5" customHeight="1">
      <c r="B145" s="39"/>
      <c r="C145" s="191" t="s">
        <v>300</v>
      </c>
      <c r="D145" s="191" t="s">
        <v>158</v>
      </c>
      <c r="E145" s="192" t="s">
        <v>530</v>
      </c>
      <c r="F145" s="193" t="s">
        <v>955</v>
      </c>
      <c r="G145" s="194" t="s">
        <v>421</v>
      </c>
      <c r="H145" s="195">
        <v>1</v>
      </c>
      <c r="I145" s="196"/>
      <c r="J145" s="197">
        <f>ROUND(I145*H145,2)</f>
        <v>0</v>
      </c>
      <c r="K145" s="193" t="s">
        <v>21</v>
      </c>
      <c r="L145" s="59"/>
      <c r="M145" s="198" t="s">
        <v>21</v>
      </c>
      <c r="N145" s="245" t="s">
        <v>43</v>
      </c>
      <c r="O145" s="246"/>
      <c r="P145" s="247">
        <f>O145*H145</f>
        <v>0</v>
      </c>
      <c r="Q145" s="247">
        <v>0</v>
      </c>
      <c r="R145" s="247">
        <f>Q145*H145</f>
        <v>0</v>
      </c>
      <c r="S145" s="247">
        <v>0</v>
      </c>
      <c r="T145" s="248">
        <f>S145*H145</f>
        <v>0</v>
      </c>
      <c r="AR145" s="22" t="s">
        <v>694</v>
      </c>
      <c r="AT145" s="22" t="s">
        <v>158</v>
      </c>
      <c r="AU145" s="22" t="s">
        <v>80</v>
      </c>
      <c r="AY145" s="22" t="s">
        <v>156</v>
      </c>
      <c r="BE145" s="202">
        <f>IF(N145="základní",J145,0)</f>
        <v>0</v>
      </c>
      <c r="BF145" s="202">
        <f>IF(N145="snížená",J145,0)</f>
        <v>0</v>
      </c>
      <c r="BG145" s="202">
        <f>IF(N145="zákl. přenesená",J145,0)</f>
        <v>0</v>
      </c>
      <c r="BH145" s="202">
        <f>IF(N145="sníž. přenesená",J145,0)</f>
        <v>0</v>
      </c>
      <c r="BI145" s="202">
        <f>IF(N145="nulová",J145,0)</f>
        <v>0</v>
      </c>
      <c r="BJ145" s="22" t="s">
        <v>80</v>
      </c>
      <c r="BK145" s="202">
        <f>ROUND(I145*H145,2)</f>
        <v>0</v>
      </c>
      <c r="BL145" s="22" t="s">
        <v>694</v>
      </c>
      <c r="BM145" s="22" t="s">
        <v>303</v>
      </c>
    </row>
    <row r="146" spans="2:65" s="1" customFormat="1" ht="6.95" customHeight="1">
      <c r="B146" s="54"/>
      <c r="C146" s="55"/>
      <c r="D146" s="55"/>
      <c r="E146" s="55"/>
      <c r="F146" s="55"/>
      <c r="G146" s="55"/>
      <c r="H146" s="55"/>
      <c r="I146" s="137"/>
      <c r="J146" s="55"/>
      <c r="K146" s="55"/>
      <c r="L146" s="59"/>
    </row>
  </sheetData>
  <sheetProtection password="CC35" sheet="1" objects="1" scenarios="1" formatCells="0" formatColumns="0" formatRows="0" sort="0" autoFilter="0"/>
  <autoFilter ref="C80:K145"/>
  <mergeCells count="9">
    <mergeCell ref="E71:H71"/>
    <mergeCell ref="E73:H73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0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88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9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9"/>
      <c r="B1" s="110"/>
      <c r="C1" s="110"/>
      <c r="D1" s="111" t="s">
        <v>1</v>
      </c>
      <c r="E1" s="110"/>
      <c r="F1" s="112" t="s">
        <v>110</v>
      </c>
      <c r="G1" s="369" t="s">
        <v>111</v>
      </c>
      <c r="H1" s="369"/>
      <c r="I1" s="113"/>
      <c r="J1" s="112" t="s">
        <v>112</v>
      </c>
      <c r="K1" s="111" t="s">
        <v>113</v>
      </c>
      <c r="L1" s="112" t="s">
        <v>114</v>
      </c>
      <c r="M1" s="112"/>
      <c r="N1" s="112"/>
      <c r="O1" s="112"/>
      <c r="P1" s="112"/>
      <c r="Q1" s="112"/>
      <c r="R1" s="112"/>
      <c r="S1" s="112"/>
      <c r="T1" s="112"/>
      <c r="U1" s="18"/>
      <c r="V1" s="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</row>
    <row r="2" spans="1:70" ht="36.950000000000003" customHeight="1"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AT2" s="22" t="s">
        <v>109</v>
      </c>
    </row>
    <row r="3" spans="1:70" ht="6.95" customHeight="1">
      <c r="B3" s="23"/>
      <c r="C3" s="24"/>
      <c r="D3" s="24"/>
      <c r="E3" s="24"/>
      <c r="F3" s="24"/>
      <c r="G3" s="24"/>
      <c r="H3" s="24"/>
      <c r="I3" s="114"/>
      <c r="J3" s="24"/>
      <c r="K3" s="25"/>
      <c r="AT3" s="22" t="s">
        <v>82</v>
      </c>
    </row>
    <row r="4" spans="1:70" ht="36.950000000000003" customHeight="1">
      <c r="B4" s="26"/>
      <c r="C4" s="27"/>
      <c r="D4" s="28" t="s">
        <v>115</v>
      </c>
      <c r="E4" s="27"/>
      <c r="F4" s="27"/>
      <c r="G4" s="27"/>
      <c r="H4" s="27"/>
      <c r="I4" s="115"/>
      <c r="J4" s="27"/>
      <c r="K4" s="29"/>
      <c r="M4" s="30" t="s">
        <v>12</v>
      </c>
      <c r="AT4" s="22" t="s">
        <v>6</v>
      </c>
    </row>
    <row r="5" spans="1:70" ht="6.95" customHeight="1">
      <c r="B5" s="26"/>
      <c r="C5" s="27"/>
      <c r="D5" s="27"/>
      <c r="E5" s="27"/>
      <c r="F5" s="27"/>
      <c r="G5" s="27"/>
      <c r="H5" s="27"/>
      <c r="I5" s="115"/>
      <c r="J5" s="27"/>
      <c r="K5" s="29"/>
    </row>
    <row r="6" spans="1:70" ht="15">
      <c r="B6" s="26"/>
      <c r="C6" s="27"/>
      <c r="D6" s="35" t="s">
        <v>18</v>
      </c>
      <c r="E6" s="27"/>
      <c r="F6" s="27"/>
      <c r="G6" s="27"/>
      <c r="H6" s="27"/>
      <c r="I6" s="115"/>
      <c r="J6" s="27"/>
      <c r="K6" s="29"/>
    </row>
    <row r="7" spans="1:70" ht="22.5" customHeight="1">
      <c r="B7" s="26"/>
      <c r="C7" s="27"/>
      <c r="D7" s="27"/>
      <c r="E7" s="370" t="str">
        <f>'Rekapitulace stavby'!K6</f>
        <v>Slavkov - ekologizace kotelny na tuhá paliva</v>
      </c>
      <c r="F7" s="371"/>
      <c r="G7" s="371"/>
      <c r="H7" s="371"/>
      <c r="I7" s="115"/>
      <c r="J7" s="27"/>
      <c r="K7" s="29"/>
    </row>
    <row r="8" spans="1:70" s="1" customFormat="1" ht="15">
      <c r="B8" s="39"/>
      <c r="C8" s="40"/>
      <c r="D8" s="35" t="s">
        <v>116</v>
      </c>
      <c r="E8" s="40"/>
      <c r="F8" s="40"/>
      <c r="G8" s="40"/>
      <c r="H8" s="40"/>
      <c r="I8" s="116"/>
      <c r="J8" s="40"/>
      <c r="K8" s="43"/>
    </row>
    <row r="9" spans="1:70" s="1" customFormat="1" ht="36.950000000000003" customHeight="1">
      <c r="B9" s="39"/>
      <c r="C9" s="40"/>
      <c r="D9" s="40"/>
      <c r="E9" s="372" t="s">
        <v>1978</v>
      </c>
      <c r="F9" s="373"/>
      <c r="G9" s="373"/>
      <c r="H9" s="373"/>
      <c r="I9" s="116"/>
      <c r="J9" s="40"/>
      <c r="K9" s="43"/>
    </row>
    <row r="10" spans="1:70" s="1" customFormat="1">
      <c r="B10" s="39"/>
      <c r="C10" s="40"/>
      <c r="D10" s="40"/>
      <c r="E10" s="40"/>
      <c r="F10" s="40"/>
      <c r="G10" s="40"/>
      <c r="H10" s="40"/>
      <c r="I10" s="116"/>
      <c r="J10" s="40"/>
      <c r="K10" s="43"/>
    </row>
    <row r="11" spans="1:70" s="1" customFormat="1" ht="14.45" customHeight="1">
      <c r="B11" s="39"/>
      <c r="C11" s="40"/>
      <c r="D11" s="35" t="s">
        <v>20</v>
      </c>
      <c r="E11" s="40"/>
      <c r="F11" s="33" t="s">
        <v>21</v>
      </c>
      <c r="G11" s="40"/>
      <c r="H11" s="40"/>
      <c r="I11" s="117" t="s">
        <v>22</v>
      </c>
      <c r="J11" s="33" t="s">
        <v>21</v>
      </c>
      <c r="K11" s="43"/>
    </row>
    <row r="12" spans="1:70" s="1" customFormat="1" ht="14.45" customHeight="1">
      <c r="B12" s="39"/>
      <c r="C12" s="40"/>
      <c r="D12" s="35" t="s">
        <v>23</v>
      </c>
      <c r="E12" s="40"/>
      <c r="F12" s="33" t="s">
        <v>24</v>
      </c>
      <c r="G12" s="40"/>
      <c r="H12" s="40"/>
      <c r="I12" s="117" t="s">
        <v>25</v>
      </c>
      <c r="J12" s="118" t="str">
        <f>'Rekapitulace stavby'!AN8</f>
        <v>23. 8. 2017</v>
      </c>
      <c r="K12" s="43"/>
    </row>
    <row r="13" spans="1:70" s="1" customFormat="1" ht="10.9" customHeight="1">
      <c r="B13" s="39"/>
      <c r="C13" s="40"/>
      <c r="D13" s="40"/>
      <c r="E13" s="40"/>
      <c r="F13" s="40"/>
      <c r="G13" s="40"/>
      <c r="H13" s="40"/>
      <c r="I13" s="116"/>
      <c r="J13" s="40"/>
      <c r="K13" s="43"/>
    </row>
    <row r="14" spans="1:70" s="1" customFormat="1" ht="14.45" customHeight="1">
      <c r="B14" s="39"/>
      <c r="C14" s="40"/>
      <c r="D14" s="35" t="s">
        <v>27</v>
      </c>
      <c r="E14" s="40"/>
      <c r="F14" s="40"/>
      <c r="G14" s="40"/>
      <c r="H14" s="40"/>
      <c r="I14" s="117" t="s">
        <v>28</v>
      </c>
      <c r="J14" s="33" t="s">
        <v>21</v>
      </c>
      <c r="K14" s="43"/>
    </row>
    <row r="15" spans="1:70" s="1" customFormat="1" ht="18" customHeight="1">
      <c r="B15" s="39"/>
      <c r="C15" s="40"/>
      <c r="D15" s="40"/>
      <c r="E15" s="33" t="s">
        <v>29</v>
      </c>
      <c r="F15" s="40"/>
      <c r="G15" s="40"/>
      <c r="H15" s="40"/>
      <c r="I15" s="117" t="s">
        <v>30</v>
      </c>
      <c r="J15" s="33" t="s">
        <v>21</v>
      </c>
      <c r="K15" s="43"/>
    </row>
    <row r="16" spans="1:70" s="1" customFormat="1" ht="6.95" customHeight="1">
      <c r="B16" s="39"/>
      <c r="C16" s="40"/>
      <c r="D16" s="40"/>
      <c r="E16" s="40"/>
      <c r="F16" s="40"/>
      <c r="G16" s="40"/>
      <c r="H16" s="40"/>
      <c r="I16" s="116"/>
      <c r="J16" s="40"/>
      <c r="K16" s="43"/>
    </row>
    <row r="17" spans="2:11" s="1" customFormat="1" ht="14.45" customHeight="1">
      <c r="B17" s="39"/>
      <c r="C17" s="40"/>
      <c r="D17" s="35" t="s">
        <v>31</v>
      </c>
      <c r="E17" s="40"/>
      <c r="F17" s="40"/>
      <c r="G17" s="40"/>
      <c r="H17" s="40"/>
      <c r="I17" s="117" t="s">
        <v>28</v>
      </c>
      <c r="J17" s="33" t="str">
        <f>IF('Rekapitulace stavby'!AN13="Vyplň údaj","",IF('Rekapitulace stavby'!AN13="","",'Rekapitulace stavby'!AN13))</f>
        <v/>
      </c>
      <c r="K17" s="43"/>
    </row>
    <row r="18" spans="2:11" s="1" customFormat="1" ht="18" customHeight="1">
      <c r="B18" s="39"/>
      <c r="C18" s="40"/>
      <c r="D18" s="40"/>
      <c r="E18" s="33" t="str">
        <f>IF('Rekapitulace stavby'!E14="Vyplň údaj","",IF('Rekapitulace stavby'!E14="","",'Rekapitulace stavby'!E14))</f>
        <v/>
      </c>
      <c r="F18" s="40"/>
      <c r="G18" s="40"/>
      <c r="H18" s="40"/>
      <c r="I18" s="117" t="s">
        <v>30</v>
      </c>
      <c r="J18" s="33" t="str">
        <f>IF('Rekapitulace stavby'!AN14="Vyplň údaj","",IF('Rekapitulace stavby'!AN14="","",'Rekapitulace stavby'!AN14))</f>
        <v/>
      </c>
      <c r="K18" s="43"/>
    </row>
    <row r="19" spans="2:11" s="1" customFormat="1" ht="6.95" customHeight="1">
      <c r="B19" s="39"/>
      <c r="C19" s="40"/>
      <c r="D19" s="40"/>
      <c r="E19" s="40"/>
      <c r="F19" s="40"/>
      <c r="G19" s="40"/>
      <c r="H19" s="40"/>
      <c r="I19" s="116"/>
      <c r="J19" s="40"/>
      <c r="K19" s="43"/>
    </row>
    <row r="20" spans="2:11" s="1" customFormat="1" ht="14.45" customHeight="1">
      <c r="B20" s="39"/>
      <c r="C20" s="40"/>
      <c r="D20" s="35" t="s">
        <v>33</v>
      </c>
      <c r="E20" s="40"/>
      <c r="F20" s="40"/>
      <c r="G20" s="40"/>
      <c r="H20" s="40"/>
      <c r="I20" s="117" t="s">
        <v>28</v>
      </c>
      <c r="J20" s="33" t="s">
        <v>21</v>
      </c>
      <c r="K20" s="43"/>
    </row>
    <row r="21" spans="2:11" s="1" customFormat="1" ht="18" customHeight="1">
      <c r="B21" s="39"/>
      <c r="C21" s="40"/>
      <c r="D21" s="40"/>
      <c r="E21" s="33" t="s">
        <v>34</v>
      </c>
      <c r="F21" s="40"/>
      <c r="G21" s="40"/>
      <c r="H21" s="40"/>
      <c r="I21" s="117" t="s">
        <v>30</v>
      </c>
      <c r="J21" s="33" t="s">
        <v>21</v>
      </c>
      <c r="K21" s="43"/>
    </row>
    <row r="22" spans="2:11" s="1" customFormat="1" ht="6.95" customHeight="1">
      <c r="B22" s="39"/>
      <c r="C22" s="40"/>
      <c r="D22" s="40"/>
      <c r="E22" s="40"/>
      <c r="F22" s="40"/>
      <c r="G22" s="40"/>
      <c r="H22" s="40"/>
      <c r="I22" s="116"/>
      <c r="J22" s="40"/>
      <c r="K22" s="43"/>
    </row>
    <row r="23" spans="2:11" s="1" customFormat="1" ht="14.45" customHeight="1">
      <c r="B23" s="39"/>
      <c r="C23" s="40"/>
      <c r="D23" s="35" t="s">
        <v>36</v>
      </c>
      <c r="E23" s="40"/>
      <c r="F23" s="40"/>
      <c r="G23" s="40"/>
      <c r="H23" s="40"/>
      <c r="I23" s="116"/>
      <c r="J23" s="40"/>
      <c r="K23" s="43"/>
    </row>
    <row r="24" spans="2:11" s="6" customFormat="1" ht="22.5" customHeight="1">
      <c r="B24" s="119"/>
      <c r="C24" s="120"/>
      <c r="D24" s="120"/>
      <c r="E24" s="362" t="s">
        <v>21</v>
      </c>
      <c r="F24" s="362"/>
      <c r="G24" s="362"/>
      <c r="H24" s="362"/>
      <c r="I24" s="121"/>
      <c r="J24" s="120"/>
      <c r="K24" s="122"/>
    </row>
    <row r="25" spans="2:11" s="1" customFormat="1" ht="6.95" customHeight="1">
      <c r="B25" s="39"/>
      <c r="C25" s="40"/>
      <c r="D25" s="40"/>
      <c r="E25" s="40"/>
      <c r="F25" s="40"/>
      <c r="G25" s="40"/>
      <c r="H25" s="40"/>
      <c r="I25" s="116"/>
      <c r="J25" s="40"/>
      <c r="K25" s="43"/>
    </row>
    <row r="26" spans="2:11" s="1" customFormat="1" ht="6.95" customHeight="1">
      <c r="B26" s="39"/>
      <c r="C26" s="40"/>
      <c r="D26" s="83"/>
      <c r="E26" s="83"/>
      <c r="F26" s="83"/>
      <c r="G26" s="83"/>
      <c r="H26" s="83"/>
      <c r="I26" s="123"/>
      <c r="J26" s="83"/>
      <c r="K26" s="124"/>
    </row>
    <row r="27" spans="2:11" s="1" customFormat="1" ht="25.35" customHeight="1">
      <c r="B27" s="39"/>
      <c r="C27" s="40"/>
      <c r="D27" s="125" t="s">
        <v>38</v>
      </c>
      <c r="E27" s="40"/>
      <c r="F27" s="40"/>
      <c r="G27" s="40"/>
      <c r="H27" s="40"/>
      <c r="I27" s="116"/>
      <c r="J27" s="126">
        <f>ROUND(J77,2)</f>
        <v>0</v>
      </c>
      <c r="K27" s="43"/>
    </row>
    <row r="28" spans="2:11" s="1" customFormat="1" ht="6.95" customHeight="1">
      <c r="B28" s="39"/>
      <c r="C28" s="40"/>
      <c r="D28" s="83"/>
      <c r="E28" s="83"/>
      <c r="F28" s="83"/>
      <c r="G28" s="83"/>
      <c r="H28" s="83"/>
      <c r="I28" s="123"/>
      <c r="J28" s="83"/>
      <c r="K28" s="124"/>
    </row>
    <row r="29" spans="2:11" s="1" customFormat="1" ht="14.45" customHeight="1">
      <c r="B29" s="39"/>
      <c r="C29" s="40"/>
      <c r="D29" s="40"/>
      <c r="E29" s="40"/>
      <c r="F29" s="44" t="s">
        <v>40</v>
      </c>
      <c r="G29" s="40"/>
      <c r="H29" s="40"/>
      <c r="I29" s="127" t="s">
        <v>39</v>
      </c>
      <c r="J29" s="44" t="s">
        <v>41</v>
      </c>
      <c r="K29" s="43"/>
    </row>
    <row r="30" spans="2:11" s="1" customFormat="1" ht="14.45" customHeight="1">
      <c r="B30" s="39"/>
      <c r="C30" s="40"/>
      <c r="D30" s="47" t="s">
        <v>42</v>
      </c>
      <c r="E30" s="47" t="s">
        <v>43</v>
      </c>
      <c r="F30" s="128">
        <f>ROUND(SUM(BE77:BE87), 2)</f>
        <v>0</v>
      </c>
      <c r="G30" s="40"/>
      <c r="H30" s="40"/>
      <c r="I30" s="129">
        <v>0.21</v>
      </c>
      <c r="J30" s="128">
        <f>ROUND(ROUND((SUM(BE77:BE87)), 2)*I30, 2)</f>
        <v>0</v>
      </c>
      <c r="K30" s="43"/>
    </row>
    <row r="31" spans="2:11" s="1" customFormat="1" ht="14.45" customHeight="1">
      <c r="B31" s="39"/>
      <c r="C31" s="40"/>
      <c r="D31" s="40"/>
      <c r="E31" s="47" t="s">
        <v>44</v>
      </c>
      <c r="F31" s="128">
        <f>ROUND(SUM(BF77:BF87), 2)</f>
        <v>0</v>
      </c>
      <c r="G31" s="40"/>
      <c r="H31" s="40"/>
      <c r="I31" s="129">
        <v>0.15</v>
      </c>
      <c r="J31" s="128">
        <f>ROUND(ROUND((SUM(BF77:BF87)), 2)*I31, 2)</f>
        <v>0</v>
      </c>
      <c r="K31" s="43"/>
    </row>
    <row r="32" spans="2:11" s="1" customFormat="1" ht="14.45" hidden="1" customHeight="1">
      <c r="B32" s="39"/>
      <c r="C32" s="40"/>
      <c r="D32" s="40"/>
      <c r="E32" s="47" t="s">
        <v>45</v>
      </c>
      <c r="F32" s="128">
        <f>ROUND(SUM(BG77:BG87), 2)</f>
        <v>0</v>
      </c>
      <c r="G32" s="40"/>
      <c r="H32" s="40"/>
      <c r="I32" s="129">
        <v>0.21</v>
      </c>
      <c r="J32" s="128">
        <v>0</v>
      </c>
      <c r="K32" s="43"/>
    </row>
    <row r="33" spans="2:11" s="1" customFormat="1" ht="14.45" hidden="1" customHeight="1">
      <c r="B33" s="39"/>
      <c r="C33" s="40"/>
      <c r="D33" s="40"/>
      <c r="E33" s="47" t="s">
        <v>46</v>
      </c>
      <c r="F33" s="128">
        <f>ROUND(SUM(BH77:BH87), 2)</f>
        <v>0</v>
      </c>
      <c r="G33" s="40"/>
      <c r="H33" s="40"/>
      <c r="I33" s="129">
        <v>0.15</v>
      </c>
      <c r="J33" s="128">
        <v>0</v>
      </c>
      <c r="K33" s="43"/>
    </row>
    <row r="34" spans="2:11" s="1" customFormat="1" ht="14.45" hidden="1" customHeight="1">
      <c r="B34" s="39"/>
      <c r="C34" s="40"/>
      <c r="D34" s="40"/>
      <c r="E34" s="47" t="s">
        <v>47</v>
      </c>
      <c r="F34" s="128">
        <f>ROUND(SUM(BI77:BI87), 2)</f>
        <v>0</v>
      </c>
      <c r="G34" s="40"/>
      <c r="H34" s="40"/>
      <c r="I34" s="129">
        <v>0</v>
      </c>
      <c r="J34" s="128">
        <v>0</v>
      </c>
      <c r="K34" s="43"/>
    </row>
    <row r="35" spans="2:11" s="1" customFormat="1" ht="6.95" customHeight="1">
      <c r="B35" s="39"/>
      <c r="C35" s="40"/>
      <c r="D35" s="40"/>
      <c r="E35" s="40"/>
      <c r="F35" s="40"/>
      <c r="G35" s="40"/>
      <c r="H35" s="40"/>
      <c r="I35" s="116"/>
      <c r="J35" s="40"/>
      <c r="K35" s="43"/>
    </row>
    <row r="36" spans="2:11" s="1" customFormat="1" ht="25.35" customHeight="1">
      <c r="B36" s="39"/>
      <c r="C36" s="130"/>
      <c r="D36" s="131" t="s">
        <v>48</v>
      </c>
      <c r="E36" s="77"/>
      <c r="F36" s="77"/>
      <c r="G36" s="132" t="s">
        <v>49</v>
      </c>
      <c r="H36" s="133" t="s">
        <v>50</v>
      </c>
      <c r="I36" s="134"/>
      <c r="J36" s="135">
        <f>SUM(J27:J34)</f>
        <v>0</v>
      </c>
      <c r="K36" s="136"/>
    </row>
    <row r="37" spans="2:11" s="1" customFormat="1" ht="14.45" customHeight="1">
      <c r="B37" s="54"/>
      <c r="C37" s="55"/>
      <c r="D37" s="55"/>
      <c r="E37" s="55"/>
      <c r="F37" s="55"/>
      <c r="G37" s="55"/>
      <c r="H37" s="55"/>
      <c r="I37" s="137"/>
      <c r="J37" s="55"/>
      <c r="K37" s="56"/>
    </row>
    <row r="41" spans="2:11" s="1" customFormat="1" ht="6.95" customHeight="1">
      <c r="B41" s="138"/>
      <c r="C41" s="139"/>
      <c r="D41" s="139"/>
      <c r="E41" s="139"/>
      <c r="F41" s="139"/>
      <c r="G41" s="139"/>
      <c r="H41" s="139"/>
      <c r="I41" s="140"/>
      <c r="J41" s="139"/>
      <c r="K41" s="141"/>
    </row>
    <row r="42" spans="2:11" s="1" customFormat="1" ht="36.950000000000003" customHeight="1">
      <c r="B42" s="39"/>
      <c r="C42" s="28" t="s">
        <v>118</v>
      </c>
      <c r="D42" s="40"/>
      <c r="E42" s="40"/>
      <c r="F42" s="40"/>
      <c r="G42" s="40"/>
      <c r="H42" s="40"/>
      <c r="I42" s="116"/>
      <c r="J42" s="40"/>
      <c r="K42" s="43"/>
    </row>
    <row r="43" spans="2:11" s="1" customFormat="1" ht="6.95" customHeight="1">
      <c r="B43" s="39"/>
      <c r="C43" s="40"/>
      <c r="D43" s="40"/>
      <c r="E43" s="40"/>
      <c r="F43" s="40"/>
      <c r="G43" s="40"/>
      <c r="H43" s="40"/>
      <c r="I43" s="116"/>
      <c r="J43" s="40"/>
      <c r="K43" s="43"/>
    </row>
    <row r="44" spans="2:11" s="1" customFormat="1" ht="14.45" customHeight="1">
      <c r="B44" s="39"/>
      <c r="C44" s="35" t="s">
        <v>18</v>
      </c>
      <c r="D44" s="40"/>
      <c r="E44" s="40"/>
      <c r="F44" s="40"/>
      <c r="G44" s="40"/>
      <c r="H44" s="40"/>
      <c r="I44" s="116"/>
      <c r="J44" s="40"/>
      <c r="K44" s="43"/>
    </row>
    <row r="45" spans="2:11" s="1" customFormat="1" ht="22.5" customHeight="1">
      <c r="B45" s="39"/>
      <c r="C45" s="40"/>
      <c r="D45" s="40"/>
      <c r="E45" s="370" t="str">
        <f>E7</f>
        <v>Slavkov - ekologizace kotelny na tuhá paliva</v>
      </c>
      <c r="F45" s="371"/>
      <c r="G45" s="371"/>
      <c r="H45" s="371"/>
      <c r="I45" s="116"/>
      <c r="J45" s="40"/>
      <c r="K45" s="43"/>
    </row>
    <row r="46" spans="2:11" s="1" customFormat="1" ht="14.45" customHeight="1">
      <c r="B46" s="39"/>
      <c r="C46" s="35" t="s">
        <v>116</v>
      </c>
      <c r="D46" s="40"/>
      <c r="E46" s="40"/>
      <c r="F46" s="40"/>
      <c r="G46" s="40"/>
      <c r="H46" s="40"/>
      <c r="I46" s="116"/>
      <c r="J46" s="40"/>
      <c r="K46" s="43"/>
    </row>
    <row r="47" spans="2:11" s="1" customFormat="1" ht="23.25" customHeight="1">
      <c r="B47" s="39"/>
      <c r="C47" s="40"/>
      <c r="D47" s="40"/>
      <c r="E47" s="372" t="str">
        <f>E9</f>
        <v>VON - Vedlejší rozpočtové náklady</v>
      </c>
      <c r="F47" s="373"/>
      <c r="G47" s="373"/>
      <c r="H47" s="373"/>
      <c r="I47" s="116"/>
      <c r="J47" s="40"/>
      <c r="K47" s="43"/>
    </row>
    <row r="48" spans="2:11" s="1" customFormat="1" ht="6.95" customHeight="1">
      <c r="B48" s="39"/>
      <c r="C48" s="40"/>
      <c r="D48" s="40"/>
      <c r="E48" s="40"/>
      <c r="F48" s="40"/>
      <c r="G48" s="40"/>
      <c r="H48" s="40"/>
      <c r="I48" s="116"/>
      <c r="J48" s="40"/>
      <c r="K48" s="43"/>
    </row>
    <row r="49" spans="2:47" s="1" customFormat="1" ht="18" customHeight="1">
      <c r="B49" s="39"/>
      <c r="C49" s="35" t="s">
        <v>23</v>
      </c>
      <c r="D49" s="40"/>
      <c r="E49" s="40"/>
      <c r="F49" s="33" t="str">
        <f>F12</f>
        <v xml:space="preserve">VZ Slavkov </v>
      </c>
      <c r="G49" s="40"/>
      <c r="H49" s="40"/>
      <c r="I49" s="117" t="s">
        <v>25</v>
      </c>
      <c r="J49" s="118" t="str">
        <f>IF(J12="","",J12)</f>
        <v>23. 8. 2017</v>
      </c>
      <c r="K49" s="43"/>
    </row>
    <row r="50" spans="2:47" s="1" customFormat="1" ht="6.95" customHeight="1">
      <c r="B50" s="39"/>
      <c r="C50" s="40"/>
      <c r="D50" s="40"/>
      <c r="E50" s="40"/>
      <c r="F50" s="40"/>
      <c r="G50" s="40"/>
      <c r="H50" s="40"/>
      <c r="I50" s="116"/>
      <c r="J50" s="40"/>
      <c r="K50" s="43"/>
    </row>
    <row r="51" spans="2:47" s="1" customFormat="1" ht="15">
      <c r="B51" s="39"/>
      <c r="C51" s="35" t="s">
        <v>27</v>
      </c>
      <c r="D51" s="40"/>
      <c r="E51" s="40"/>
      <c r="F51" s="33" t="str">
        <f>E15</f>
        <v>Armádní servisní, p.o.</v>
      </c>
      <c r="G51" s="40"/>
      <c r="H51" s="40"/>
      <c r="I51" s="117" t="s">
        <v>33</v>
      </c>
      <c r="J51" s="33" t="str">
        <f>E21</f>
        <v>Václav Krejčí</v>
      </c>
      <c r="K51" s="43"/>
    </row>
    <row r="52" spans="2:47" s="1" customFormat="1" ht="14.45" customHeight="1">
      <c r="B52" s="39"/>
      <c r="C52" s="35" t="s">
        <v>31</v>
      </c>
      <c r="D52" s="40"/>
      <c r="E52" s="40"/>
      <c r="F52" s="33" t="str">
        <f>IF(E18="","",E18)</f>
        <v/>
      </c>
      <c r="G52" s="40"/>
      <c r="H52" s="40"/>
      <c r="I52" s="116"/>
      <c r="J52" s="40"/>
      <c r="K52" s="43"/>
    </row>
    <row r="53" spans="2:47" s="1" customFormat="1" ht="10.35" customHeight="1">
      <c r="B53" s="39"/>
      <c r="C53" s="40"/>
      <c r="D53" s="40"/>
      <c r="E53" s="40"/>
      <c r="F53" s="40"/>
      <c r="G53" s="40"/>
      <c r="H53" s="40"/>
      <c r="I53" s="116"/>
      <c r="J53" s="40"/>
      <c r="K53" s="43"/>
    </row>
    <row r="54" spans="2:47" s="1" customFormat="1" ht="29.25" customHeight="1">
      <c r="B54" s="39"/>
      <c r="C54" s="142" t="s">
        <v>119</v>
      </c>
      <c r="D54" s="130"/>
      <c r="E54" s="130"/>
      <c r="F54" s="130"/>
      <c r="G54" s="130"/>
      <c r="H54" s="130"/>
      <c r="I54" s="143"/>
      <c r="J54" s="144" t="s">
        <v>120</v>
      </c>
      <c r="K54" s="145"/>
    </row>
    <row r="55" spans="2:47" s="1" customFormat="1" ht="10.35" customHeight="1">
      <c r="B55" s="39"/>
      <c r="C55" s="40"/>
      <c r="D55" s="40"/>
      <c r="E55" s="40"/>
      <c r="F55" s="40"/>
      <c r="G55" s="40"/>
      <c r="H55" s="40"/>
      <c r="I55" s="116"/>
      <c r="J55" s="40"/>
      <c r="K55" s="43"/>
    </row>
    <row r="56" spans="2:47" s="1" customFormat="1" ht="29.25" customHeight="1">
      <c r="B56" s="39"/>
      <c r="C56" s="146" t="s">
        <v>121</v>
      </c>
      <c r="D56" s="40"/>
      <c r="E56" s="40"/>
      <c r="F56" s="40"/>
      <c r="G56" s="40"/>
      <c r="H56" s="40"/>
      <c r="I56" s="116"/>
      <c r="J56" s="126">
        <f>J77</f>
        <v>0</v>
      </c>
      <c r="K56" s="43"/>
      <c r="AU56" s="22" t="s">
        <v>122</v>
      </c>
    </row>
    <row r="57" spans="2:47" s="7" customFormat="1" ht="24.95" customHeight="1">
      <c r="B57" s="147"/>
      <c r="C57" s="148"/>
      <c r="D57" s="149" t="s">
        <v>1979</v>
      </c>
      <c r="E57" s="150"/>
      <c r="F57" s="150"/>
      <c r="G57" s="150"/>
      <c r="H57" s="150"/>
      <c r="I57" s="151"/>
      <c r="J57" s="152">
        <f>J78</f>
        <v>0</v>
      </c>
      <c r="K57" s="153"/>
    </row>
    <row r="58" spans="2:47" s="1" customFormat="1" ht="21.75" customHeight="1">
      <c r="B58" s="39"/>
      <c r="C58" s="40"/>
      <c r="D58" s="40"/>
      <c r="E58" s="40"/>
      <c r="F58" s="40"/>
      <c r="G58" s="40"/>
      <c r="H58" s="40"/>
      <c r="I58" s="116"/>
      <c r="J58" s="40"/>
      <c r="K58" s="43"/>
    </row>
    <row r="59" spans="2:47" s="1" customFormat="1" ht="6.95" customHeight="1">
      <c r="B59" s="54"/>
      <c r="C59" s="55"/>
      <c r="D59" s="55"/>
      <c r="E59" s="55"/>
      <c r="F59" s="55"/>
      <c r="G59" s="55"/>
      <c r="H59" s="55"/>
      <c r="I59" s="137"/>
      <c r="J59" s="55"/>
      <c r="K59" s="56"/>
    </row>
    <row r="63" spans="2:47" s="1" customFormat="1" ht="6.95" customHeight="1">
      <c r="B63" s="57"/>
      <c r="C63" s="58"/>
      <c r="D63" s="58"/>
      <c r="E63" s="58"/>
      <c r="F63" s="58"/>
      <c r="G63" s="58"/>
      <c r="H63" s="58"/>
      <c r="I63" s="140"/>
      <c r="J63" s="58"/>
      <c r="K63" s="58"/>
      <c r="L63" s="59"/>
    </row>
    <row r="64" spans="2:47" s="1" customFormat="1" ht="36.950000000000003" customHeight="1">
      <c r="B64" s="39"/>
      <c r="C64" s="60" t="s">
        <v>140</v>
      </c>
      <c r="D64" s="61"/>
      <c r="E64" s="61"/>
      <c r="F64" s="61"/>
      <c r="G64" s="61"/>
      <c r="H64" s="61"/>
      <c r="I64" s="161"/>
      <c r="J64" s="61"/>
      <c r="K64" s="61"/>
      <c r="L64" s="59"/>
    </row>
    <row r="65" spans="2:65" s="1" customFormat="1" ht="6.95" customHeight="1">
      <c r="B65" s="39"/>
      <c r="C65" s="61"/>
      <c r="D65" s="61"/>
      <c r="E65" s="61"/>
      <c r="F65" s="61"/>
      <c r="G65" s="61"/>
      <c r="H65" s="61"/>
      <c r="I65" s="161"/>
      <c r="J65" s="61"/>
      <c r="K65" s="61"/>
      <c r="L65" s="59"/>
    </row>
    <row r="66" spans="2:65" s="1" customFormat="1" ht="14.45" customHeight="1">
      <c r="B66" s="39"/>
      <c r="C66" s="63" t="s">
        <v>18</v>
      </c>
      <c r="D66" s="61"/>
      <c r="E66" s="61"/>
      <c r="F66" s="61"/>
      <c r="G66" s="61"/>
      <c r="H66" s="61"/>
      <c r="I66" s="161"/>
      <c r="J66" s="61"/>
      <c r="K66" s="61"/>
      <c r="L66" s="59"/>
    </row>
    <row r="67" spans="2:65" s="1" customFormat="1" ht="22.5" customHeight="1">
      <c r="B67" s="39"/>
      <c r="C67" s="61"/>
      <c r="D67" s="61"/>
      <c r="E67" s="366" t="str">
        <f>E7</f>
        <v>Slavkov - ekologizace kotelny na tuhá paliva</v>
      </c>
      <c r="F67" s="367"/>
      <c r="G67" s="367"/>
      <c r="H67" s="367"/>
      <c r="I67" s="161"/>
      <c r="J67" s="61"/>
      <c r="K67" s="61"/>
      <c r="L67" s="59"/>
    </row>
    <row r="68" spans="2:65" s="1" customFormat="1" ht="14.45" customHeight="1">
      <c r="B68" s="39"/>
      <c r="C68" s="63" t="s">
        <v>116</v>
      </c>
      <c r="D68" s="61"/>
      <c r="E68" s="61"/>
      <c r="F68" s="61"/>
      <c r="G68" s="61"/>
      <c r="H68" s="61"/>
      <c r="I68" s="161"/>
      <c r="J68" s="61"/>
      <c r="K68" s="61"/>
      <c r="L68" s="59"/>
    </row>
    <row r="69" spans="2:65" s="1" customFormat="1" ht="23.25" customHeight="1">
      <c r="B69" s="39"/>
      <c r="C69" s="61"/>
      <c r="D69" s="61"/>
      <c r="E69" s="334" t="str">
        <f>E9</f>
        <v>VON - Vedlejší rozpočtové náklady</v>
      </c>
      <c r="F69" s="368"/>
      <c r="G69" s="368"/>
      <c r="H69" s="368"/>
      <c r="I69" s="161"/>
      <c r="J69" s="61"/>
      <c r="K69" s="61"/>
      <c r="L69" s="59"/>
    </row>
    <row r="70" spans="2:65" s="1" customFormat="1" ht="6.95" customHeight="1">
      <c r="B70" s="39"/>
      <c r="C70" s="61"/>
      <c r="D70" s="61"/>
      <c r="E70" s="61"/>
      <c r="F70" s="61"/>
      <c r="G70" s="61"/>
      <c r="H70" s="61"/>
      <c r="I70" s="161"/>
      <c r="J70" s="61"/>
      <c r="K70" s="61"/>
      <c r="L70" s="59"/>
    </row>
    <row r="71" spans="2:65" s="1" customFormat="1" ht="18" customHeight="1">
      <c r="B71" s="39"/>
      <c r="C71" s="63" t="s">
        <v>23</v>
      </c>
      <c r="D71" s="61"/>
      <c r="E71" s="61"/>
      <c r="F71" s="162" t="str">
        <f>F12</f>
        <v xml:space="preserve">VZ Slavkov </v>
      </c>
      <c r="G71" s="61"/>
      <c r="H71" s="61"/>
      <c r="I71" s="163" t="s">
        <v>25</v>
      </c>
      <c r="J71" s="71" t="str">
        <f>IF(J12="","",J12)</f>
        <v>23. 8. 2017</v>
      </c>
      <c r="K71" s="61"/>
      <c r="L71" s="59"/>
    </row>
    <row r="72" spans="2:65" s="1" customFormat="1" ht="6.95" customHeight="1">
      <c r="B72" s="39"/>
      <c r="C72" s="61"/>
      <c r="D72" s="61"/>
      <c r="E72" s="61"/>
      <c r="F72" s="61"/>
      <c r="G72" s="61"/>
      <c r="H72" s="61"/>
      <c r="I72" s="161"/>
      <c r="J72" s="61"/>
      <c r="K72" s="61"/>
      <c r="L72" s="59"/>
    </row>
    <row r="73" spans="2:65" s="1" customFormat="1" ht="15">
      <c r="B73" s="39"/>
      <c r="C73" s="63" t="s">
        <v>27</v>
      </c>
      <c r="D73" s="61"/>
      <c r="E73" s="61"/>
      <c r="F73" s="162" t="str">
        <f>E15</f>
        <v>Armádní servisní, p.o.</v>
      </c>
      <c r="G73" s="61"/>
      <c r="H73" s="61"/>
      <c r="I73" s="163" t="s">
        <v>33</v>
      </c>
      <c r="J73" s="162" t="str">
        <f>E21</f>
        <v>Václav Krejčí</v>
      </c>
      <c r="K73" s="61"/>
      <c r="L73" s="59"/>
    </row>
    <row r="74" spans="2:65" s="1" customFormat="1" ht="14.45" customHeight="1">
      <c r="B74" s="39"/>
      <c r="C74" s="63" t="s">
        <v>31</v>
      </c>
      <c r="D74" s="61"/>
      <c r="E74" s="61"/>
      <c r="F74" s="162" t="str">
        <f>IF(E18="","",E18)</f>
        <v/>
      </c>
      <c r="G74" s="61"/>
      <c r="H74" s="61"/>
      <c r="I74" s="161"/>
      <c r="J74" s="61"/>
      <c r="K74" s="61"/>
      <c r="L74" s="59"/>
    </row>
    <row r="75" spans="2:65" s="1" customFormat="1" ht="10.35" customHeight="1">
      <c r="B75" s="39"/>
      <c r="C75" s="61"/>
      <c r="D75" s="61"/>
      <c r="E75" s="61"/>
      <c r="F75" s="61"/>
      <c r="G75" s="61"/>
      <c r="H75" s="61"/>
      <c r="I75" s="161"/>
      <c r="J75" s="61"/>
      <c r="K75" s="61"/>
      <c r="L75" s="59"/>
    </row>
    <row r="76" spans="2:65" s="9" customFormat="1" ht="29.25" customHeight="1">
      <c r="B76" s="164"/>
      <c r="C76" s="165" t="s">
        <v>141</v>
      </c>
      <c r="D76" s="166" t="s">
        <v>57</v>
      </c>
      <c r="E76" s="166" t="s">
        <v>53</v>
      </c>
      <c r="F76" s="166" t="s">
        <v>142</v>
      </c>
      <c r="G76" s="166" t="s">
        <v>143</v>
      </c>
      <c r="H76" s="166" t="s">
        <v>144</v>
      </c>
      <c r="I76" s="167" t="s">
        <v>145</v>
      </c>
      <c r="J76" s="166" t="s">
        <v>120</v>
      </c>
      <c r="K76" s="168" t="s">
        <v>146</v>
      </c>
      <c r="L76" s="169"/>
      <c r="M76" s="79" t="s">
        <v>147</v>
      </c>
      <c r="N76" s="80" t="s">
        <v>42</v>
      </c>
      <c r="O76" s="80" t="s">
        <v>148</v>
      </c>
      <c r="P76" s="80" t="s">
        <v>149</v>
      </c>
      <c r="Q76" s="80" t="s">
        <v>150</v>
      </c>
      <c r="R76" s="80" t="s">
        <v>151</v>
      </c>
      <c r="S76" s="80" t="s">
        <v>152</v>
      </c>
      <c r="T76" s="81" t="s">
        <v>153</v>
      </c>
    </row>
    <row r="77" spans="2:65" s="1" customFormat="1" ht="29.25" customHeight="1">
      <c r="B77" s="39"/>
      <c r="C77" s="85" t="s">
        <v>121</v>
      </c>
      <c r="D77" s="61"/>
      <c r="E77" s="61"/>
      <c r="F77" s="61"/>
      <c r="G77" s="61"/>
      <c r="H77" s="61"/>
      <c r="I77" s="161"/>
      <c r="J77" s="170">
        <f>BK77</f>
        <v>0</v>
      </c>
      <c r="K77" s="61"/>
      <c r="L77" s="59"/>
      <c r="M77" s="82"/>
      <c r="N77" s="83"/>
      <c r="O77" s="83"/>
      <c r="P77" s="171">
        <f>P78</f>
        <v>0</v>
      </c>
      <c r="Q77" s="83"/>
      <c r="R77" s="171">
        <f>R78</f>
        <v>0</v>
      </c>
      <c r="S77" s="83"/>
      <c r="T77" s="172">
        <f>T78</f>
        <v>0</v>
      </c>
      <c r="AT77" s="22" t="s">
        <v>71</v>
      </c>
      <c r="AU77" s="22" t="s">
        <v>122</v>
      </c>
      <c r="BK77" s="173">
        <f>BK78</f>
        <v>0</v>
      </c>
    </row>
    <row r="78" spans="2:65" s="10" customFormat="1" ht="37.35" customHeight="1">
      <c r="B78" s="174"/>
      <c r="C78" s="175"/>
      <c r="D78" s="188" t="s">
        <v>71</v>
      </c>
      <c r="E78" s="243" t="s">
        <v>1980</v>
      </c>
      <c r="F78" s="243" t="s">
        <v>108</v>
      </c>
      <c r="G78" s="175"/>
      <c r="H78" s="175"/>
      <c r="I78" s="178"/>
      <c r="J78" s="244">
        <f>BK78</f>
        <v>0</v>
      </c>
      <c r="K78" s="175"/>
      <c r="L78" s="180"/>
      <c r="M78" s="181"/>
      <c r="N78" s="182"/>
      <c r="O78" s="182"/>
      <c r="P78" s="183">
        <f>SUM(P79:P87)</f>
        <v>0</v>
      </c>
      <c r="Q78" s="182"/>
      <c r="R78" s="183">
        <f>SUM(R79:R87)</f>
        <v>0</v>
      </c>
      <c r="S78" s="182"/>
      <c r="T78" s="184">
        <f>SUM(T79:T87)</f>
        <v>0</v>
      </c>
      <c r="AR78" s="185" t="s">
        <v>80</v>
      </c>
      <c r="AT78" s="186" t="s">
        <v>71</v>
      </c>
      <c r="AU78" s="186" t="s">
        <v>72</v>
      </c>
      <c r="AY78" s="185" t="s">
        <v>156</v>
      </c>
      <c r="BK78" s="187">
        <f>SUM(BK79:BK87)</f>
        <v>0</v>
      </c>
    </row>
    <row r="79" spans="2:65" s="1" customFormat="1" ht="22.5" customHeight="1">
      <c r="B79" s="39"/>
      <c r="C79" s="191" t="s">
        <v>80</v>
      </c>
      <c r="D79" s="191" t="s">
        <v>158</v>
      </c>
      <c r="E79" s="192" t="s">
        <v>530</v>
      </c>
      <c r="F79" s="193" t="s">
        <v>1981</v>
      </c>
      <c r="G79" s="194" t="s">
        <v>421</v>
      </c>
      <c r="H79" s="195">
        <v>1</v>
      </c>
      <c r="I79" s="196"/>
      <c r="J79" s="197">
        <f t="shared" ref="J79:J87" si="0">ROUND(I79*H79,2)</f>
        <v>0</v>
      </c>
      <c r="K79" s="193" t="s">
        <v>21</v>
      </c>
      <c r="L79" s="59"/>
      <c r="M79" s="198" t="s">
        <v>21</v>
      </c>
      <c r="N79" s="199" t="s">
        <v>43</v>
      </c>
      <c r="O79" s="40"/>
      <c r="P79" s="200">
        <f t="shared" ref="P79:P87" si="1">O79*H79</f>
        <v>0</v>
      </c>
      <c r="Q79" s="200">
        <v>0</v>
      </c>
      <c r="R79" s="200">
        <f t="shared" ref="R79:R87" si="2">Q79*H79</f>
        <v>0</v>
      </c>
      <c r="S79" s="200">
        <v>0</v>
      </c>
      <c r="T79" s="201">
        <f t="shared" ref="T79:T87" si="3">S79*H79</f>
        <v>0</v>
      </c>
      <c r="AR79" s="22" t="s">
        <v>162</v>
      </c>
      <c r="AT79" s="22" t="s">
        <v>158</v>
      </c>
      <c r="AU79" s="22" t="s">
        <v>80</v>
      </c>
      <c r="AY79" s="22" t="s">
        <v>156</v>
      </c>
      <c r="BE79" s="202">
        <f t="shared" ref="BE79:BE87" si="4">IF(N79="základní",J79,0)</f>
        <v>0</v>
      </c>
      <c r="BF79" s="202">
        <f t="shared" ref="BF79:BF87" si="5">IF(N79="snížená",J79,0)</f>
        <v>0</v>
      </c>
      <c r="BG79" s="202">
        <f t="shared" ref="BG79:BG87" si="6">IF(N79="zákl. přenesená",J79,0)</f>
        <v>0</v>
      </c>
      <c r="BH79" s="202">
        <f t="shared" ref="BH79:BH87" si="7">IF(N79="sníž. přenesená",J79,0)</f>
        <v>0</v>
      </c>
      <c r="BI79" s="202">
        <f t="shared" ref="BI79:BI87" si="8">IF(N79="nulová",J79,0)</f>
        <v>0</v>
      </c>
      <c r="BJ79" s="22" t="s">
        <v>80</v>
      </c>
      <c r="BK79" s="202">
        <f t="shared" ref="BK79:BK87" si="9">ROUND(I79*H79,2)</f>
        <v>0</v>
      </c>
      <c r="BL79" s="22" t="s">
        <v>162</v>
      </c>
      <c r="BM79" s="22" t="s">
        <v>82</v>
      </c>
    </row>
    <row r="80" spans="2:65" s="1" customFormat="1" ht="22.5" customHeight="1">
      <c r="B80" s="39"/>
      <c r="C80" s="191" t="s">
        <v>82</v>
      </c>
      <c r="D80" s="191" t="s">
        <v>158</v>
      </c>
      <c r="E80" s="192" t="s">
        <v>710</v>
      </c>
      <c r="F80" s="193" t="s">
        <v>1982</v>
      </c>
      <c r="G80" s="194" t="s">
        <v>421</v>
      </c>
      <c r="H80" s="195">
        <v>1</v>
      </c>
      <c r="I80" s="196"/>
      <c r="J80" s="197">
        <f t="shared" si="0"/>
        <v>0</v>
      </c>
      <c r="K80" s="193" t="s">
        <v>21</v>
      </c>
      <c r="L80" s="59"/>
      <c r="M80" s="198" t="s">
        <v>21</v>
      </c>
      <c r="N80" s="199" t="s">
        <v>43</v>
      </c>
      <c r="O80" s="40"/>
      <c r="P80" s="200">
        <f t="shared" si="1"/>
        <v>0</v>
      </c>
      <c r="Q80" s="200">
        <v>0</v>
      </c>
      <c r="R80" s="200">
        <f t="shared" si="2"/>
        <v>0</v>
      </c>
      <c r="S80" s="200">
        <v>0</v>
      </c>
      <c r="T80" s="201">
        <f t="shared" si="3"/>
        <v>0</v>
      </c>
      <c r="AR80" s="22" t="s">
        <v>162</v>
      </c>
      <c r="AT80" s="22" t="s">
        <v>158</v>
      </c>
      <c r="AU80" s="22" t="s">
        <v>80</v>
      </c>
      <c r="AY80" s="22" t="s">
        <v>156</v>
      </c>
      <c r="BE80" s="202">
        <f t="shared" si="4"/>
        <v>0</v>
      </c>
      <c r="BF80" s="202">
        <f t="shared" si="5"/>
        <v>0</v>
      </c>
      <c r="BG80" s="202">
        <f t="shared" si="6"/>
        <v>0</v>
      </c>
      <c r="BH80" s="202">
        <f t="shared" si="7"/>
        <v>0</v>
      </c>
      <c r="BI80" s="202">
        <f t="shared" si="8"/>
        <v>0</v>
      </c>
      <c r="BJ80" s="22" t="s">
        <v>80</v>
      </c>
      <c r="BK80" s="202">
        <f t="shared" si="9"/>
        <v>0</v>
      </c>
      <c r="BL80" s="22" t="s">
        <v>162</v>
      </c>
      <c r="BM80" s="22" t="s">
        <v>162</v>
      </c>
    </row>
    <row r="81" spans="2:65" s="1" customFormat="1" ht="22.5" customHeight="1">
      <c r="B81" s="39"/>
      <c r="C81" s="191" t="s">
        <v>169</v>
      </c>
      <c r="D81" s="191" t="s">
        <v>158</v>
      </c>
      <c r="E81" s="192" t="s">
        <v>713</v>
      </c>
      <c r="F81" s="193" t="s">
        <v>1983</v>
      </c>
      <c r="G81" s="194" t="s">
        <v>421</v>
      </c>
      <c r="H81" s="195">
        <v>1</v>
      </c>
      <c r="I81" s="196"/>
      <c r="J81" s="197">
        <f t="shared" si="0"/>
        <v>0</v>
      </c>
      <c r="K81" s="193" t="s">
        <v>21</v>
      </c>
      <c r="L81" s="59"/>
      <c r="M81" s="198" t="s">
        <v>21</v>
      </c>
      <c r="N81" s="199" t="s">
        <v>43</v>
      </c>
      <c r="O81" s="40"/>
      <c r="P81" s="200">
        <f t="shared" si="1"/>
        <v>0</v>
      </c>
      <c r="Q81" s="200">
        <v>0</v>
      </c>
      <c r="R81" s="200">
        <f t="shared" si="2"/>
        <v>0</v>
      </c>
      <c r="S81" s="200">
        <v>0</v>
      </c>
      <c r="T81" s="201">
        <f t="shared" si="3"/>
        <v>0</v>
      </c>
      <c r="AR81" s="22" t="s">
        <v>162</v>
      </c>
      <c r="AT81" s="22" t="s">
        <v>158</v>
      </c>
      <c r="AU81" s="22" t="s">
        <v>80</v>
      </c>
      <c r="AY81" s="22" t="s">
        <v>156</v>
      </c>
      <c r="BE81" s="202">
        <f t="shared" si="4"/>
        <v>0</v>
      </c>
      <c r="BF81" s="202">
        <f t="shared" si="5"/>
        <v>0</v>
      </c>
      <c r="BG81" s="202">
        <f t="shared" si="6"/>
        <v>0</v>
      </c>
      <c r="BH81" s="202">
        <f t="shared" si="7"/>
        <v>0</v>
      </c>
      <c r="BI81" s="202">
        <f t="shared" si="8"/>
        <v>0</v>
      </c>
      <c r="BJ81" s="22" t="s">
        <v>80</v>
      </c>
      <c r="BK81" s="202">
        <f t="shared" si="9"/>
        <v>0</v>
      </c>
      <c r="BL81" s="22" t="s">
        <v>162</v>
      </c>
      <c r="BM81" s="22" t="s">
        <v>172</v>
      </c>
    </row>
    <row r="82" spans="2:65" s="1" customFormat="1" ht="22.5" customHeight="1">
      <c r="B82" s="39"/>
      <c r="C82" s="191" t="s">
        <v>162</v>
      </c>
      <c r="D82" s="191" t="s">
        <v>158</v>
      </c>
      <c r="E82" s="192" t="s">
        <v>716</v>
      </c>
      <c r="F82" s="193" t="s">
        <v>1984</v>
      </c>
      <c r="G82" s="194" t="s">
        <v>421</v>
      </c>
      <c r="H82" s="195">
        <v>1</v>
      </c>
      <c r="I82" s="196"/>
      <c r="J82" s="197">
        <f t="shared" si="0"/>
        <v>0</v>
      </c>
      <c r="K82" s="193" t="s">
        <v>21</v>
      </c>
      <c r="L82" s="59"/>
      <c r="M82" s="198" t="s">
        <v>21</v>
      </c>
      <c r="N82" s="199" t="s">
        <v>43</v>
      </c>
      <c r="O82" s="40"/>
      <c r="P82" s="200">
        <f t="shared" si="1"/>
        <v>0</v>
      </c>
      <c r="Q82" s="200">
        <v>0</v>
      </c>
      <c r="R82" s="200">
        <f t="shared" si="2"/>
        <v>0</v>
      </c>
      <c r="S82" s="200">
        <v>0</v>
      </c>
      <c r="T82" s="201">
        <f t="shared" si="3"/>
        <v>0</v>
      </c>
      <c r="AR82" s="22" t="s">
        <v>162</v>
      </c>
      <c r="AT82" s="22" t="s">
        <v>158</v>
      </c>
      <c r="AU82" s="22" t="s">
        <v>80</v>
      </c>
      <c r="AY82" s="22" t="s">
        <v>156</v>
      </c>
      <c r="BE82" s="202">
        <f t="shared" si="4"/>
        <v>0</v>
      </c>
      <c r="BF82" s="202">
        <f t="shared" si="5"/>
        <v>0</v>
      </c>
      <c r="BG82" s="202">
        <f t="shared" si="6"/>
        <v>0</v>
      </c>
      <c r="BH82" s="202">
        <f t="shared" si="7"/>
        <v>0</v>
      </c>
      <c r="BI82" s="202">
        <f t="shared" si="8"/>
        <v>0</v>
      </c>
      <c r="BJ82" s="22" t="s">
        <v>80</v>
      </c>
      <c r="BK82" s="202">
        <f t="shared" si="9"/>
        <v>0</v>
      </c>
      <c r="BL82" s="22" t="s">
        <v>162</v>
      </c>
      <c r="BM82" s="22" t="s">
        <v>176</v>
      </c>
    </row>
    <row r="83" spans="2:65" s="1" customFormat="1" ht="22.5" customHeight="1">
      <c r="B83" s="39"/>
      <c r="C83" s="191" t="s">
        <v>177</v>
      </c>
      <c r="D83" s="191" t="s">
        <v>158</v>
      </c>
      <c r="E83" s="192" t="s">
        <v>720</v>
      </c>
      <c r="F83" s="193" t="s">
        <v>1985</v>
      </c>
      <c r="G83" s="194" t="s">
        <v>421</v>
      </c>
      <c r="H83" s="195">
        <v>1</v>
      </c>
      <c r="I83" s="196"/>
      <c r="J83" s="197">
        <f t="shared" si="0"/>
        <v>0</v>
      </c>
      <c r="K83" s="193" t="s">
        <v>21</v>
      </c>
      <c r="L83" s="59"/>
      <c r="M83" s="198" t="s">
        <v>21</v>
      </c>
      <c r="N83" s="199" t="s">
        <v>43</v>
      </c>
      <c r="O83" s="40"/>
      <c r="P83" s="200">
        <f t="shared" si="1"/>
        <v>0</v>
      </c>
      <c r="Q83" s="200">
        <v>0</v>
      </c>
      <c r="R83" s="200">
        <f t="shared" si="2"/>
        <v>0</v>
      </c>
      <c r="S83" s="200">
        <v>0</v>
      </c>
      <c r="T83" s="201">
        <f t="shared" si="3"/>
        <v>0</v>
      </c>
      <c r="AR83" s="22" t="s">
        <v>162</v>
      </c>
      <c r="AT83" s="22" t="s">
        <v>158</v>
      </c>
      <c r="AU83" s="22" t="s">
        <v>80</v>
      </c>
      <c r="AY83" s="22" t="s">
        <v>156</v>
      </c>
      <c r="BE83" s="202">
        <f t="shared" si="4"/>
        <v>0</v>
      </c>
      <c r="BF83" s="202">
        <f t="shared" si="5"/>
        <v>0</v>
      </c>
      <c r="BG83" s="202">
        <f t="shared" si="6"/>
        <v>0</v>
      </c>
      <c r="BH83" s="202">
        <f t="shared" si="7"/>
        <v>0</v>
      </c>
      <c r="BI83" s="202">
        <f t="shared" si="8"/>
        <v>0</v>
      </c>
      <c r="BJ83" s="22" t="s">
        <v>80</v>
      </c>
      <c r="BK83" s="202">
        <f t="shared" si="9"/>
        <v>0</v>
      </c>
      <c r="BL83" s="22" t="s">
        <v>162</v>
      </c>
      <c r="BM83" s="22" t="s">
        <v>180</v>
      </c>
    </row>
    <row r="84" spans="2:65" s="1" customFormat="1" ht="22.5" customHeight="1">
      <c r="B84" s="39"/>
      <c r="C84" s="191" t="s">
        <v>172</v>
      </c>
      <c r="D84" s="191" t="s">
        <v>158</v>
      </c>
      <c r="E84" s="192" t="s">
        <v>723</v>
      </c>
      <c r="F84" s="193" t="s">
        <v>1986</v>
      </c>
      <c r="G84" s="194" t="s">
        <v>421</v>
      </c>
      <c r="H84" s="195">
        <v>1</v>
      </c>
      <c r="I84" s="196"/>
      <c r="J84" s="197">
        <f t="shared" si="0"/>
        <v>0</v>
      </c>
      <c r="K84" s="193" t="s">
        <v>21</v>
      </c>
      <c r="L84" s="59"/>
      <c r="M84" s="198" t="s">
        <v>21</v>
      </c>
      <c r="N84" s="199" t="s">
        <v>43</v>
      </c>
      <c r="O84" s="40"/>
      <c r="P84" s="200">
        <f t="shared" si="1"/>
        <v>0</v>
      </c>
      <c r="Q84" s="200">
        <v>0</v>
      </c>
      <c r="R84" s="200">
        <f t="shared" si="2"/>
        <v>0</v>
      </c>
      <c r="S84" s="200">
        <v>0</v>
      </c>
      <c r="T84" s="201">
        <f t="shared" si="3"/>
        <v>0</v>
      </c>
      <c r="AR84" s="22" t="s">
        <v>162</v>
      </c>
      <c r="AT84" s="22" t="s">
        <v>158</v>
      </c>
      <c r="AU84" s="22" t="s">
        <v>80</v>
      </c>
      <c r="AY84" s="22" t="s">
        <v>156</v>
      </c>
      <c r="BE84" s="202">
        <f t="shared" si="4"/>
        <v>0</v>
      </c>
      <c r="BF84" s="202">
        <f t="shared" si="5"/>
        <v>0</v>
      </c>
      <c r="BG84" s="202">
        <f t="shared" si="6"/>
        <v>0</v>
      </c>
      <c r="BH84" s="202">
        <f t="shared" si="7"/>
        <v>0</v>
      </c>
      <c r="BI84" s="202">
        <f t="shared" si="8"/>
        <v>0</v>
      </c>
      <c r="BJ84" s="22" t="s">
        <v>80</v>
      </c>
      <c r="BK84" s="202">
        <f t="shared" si="9"/>
        <v>0</v>
      </c>
      <c r="BL84" s="22" t="s">
        <v>162</v>
      </c>
      <c r="BM84" s="22" t="s">
        <v>183</v>
      </c>
    </row>
    <row r="85" spans="2:65" s="1" customFormat="1" ht="22.5" customHeight="1">
      <c r="B85" s="39"/>
      <c r="C85" s="191" t="s">
        <v>185</v>
      </c>
      <c r="D85" s="191" t="s">
        <v>158</v>
      </c>
      <c r="E85" s="192" t="s">
        <v>1987</v>
      </c>
      <c r="F85" s="193" t="s">
        <v>1988</v>
      </c>
      <c r="G85" s="194" t="s">
        <v>421</v>
      </c>
      <c r="H85" s="195">
        <v>1</v>
      </c>
      <c r="I85" s="196"/>
      <c r="J85" s="197">
        <f t="shared" si="0"/>
        <v>0</v>
      </c>
      <c r="K85" s="193" t="s">
        <v>21</v>
      </c>
      <c r="L85" s="59"/>
      <c r="M85" s="198" t="s">
        <v>21</v>
      </c>
      <c r="N85" s="199" t="s">
        <v>43</v>
      </c>
      <c r="O85" s="40"/>
      <c r="P85" s="200">
        <f t="shared" si="1"/>
        <v>0</v>
      </c>
      <c r="Q85" s="200">
        <v>0</v>
      </c>
      <c r="R85" s="200">
        <f t="shared" si="2"/>
        <v>0</v>
      </c>
      <c r="S85" s="200">
        <v>0</v>
      </c>
      <c r="T85" s="201">
        <f t="shared" si="3"/>
        <v>0</v>
      </c>
      <c r="AR85" s="22" t="s">
        <v>162</v>
      </c>
      <c r="AT85" s="22" t="s">
        <v>158</v>
      </c>
      <c r="AU85" s="22" t="s">
        <v>80</v>
      </c>
      <c r="AY85" s="22" t="s">
        <v>156</v>
      </c>
      <c r="BE85" s="202">
        <f t="shared" si="4"/>
        <v>0</v>
      </c>
      <c r="BF85" s="202">
        <f t="shared" si="5"/>
        <v>0</v>
      </c>
      <c r="BG85" s="202">
        <f t="shared" si="6"/>
        <v>0</v>
      </c>
      <c r="BH85" s="202">
        <f t="shared" si="7"/>
        <v>0</v>
      </c>
      <c r="BI85" s="202">
        <f t="shared" si="8"/>
        <v>0</v>
      </c>
      <c r="BJ85" s="22" t="s">
        <v>80</v>
      </c>
      <c r="BK85" s="202">
        <f t="shared" si="9"/>
        <v>0</v>
      </c>
      <c r="BL85" s="22" t="s">
        <v>162</v>
      </c>
      <c r="BM85" s="22" t="s">
        <v>188</v>
      </c>
    </row>
    <row r="86" spans="2:65" s="1" customFormat="1" ht="22.5" customHeight="1">
      <c r="B86" s="39"/>
      <c r="C86" s="191" t="s">
        <v>176</v>
      </c>
      <c r="D86" s="191" t="s">
        <v>158</v>
      </c>
      <c r="E86" s="192" t="s">
        <v>727</v>
      </c>
      <c r="F86" s="193" t="s">
        <v>1989</v>
      </c>
      <c r="G86" s="194" t="s">
        <v>421</v>
      </c>
      <c r="H86" s="195">
        <v>1</v>
      </c>
      <c r="I86" s="196"/>
      <c r="J86" s="197">
        <f t="shared" si="0"/>
        <v>0</v>
      </c>
      <c r="K86" s="193" t="s">
        <v>21</v>
      </c>
      <c r="L86" s="59"/>
      <c r="M86" s="198" t="s">
        <v>21</v>
      </c>
      <c r="N86" s="199" t="s">
        <v>43</v>
      </c>
      <c r="O86" s="40"/>
      <c r="P86" s="200">
        <f t="shared" si="1"/>
        <v>0</v>
      </c>
      <c r="Q86" s="200">
        <v>0</v>
      </c>
      <c r="R86" s="200">
        <f t="shared" si="2"/>
        <v>0</v>
      </c>
      <c r="S86" s="200">
        <v>0</v>
      </c>
      <c r="T86" s="201">
        <f t="shared" si="3"/>
        <v>0</v>
      </c>
      <c r="AR86" s="22" t="s">
        <v>162</v>
      </c>
      <c r="AT86" s="22" t="s">
        <v>158</v>
      </c>
      <c r="AU86" s="22" t="s">
        <v>80</v>
      </c>
      <c r="AY86" s="22" t="s">
        <v>156</v>
      </c>
      <c r="BE86" s="202">
        <f t="shared" si="4"/>
        <v>0</v>
      </c>
      <c r="BF86" s="202">
        <f t="shared" si="5"/>
        <v>0</v>
      </c>
      <c r="BG86" s="202">
        <f t="shared" si="6"/>
        <v>0</v>
      </c>
      <c r="BH86" s="202">
        <f t="shared" si="7"/>
        <v>0</v>
      </c>
      <c r="BI86" s="202">
        <f t="shared" si="8"/>
        <v>0</v>
      </c>
      <c r="BJ86" s="22" t="s">
        <v>80</v>
      </c>
      <c r="BK86" s="202">
        <f t="shared" si="9"/>
        <v>0</v>
      </c>
      <c r="BL86" s="22" t="s">
        <v>162</v>
      </c>
      <c r="BM86" s="22" t="s">
        <v>191</v>
      </c>
    </row>
    <row r="87" spans="2:65" s="1" customFormat="1" ht="22.5" customHeight="1">
      <c r="B87" s="39"/>
      <c r="C87" s="191" t="s">
        <v>192</v>
      </c>
      <c r="D87" s="191" t="s">
        <v>158</v>
      </c>
      <c r="E87" s="192" t="s">
        <v>1990</v>
      </c>
      <c r="F87" s="193" t="s">
        <v>1991</v>
      </c>
      <c r="G87" s="194" t="s">
        <v>421</v>
      </c>
      <c r="H87" s="195">
        <v>1</v>
      </c>
      <c r="I87" s="196"/>
      <c r="J87" s="197">
        <f t="shared" si="0"/>
        <v>0</v>
      </c>
      <c r="K87" s="193" t="s">
        <v>21</v>
      </c>
      <c r="L87" s="59"/>
      <c r="M87" s="198" t="s">
        <v>21</v>
      </c>
      <c r="N87" s="245" t="s">
        <v>43</v>
      </c>
      <c r="O87" s="246"/>
      <c r="P87" s="247">
        <f t="shared" si="1"/>
        <v>0</v>
      </c>
      <c r="Q87" s="247">
        <v>0</v>
      </c>
      <c r="R87" s="247">
        <f t="shared" si="2"/>
        <v>0</v>
      </c>
      <c r="S87" s="247">
        <v>0</v>
      </c>
      <c r="T87" s="248">
        <f t="shared" si="3"/>
        <v>0</v>
      </c>
      <c r="AR87" s="22" t="s">
        <v>162</v>
      </c>
      <c r="AT87" s="22" t="s">
        <v>158</v>
      </c>
      <c r="AU87" s="22" t="s">
        <v>80</v>
      </c>
      <c r="AY87" s="22" t="s">
        <v>156</v>
      </c>
      <c r="BE87" s="202">
        <f t="shared" si="4"/>
        <v>0</v>
      </c>
      <c r="BF87" s="202">
        <f t="shared" si="5"/>
        <v>0</v>
      </c>
      <c r="BG87" s="202">
        <f t="shared" si="6"/>
        <v>0</v>
      </c>
      <c r="BH87" s="202">
        <f t="shared" si="7"/>
        <v>0</v>
      </c>
      <c r="BI87" s="202">
        <f t="shared" si="8"/>
        <v>0</v>
      </c>
      <c r="BJ87" s="22" t="s">
        <v>80</v>
      </c>
      <c r="BK87" s="202">
        <f t="shared" si="9"/>
        <v>0</v>
      </c>
      <c r="BL87" s="22" t="s">
        <v>162</v>
      </c>
      <c r="BM87" s="22" t="s">
        <v>195</v>
      </c>
    </row>
    <row r="88" spans="2:65" s="1" customFormat="1" ht="6.95" customHeight="1">
      <c r="B88" s="54"/>
      <c r="C88" s="55"/>
      <c r="D88" s="55"/>
      <c r="E88" s="55"/>
      <c r="F88" s="55"/>
      <c r="G88" s="55"/>
      <c r="H88" s="55"/>
      <c r="I88" s="137"/>
      <c r="J88" s="55"/>
      <c r="K88" s="55"/>
      <c r="L88" s="59"/>
    </row>
  </sheetData>
  <sheetProtection password="CC35" sheet="1" objects="1" scenarios="1" formatCells="0" formatColumns="0" formatRows="0" sort="0" autoFilter="0"/>
  <autoFilter ref="C76:K87"/>
  <mergeCells count="9">
    <mergeCell ref="E67:H67"/>
    <mergeCell ref="E69:H69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76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6"/>
  <sheetViews>
    <sheetView showGridLines="0" zoomScaleNormal="100" workbookViewId="0"/>
  </sheetViews>
  <sheetFormatPr defaultRowHeight="13.5"/>
  <cols>
    <col min="1" max="1" width="8.33203125" style="250" customWidth="1"/>
    <col min="2" max="2" width="1.6640625" style="250" customWidth="1"/>
    <col min="3" max="4" width="5" style="250" customWidth="1"/>
    <col min="5" max="5" width="11.6640625" style="250" customWidth="1"/>
    <col min="6" max="6" width="9.1640625" style="250" customWidth="1"/>
    <col min="7" max="7" width="5" style="250" customWidth="1"/>
    <col min="8" max="8" width="77.83203125" style="250" customWidth="1"/>
    <col min="9" max="10" width="20" style="250" customWidth="1"/>
    <col min="11" max="11" width="1.6640625" style="250" customWidth="1"/>
  </cols>
  <sheetData>
    <row r="1" spans="2:11" ht="37.5" customHeight="1"/>
    <row r="2" spans="2:11" ht="7.5" customHeight="1">
      <c r="B2" s="251"/>
      <c r="C2" s="252"/>
      <c r="D2" s="252"/>
      <c r="E2" s="252"/>
      <c r="F2" s="252"/>
      <c r="G2" s="252"/>
      <c r="H2" s="252"/>
      <c r="I2" s="252"/>
      <c r="J2" s="252"/>
      <c r="K2" s="253"/>
    </row>
    <row r="3" spans="2:11" s="13" customFormat="1" ht="45" customHeight="1">
      <c r="B3" s="254"/>
      <c r="C3" s="375" t="s">
        <v>1992</v>
      </c>
      <c r="D3" s="375"/>
      <c r="E3" s="375"/>
      <c r="F3" s="375"/>
      <c r="G3" s="375"/>
      <c r="H3" s="375"/>
      <c r="I3" s="375"/>
      <c r="J3" s="375"/>
      <c r="K3" s="255"/>
    </row>
    <row r="4" spans="2:11" ht="25.5" customHeight="1">
      <c r="B4" s="256"/>
      <c r="C4" s="376" t="s">
        <v>1993</v>
      </c>
      <c r="D4" s="376"/>
      <c r="E4" s="376"/>
      <c r="F4" s="376"/>
      <c r="G4" s="376"/>
      <c r="H4" s="376"/>
      <c r="I4" s="376"/>
      <c r="J4" s="376"/>
      <c r="K4" s="257"/>
    </row>
    <row r="5" spans="2:11" ht="5.25" customHeight="1">
      <c r="B5" s="256"/>
      <c r="C5" s="258"/>
      <c r="D5" s="258"/>
      <c r="E5" s="258"/>
      <c r="F5" s="258"/>
      <c r="G5" s="258"/>
      <c r="H5" s="258"/>
      <c r="I5" s="258"/>
      <c r="J5" s="258"/>
      <c r="K5" s="257"/>
    </row>
    <row r="6" spans="2:11" ht="15" customHeight="1">
      <c r="B6" s="256"/>
      <c r="C6" s="374" t="s">
        <v>1994</v>
      </c>
      <c r="D6" s="374"/>
      <c r="E6" s="374"/>
      <c r="F6" s="374"/>
      <c r="G6" s="374"/>
      <c r="H6" s="374"/>
      <c r="I6" s="374"/>
      <c r="J6" s="374"/>
      <c r="K6" s="257"/>
    </row>
    <row r="7" spans="2:11" ht="15" customHeight="1">
      <c r="B7" s="260"/>
      <c r="C7" s="374" t="s">
        <v>1995</v>
      </c>
      <c r="D7" s="374"/>
      <c r="E7" s="374"/>
      <c r="F7" s="374"/>
      <c r="G7" s="374"/>
      <c r="H7" s="374"/>
      <c r="I7" s="374"/>
      <c r="J7" s="374"/>
      <c r="K7" s="257"/>
    </row>
    <row r="8" spans="2:11" ht="12.75" customHeight="1">
      <c r="B8" s="260"/>
      <c r="C8" s="259"/>
      <c r="D8" s="259"/>
      <c r="E8" s="259"/>
      <c r="F8" s="259"/>
      <c r="G8" s="259"/>
      <c r="H8" s="259"/>
      <c r="I8" s="259"/>
      <c r="J8" s="259"/>
      <c r="K8" s="257"/>
    </row>
    <row r="9" spans="2:11" ht="15" customHeight="1">
      <c r="B9" s="260"/>
      <c r="C9" s="374" t="s">
        <v>1996</v>
      </c>
      <c r="D9" s="374"/>
      <c r="E9" s="374"/>
      <c r="F9" s="374"/>
      <c r="G9" s="374"/>
      <c r="H9" s="374"/>
      <c r="I9" s="374"/>
      <c r="J9" s="374"/>
      <c r="K9" s="257"/>
    </row>
    <row r="10" spans="2:11" ht="15" customHeight="1">
      <c r="B10" s="260"/>
      <c r="C10" s="259"/>
      <c r="D10" s="374" t="s">
        <v>1997</v>
      </c>
      <c r="E10" s="374"/>
      <c r="F10" s="374"/>
      <c r="G10" s="374"/>
      <c r="H10" s="374"/>
      <c r="I10" s="374"/>
      <c r="J10" s="374"/>
      <c r="K10" s="257"/>
    </row>
    <row r="11" spans="2:11" ht="15" customHeight="1">
      <c r="B11" s="260"/>
      <c r="C11" s="261"/>
      <c r="D11" s="374" t="s">
        <v>1998</v>
      </c>
      <c r="E11" s="374"/>
      <c r="F11" s="374"/>
      <c r="G11" s="374"/>
      <c r="H11" s="374"/>
      <c r="I11" s="374"/>
      <c r="J11" s="374"/>
      <c r="K11" s="257"/>
    </row>
    <row r="12" spans="2:11" ht="12.75" customHeight="1">
      <c r="B12" s="260"/>
      <c r="C12" s="261"/>
      <c r="D12" s="261"/>
      <c r="E12" s="261"/>
      <c r="F12" s="261"/>
      <c r="G12" s="261"/>
      <c r="H12" s="261"/>
      <c r="I12" s="261"/>
      <c r="J12" s="261"/>
      <c r="K12" s="257"/>
    </row>
    <row r="13" spans="2:11" ht="15" customHeight="1">
      <c r="B13" s="260"/>
      <c r="C13" s="261"/>
      <c r="D13" s="374" t="s">
        <v>1999</v>
      </c>
      <c r="E13" s="374"/>
      <c r="F13" s="374"/>
      <c r="G13" s="374"/>
      <c r="H13" s="374"/>
      <c r="I13" s="374"/>
      <c r="J13" s="374"/>
      <c r="K13" s="257"/>
    </row>
    <row r="14" spans="2:11" ht="15" customHeight="1">
      <c r="B14" s="260"/>
      <c r="C14" s="261"/>
      <c r="D14" s="374" t="s">
        <v>2000</v>
      </c>
      <c r="E14" s="374"/>
      <c r="F14" s="374"/>
      <c r="G14" s="374"/>
      <c r="H14" s="374"/>
      <c r="I14" s="374"/>
      <c r="J14" s="374"/>
      <c r="K14" s="257"/>
    </row>
    <row r="15" spans="2:11" ht="15" customHeight="1">
      <c r="B15" s="260"/>
      <c r="C15" s="261"/>
      <c r="D15" s="374" t="s">
        <v>2001</v>
      </c>
      <c r="E15" s="374"/>
      <c r="F15" s="374"/>
      <c r="G15" s="374"/>
      <c r="H15" s="374"/>
      <c r="I15" s="374"/>
      <c r="J15" s="374"/>
      <c r="K15" s="257"/>
    </row>
    <row r="16" spans="2:11" ht="15" customHeight="1">
      <c r="B16" s="260"/>
      <c r="C16" s="261"/>
      <c r="D16" s="261"/>
      <c r="E16" s="262" t="s">
        <v>79</v>
      </c>
      <c r="F16" s="374" t="s">
        <v>2002</v>
      </c>
      <c r="G16" s="374"/>
      <c r="H16" s="374"/>
      <c r="I16" s="374"/>
      <c r="J16" s="374"/>
      <c r="K16" s="257"/>
    </row>
    <row r="17" spans="2:11" ht="15" customHeight="1">
      <c r="B17" s="260"/>
      <c r="C17" s="261"/>
      <c r="D17" s="261"/>
      <c r="E17" s="262" t="s">
        <v>2003</v>
      </c>
      <c r="F17" s="374" t="s">
        <v>2004</v>
      </c>
      <c r="G17" s="374"/>
      <c r="H17" s="374"/>
      <c r="I17" s="374"/>
      <c r="J17" s="374"/>
      <c r="K17" s="257"/>
    </row>
    <row r="18" spans="2:11" ht="15" customHeight="1">
      <c r="B18" s="260"/>
      <c r="C18" s="261"/>
      <c r="D18" s="261"/>
      <c r="E18" s="262" t="s">
        <v>2005</v>
      </c>
      <c r="F18" s="374" t="s">
        <v>2006</v>
      </c>
      <c r="G18" s="374"/>
      <c r="H18" s="374"/>
      <c r="I18" s="374"/>
      <c r="J18" s="374"/>
      <c r="K18" s="257"/>
    </row>
    <row r="19" spans="2:11" ht="15" customHeight="1">
      <c r="B19" s="260"/>
      <c r="C19" s="261"/>
      <c r="D19" s="261"/>
      <c r="E19" s="262" t="s">
        <v>107</v>
      </c>
      <c r="F19" s="374" t="s">
        <v>2007</v>
      </c>
      <c r="G19" s="374"/>
      <c r="H19" s="374"/>
      <c r="I19" s="374"/>
      <c r="J19" s="374"/>
      <c r="K19" s="257"/>
    </row>
    <row r="20" spans="2:11" ht="15" customHeight="1">
      <c r="B20" s="260"/>
      <c r="C20" s="261"/>
      <c r="D20" s="261"/>
      <c r="E20" s="262" t="s">
        <v>689</v>
      </c>
      <c r="F20" s="374" t="s">
        <v>690</v>
      </c>
      <c r="G20" s="374"/>
      <c r="H20" s="374"/>
      <c r="I20" s="374"/>
      <c r="J20" s="374"/>
      <c r="K20" s="257"/>
    </row>
    <row r="21" spans="2:11" ht="15" customHeight="1">
      <c r="B21" s="260"/>
      <c r="C21" s="261"/>
      <c r="D21" s="261"/>
      <c r="E21" s="262" t="s">
        <v>2008</v>
      </c>
      <c r="F21" s="374" t="s">
        <v>2009</v>
      </c>
      <c r="G21" s="374"/>
      <c r="H21" s="374"/>
      <c r="I21" s="374"/>
      <c r="J21" s="374"/>
      <c r="K21" s="257"/>
    </row>
    <row r="22" spans="2:11" ht="12.75" customHeight="1">
      <c r="B22" s="260"/>
      <c r="C22" s="261"/>
      <c r="D22" s="261"/>
      <c r="E22" s="261"/>
      <c r="F22" s="261"/>
      <c r="G22" s="261"/>
      <c r="H22" s="261"/>
      <c r="I22" s="261"/>
      <c r="J22" s="261"/>
      <c r="K22" s="257"/>
    </row>
    <row r="23" spans="2:11" ht="15" customHeight="1">
      <c r="B23" s="260"/>
      <c r="C23" s="374" t="s">
        <v>2010</v>
      </c>
      <c r="D23" s="374"/>
      <c r="E23" s="374"/>
      <c r="F23" s="374"/>
      <c r="G23" s="374"/>
      <c r="H23" s="374"/>
      <c r="I23" s="374"/>
      <c r="J23" s="374"/>
      <c r="K23" s="257"/>
    </row>
    <row r="24" spans="2:11" ht="15" customHeight="1">
      <c r="B24" s="260"/>
      <c r="C24" s="374" t="s">
        <v>2011</v>
      </c>
      <c r="D24" s="374"/>
      <c r="E24" s="374"/>
      <c r="F24" s="374"/>
      <c r="G24" s="374"/>
      <c r="H24" s="374"/>
      <c r="I24" s="374"/>
      <c r="J24" s="374"/>
      <c r="K24" s="257"/>
    </row>
    <row r="25" spans="2:11" ht="15" customHeight="1">
      <c r="B25" s="260"/>
      <c r="C25" s="259"/>
      <c r="D25" s="374" t="s">
        <v>2012</v>
      </c>
      <c r="E25" s="374"/>
      <c r="F25" s="374"/>
      <c r="G25" s="374"/>
      <c r="H25" s="374"/>
      <c r="I25" s="374"/>
      <c r="J25" s="374"/>
      <c r="K25" s="257"/>
    </row>
    <row r="26" spans="2:11" ht="15" customHeight="1">
      <c r="B26" s="260"/>
      <c r="C26" s="261"/>
      <c r="D26" s="374" t="s">
        <v>2013</v>
      </c>
      <c r="E26" s="374"/>
      <c r="F26" s="374"/>
      <c r="G26" s="374"/>
      <c r="H26" s="374"/>
      <c r="I26" s="374"/>
      <c r="J26" s="374"/>
      <c r="K26" s="257"/>
    </row>
    <row r="27" spans="2:11" ht="12.75" customHeight="1">
      <c r="B27" s="260"/>
      <c r="C27" s="261"/>
      <c r="D27" s="261"/>
      <c r="E27" s="261"/>
      <c r="F27" s="261"/>
      <c r="G27" s="261"/>
      <c r="H27" s="261"/>
      <c r="I27" s="261"/>
      <c r="J27" s="261"/>
      <c r="K27" s="257"/>
    </row>
    <row r="28" spans="2:11" ht="15" customHeight="1">
      <c r="B28" s="260"/>
      <c r="C28" s="261"/>
      <c r="D28" s="374" t="s">
        <v>2014</v>
      </c>
      <c r="E28" s="374"/>
      <c r="F28" s="374"/>
      <c r="G28" s="374"/>
      <c r="H28" s="374"/>
      <c r="I28" s="374"/>
      <c r="J28" s="374"/>
      <c r="K28" s="257"/>
    </row>
    <row r="29" spans="2:11" ht="15" customHeight="1">
      <c r="B29" s="260"/>
      <c r="C29" s="261"/>
      <c r="D29" s="374" t="s">
        <v>2015</v>
      </c>
      <c r="E29" s="374"/>
      <c r="F29" s="374"/>
      <c r="G29" s="374"/>
      <c r="H29" s="374"/>
      <c r="I29" s="374"/>
      <c r="J29" s="374"/>
      <c r="K29" s="257"/>
    </row>
    <row r="30" spans="2:11" ht="12.75" customHeight="1">
      <c r="B30" s="260"/>
      <c r="C30" s="261"/>
      <c r="D30" s="261"/>
      <c r="E30" s="261"/>
      <c r="F30" s="261"/>
      <c r="G30" s="261"/>
      <c r="H30" s="261"/>
      <c r="I30" s="261"/>
      <c r="J30" s="261"/>
      <c r="K30" s="257"/>
    </row>
    <row r="31" spans="2:11" ht="15" customHeight="1">
      <c r="B31" s="260"/>
      <c r="C31" s="261"/>
      <c r="D31" s="374" t="s">
        <v>2016</v>
      </c>
      <c r="E31" s="374"/>
      <c r="F31" s="374"/>
      <c r="G31" s="374"/>
      <c r="H31" s="374"/>
      <c r="I31" s="374"/>
      <c r="J31" s="374"/>
      <c r="K31" s="257"/>
    </row>
    <row r="32" spans="2:11" ht="15" customHeight="1">
      <c r="B32" s="260"/>
      <c r="C32" s="261"/>
      <c r="D32" s="374" t="s">
        <v>2017</v>
      </c>
      <c r="E32" s="374"/>
      <c r="F32" s="374"/>
      <c r="G32" s="374"/>
      <c r="H32" s="374"/>
      <c r="I32" s="374"/>
      <c r="J32" s="374"/>
      <c r="K32" s="257"/>
    </row>
    <row r="33" spans="2:11" ht="15" customHeight="1">
      <c r="B33" s="260"/>
      <c r="C33" s="261"/>
      <c r="D33" s="374" t="s">
        <v>2018</v>
      </c>
      <c r="E33" s="374"/>
      <c r="F33" s="374"/>
      <c r="G33" s="374"/>
      <c r="H33" s="374"/>
      <c r="I33" s="374"/>
      <c r="J33" s="374"/>
      <c r="K33" s="257"/>
    </row>
    <row r="34" spans="2:11" ht="15" customHeight="1">
      <c r="B34" s="260"/>
      <c r="C34" s="261"/>
      <c r="D34" s="259"/>
      <c r="E34" s="263" t="s">
        <v>141</v>
      </c>
      <c r="F34" s="259"/>
      <c r="G34" s="374" t="s">
        <v>2019</v>
      </c>
      <c r="H34" s="374"/>
      <c r="I34" s="374"/>
      <c r="J34" s="374"/>
      <c r="K34" s="257"/>
    </row>
    <row r="35" spans="2:11" ht="30.75" customHeight="1">
      <c r="B35" s="260"/>
      <c r="C35" s="261"/>
      <c r="D35" s="259"/>
      <c r="E35" s="263" t="s">
        <v>2020</v>
      </c>
      <c r="F35" s="259"/>
      <c r="G35" s="374" t="s">
        <v>2021</v>
      </c>
      <c r="H35" s="374"/>
      <c r="I35" s="374"/>
      <c r="J35" s="374"/>
      <c r="K35" s="257"/>
    </row>
    <row r="36" spans="2:11" ht="15" customHeight="1">
      <c r="B36" s="260"/>
      <c r="C36" s="261"/>
      <c r="D36" s="259"/>
      <c r="E36" s="263" t="s">
        <v>53</v>
      </c>
      <c r="F36" s="259"/>
      <c r="G36" s="374" t="s">
        <v>2022</v>
      </c>
      <c r="H36" s="374"/>
      <c r="I36" s="374"/>
      <c r="J36" s="374"/>
      <c r="K36" s="257"/>
    </row>
    <row r="37" spans="2:11" ht="15" customHeight="1">
      <c r="B37" s="260"/>
      <c r="C37" s="261"/>
      <c r="D37" s="259"/>
      <c r="E37" s="263" t="s">
        <v>142</v>
      </c>
      <c r="F37" s="259"/>
      <c r="G37" s="374" t="s">
        <v>2023</v>
      </c>
      <c r="H37" s="374"/>
      <c r="I37" s="374"/>
      <c r="J37" s="374"/>
      <c r="K37" s="257"/>
    </row>
    <row r="38" spans="2:11" ht="15" customHeight="1">
      <c r="B38" s="260"/>
      <c r="C38" s="261"/>
      <c r="D38" s="259"/>
      <c r="E38" s="263" t="s">
        <v>143</v>
      </c>
      <c r="F38" s="259"/>
      <c r="G38" s="374" t="s">
        <v>2024</v>
      </c>
      <c r="H38" s="374"/>
      <c r="I38" s="374"/>
      <c r="J38" s="374"/>
      <c r="K38" s="257"/>
    </row>
    <row r="39" spans="2:11" ht="15" customHeight="1">
      <c r="B39" s="260"/>
      <c r="C39" s="261"/>
      <c r="D39" s="259"/>
      <c r="E39" s="263" t="s">
        <v>144</v>
      </c>
      <c r="F39" s="259"/>
      <c r="G39" s="374" t="s">
        <v>2025</v>
      </c>
      <c r="H39" s="374"/>
      <c r="I39" s="374"/>
      <c r="J39" s="374"/>
      <c r="K39" s="257"/>
    </row>
    <row r="40" spans="2:11" ht="15" customHeight="1">
      <c r="B40" s="260"/>
      <c r="C40" s="261"/>
      <c r="D40" s="259"/>
      <c r="E40" s="263" t="s">
        <v>2026</v>
      </c>
      <c r="F40" s="259"/>
      <c r="G40" s="374" t="s">
        <v>2027</v>
      </c>
      <c r="H40" s="374"/>
      <c r="I40" s="374"/>
      <c r="J40" s="374"/>
      <c r="K40" s="257"/>
    </row>
    <row r="41" spans="2:11" ht="15" customHeight="1">
      <c r="B41" s="260"/>
      <c r="C41" s="261"/>
      <c r="D41" s="259"/>
      <c r="E41" s="263"/>
      <c r="F41" s="259"/>
      <c r="G41" s="374" t="s">
        <v>2028</v>
      </c>
      <c r="H41" s="374"/>
      <c r="I41" s="374"/>
      <c r="J41" s="374"/>
      <c r="K41" s="257"/>
    </row>
    <row r="42" spans="2:11" ht="15" customHeight="1">
      <c r="B42" s="260"/>
      <c r="C42" s="261"/>
      <c r="D42" s="259"/>
      <c r="E42" s="263" t="s">
        <v>2029</v>
      </c>
      <c r="F42" s="259"/>
      <c r="G42" s="374" t="s">
        <v>2030</v>
      </c>
      <c r="H42" s="374"/>
      <c r="I42" s="374"/>
      <c r="J42" s="374"/>
      <c r="K42" s="257"/>
    </row>
    <row r="43" spans="2:11" ht="15" customHeight="1">
      <c r="B43" s="260"/>
      <c r="C43" s="261"/>
      <c r="D43" s="259"/>
      <c r="E43" s="263" t="s">
        <v>146</v>
      </c>
      <c r="F43" s="259"/>
      <c r="G43" s="374" t="s">
        <v>2031</v>
      </c>
      <c r="H43" s="374"/>
      <c r="I43" s="374"/>
      <c r="J43" s="374"/>
      <c r="K43" s="257"/>
    </row>
    <row r="44" spans="2:11" ht="12.75" customHeight="1">
      <c r="B44" s="260"/>
      <c r="C44" s="261"/>
      <c r="D44" s="259"/>
      <c r="E44" s="259"/>
      <c r="F44" s="259"/>
      <c r="G44" s="259"/>
      <c r="H44" s="259"/>
      <c r="I44" s="259"/>
      <c r="J44" s="259"/>
      <c r="K44" s="257"/>
    </row>
    <row r="45" spans="2:11" ht="15" customHeight="1">
      <c r="B45" s="260"/>
      <c r="C45" s="261"/>
      <c r="D45" s="374" t="s">
        <v>2032</v>
      </c>
      <c r="E45" s="374"/>
      <c r="F45" s="374"/>
      <c r="G45" s="374"/>
      <c r="H45" s="374"/>
      <c r="I45" s="374"/>
      <c r="J45" s="374"/>
      <c r="K45" s="257"/>
    </row>
    <row r="46" spans="2:11" ht="15" customHeight="1">
      <c r="B46" s="260"/>
      <c r="C46" s="261"/>
      <c r="D46" s="261"/>
      <c r="E46" s="374" t="s">
        <v>2033</v>
      </c>
      <c r="F46" s="374"/>
      <c r="G46" s="374"/>
      <c r="H46" s="374"/>
      <c r="I46" s="374"/>
      <c r="J46" s="374"/>
      <c r="K46" s="257"/>
    </row>
    <row r="47" spans="2:11" ht="15" customHeight="1">
      <c r="B47" s="260"/>
      <c r="C47" s="261"/>
      <c r="D47" s="261"/>
      <c r="E47" s="374" t="s">
        <v>2034</v>
      </c>
      <c r="F47" s="374"/>
      <c r="G47" s="374"/>
      <c r="H47" s="374"/>
      <c r="I47" s="374"/>
      <c r="J47" s="374"/>
      <c r="K47" s="257"/>
    </row>
    <row r="48" spans="2:11" ht="15" customHeight="1">
      <c r="B48" s="260"/>
      <c r="C48" s="261"/>
      <c r="D48" s="261"/>
      <c r="E48" s="374" t="s">
        <v>2035</v>
      </c>
      <c r="F48" s="374"/>
      <c r="G48" s="374"/>
      <c r="H48" s="374"/>
      <c r="I48" s="374"/>
      <c r="J48" s="374"/>
      <c r="K48" s="257"/>
    </row>
    <row r="49" spans="2:11" ht="15" customHeight="1">
      <c r="B49" s="260"/>
      <c r="C49" s="261"/>
      <c r="D49" s="374" t="s">
        <v>2036</v>
      </c>
      <c r="E49" s="374"/>
      <c r="F49" s="374"/>
      <c r="G49" s="374"/>
      <c r="H49" s="374"/>
      <c r="I49" s="374"/>
      <c r="J49" s="374"/>
      <c r="K49" s="257"/>
    </row>
    <row r="50" spans="2:11" ht="25.5" customHeight="1">
      <c r="B50" s="256"/>
      <c r="C50" s="376" t="s">
        <v>2037</v>
      </c>
      <c r="D50" s="376"/>
      <c r="E50" s="376"/>
      <c r="F50" s="376"/>
      <c r="G50" s="376"/>
      <c r="H50" s="376"/>
      <c r="I50" s="376"/>
      <c r="J50" s="376"/>
      <c r="K50" s="257"/>
    </row>
    <row r="51" spans="2:11" ht="5.25" customHeight="1">
      <c r="B51" s="256"/>
      <c r="C51" s="258"/>
      <c r="D51" s="258"/>
      <c r="E51" s="258"/>
      <c r="F51" s="258"/>
      <c r="G51" s="258"/>
      <c r="H51" s="258"/>
      <c r="I51" s="258"/>
      <c r="J51" s="258"/>
      <c r="K51" s="257"/>
    </row>
    <row r="52" spans="2:11" ht="15" customHeight="1">
      <c r="B52" s="256"/>
      <c r="C52" s="374" t="s">
        <v>2038</v>
      </c>
      <c r="D52" s="374"/>
      <c r="E52" s="374"/>
      <c r="F52" s="374"/>
      <c r="G52" s="374"/>
      <c r="H52" s="374"/>
      <c r="I52" s="374"/>
      <c r="J52" s="374"/>
      <c r="K52" s="257"/>
    </row>
    <row r="53" spans="2:11" ht="15" customHeight="1">
      <c r="B53" s="256"/>
      <c r="C53" s="374" t="s">
        <v>2039</v>
      </c>
      <c r="D53" s="374"/>
      <c r="E53" s="374"/>
      <c r="F53" s="374"/>
      <c r="G53" s="374"/>
      <c r="H53" s="374"/>
      <c r="I53" s="374"/>
      <c r="J53" s="374"/>
      <c r="K53" s="257"/>
    </row>
    <row r="54" spans="2:11" ht="12.75" customHeight="1">
      <c r="B54" s="256"/>
      <c r="C54" s="259"/>
      <c r="D54" s="259"/>
      <c r="E54" s="259"/>
      <c r="F54" s="259"/>
      <c r="G54" s="259"/>
      <c r="H54" s="259"/>
      <c r="I54" s="259"/>
      <c r="J54" s="259"/>
      <c r="K54" s="257"/>
    </row>
    <row r="55" spans="2:11" ht="15" customHeight="1">
      <c r="B55" s="256"/>
      <c r="C55" s="374" t="s">
        <v>2040</v>
      </c>
      <c r="D55" s="374"/>
      <c r="E55" s="374"/>
      <c r="F55" s="374"/>
      <c r="G55" s="374"/>
      <c r="H55" s="374"/>
      <c r="I55" s="374"/>
      <c r="J55" s="374"/>
      <c r="K55" s="257"/>
    </row>
    <row r="56" spans="2:11" ht="15" customHeight="1">
      <c r="B56" s="256"/>
      <c r="C56" s="261"/>
      <c r="D56" s="374" t="s">
        <v>2041</v>
      </c>
      <c r="E56" s="374"/>
      <c r="F56" s="374"/>
      <c r="G56" s="374"/>
      <c r="H56" s="374"/>
      <c r="I56" s="374"/>
      <c r="J56" s="374"/>
      <c r="K56" s="257"/>
    </row>
    <row r="57" spans="2:11" ht="15" customHeight="1">
      <c r="B57" s="256"/>
      <c r="C57" s="261"/>
      <c r="D57" s="374" t="s">
        <v>2042</v>
      </c>
      <c r="E57" s="374"/>
      <c r="F57" s="374"/>
      <c r="G57" s="374"/>
      <c r="H57" s="374"/>
      <c r="I57" s="374"/>
      <c r="J57" s="374"/>
      <c r="K57" s="257"/>
    </row>
    <row r="58" spans="2:11" ht="15" customHeight="1">
      <c r="B58" s="256"/>
      <c r="C58" s="261"/>
      <c r="D58" s="374" t="s">
        <v>2043</v>
      </c>
      <c r="E58" s="374"/>
      <c r="F58" s="374"/>
      <c r="G58" s="374"/>
      <c r="H58" s="374"/>
      <c r="I58" s="374"/>
      <c r="J58" s="374"/>
      <c r="K58" s="257"/>
    </row>
    <row r="59" spans="2:11" ht="15" customHeight="1">
      <c r="B59" s="256"/>
      <c r="C59" s="261"/>
      <c r="D59" s="374" t="s">
        <v>2044</v>
      </c>
      <c r="E59" s="374"/>
      <c r="F59" s="374"/>
      <c r="G59" s="374"/>
      <c r="H59" s="374"/>
      <c r="I59" s="374"/>
      <c r="J59" s="374"/>
      <c r="K59" s="257"/>
    </row>
    <row r="60" spans="2:11" ht="15" customHeight="1">
      <c r="B60" s="256"/>
      <c r="C60" s="261"/>
      <c r="D60" s="378" t="s">
        <v>2045</v>
      </c>
      <c r="E60" s="378"/>
      <c r="F60" s="378"/>
      <c r="G60" s="378"/>
      <c r="H60" s="378"/>
      <c r="I60" s="378"/>
      <c r="J60" s="378"/>
      <c r="K60" s="257"/>
    </row>
    <row r="61" spans="2:11" ht="15" customHeight="1">
      <c r="B61" s="256"/>
      <c r="C61" s="261"/>
      <c r="D61" s="374" t="s">
        <v>2046</v>
      </c>
      <c r="E61" s="374"/>
      <c r="F61" s="374"/>
      <c r="G61" s="374"/>
      <c r="H61" s="374"/>
      <c r="I61" s="374"/>
      <c r="J61" s="374"/>
      <c r="K61" s="257"/>
    </row>
    <row r="62" spans="2:11" ht="12.75" customHeight="1">
      <c r="B62" s="256"/>
      <c r="C62" s="261"/>
      <c r="D62" s="261"/>
      <c r="E62" s="264"/>
      <c r="F62" s="261"/>
      <c r="G62" s="261"/>
      <c r="H62" s="261"/>
      <c r="I62" s="261"/>
      <c r="J62" s="261"/>
      <c r="K62" s="257"/>
    </row>
    <row r="63" spans="2:11" ht="15" customHeight="1">
      <c r="B63" s="256"/>
      <c r="C63" s="261"/>
      <c r="D63" s="374" t="s">
        <v>2047</v>
      </c>
      <c r="E63" s="374"/>
      <c r="F63" s="374"/>
      <c r="G63" s="374"/>
      <c r="H63" s="374"/>
      <c r="I63" s="374"/>
      <c r="J63" s="374"/>
      <c r="K63" s="257"/>
    </row>
    <row r="64" spans="2:11" ht="15" customHeight="1">
      <c r="B64" s="256"/>
      <c r="C64" s="261"/>
      <c r="D64" s="378" t="s">
        <v>2048</v>
      </c>
      <c r="E64" s="378"/>
      <c r="F64" s="378"/>
      <c r="G64" s="378"/>
      <c r="H64" s="378"/>
      <c r="I64" s="378"/>
      <c r="J64" s="378"/>
      <c r="K64" s="257"/>
    </row>
    <row r="65" spans="2:11" ht="15" customHeight="1">
      <c r="B65" s="256"/>
      <c r="C65" s="261"/>
      <c r="D65" s="374" t="s">
        <v>2049</v>
      </c>
      <c r="E65" s="374"/>
      <c r="F65" s="374"/>
      <c r="G65" s="374"/>
      <c r="H65" s="374"/>
      <c r="I65" s="374"/>
      <c r="J65" s="374"/>
      <c r="K65" s="257"/>
    </row>
    <row r="66" spans="2:11" ht="15" customHeight="1">
      <c r="B66" s="256"/>
      <c r="C66" s="261"/>
      <c r="D66" s="374" t="s">
        <v>2050</v>
      </c>
      <c r="E66" s="374"/>
      <c r="F66" s="374"/>
      <c r="G66" s="374"/>
      <c r="H66" s="374"/>
      <c r="I66" s="374"/>
      <c r="J66" s="374"/>
      <c r="K66" s="257"/>
    </row>
    <row r="67" spans="2:11" ht="15" customHeight="1">
      <c r="B67" s="256"/>
      <c r="C67" s="261"/>
      <c r="D67" s="374" t="s">
        <v>2051</v>
      </c>
      <c r="E67" s="374"/>
      <c r="F67" s="374"/>
      <c r="G67" s="374"/>
      <c r="H67" s="374"/>
      <c r="I67" s="374"/>
      <c r="J67" s="374"/>
      <c r="K67" s="257"/>
    </row>
    <row r="68" spans="2:11" ht="15" customHeight="1">
      <c r="B68" s="256"/>
      <c r="C68" s="261"/>
      <c r="D68" s="374" t="s">
        <v>2052</v>
      </c>
      <c r="E68" s="374"/>
      <c r="F68" s="374"/>
      <c r="G68" s="374"/>
      <c r="H68" s="374"/>
      <c r="I68" s="374"/>
      <c r="J68" s="374"/>
      <c r="K68" s="257"/>
    </row>
    <row r="69" spans="2:11" ht="12.75" customHeight="1">
      <c r="B69" s="265"/>
      <c r="C69" s="266"/>
      <c r="D69" s="266"/>
      <c r="E69" s="266"/>
      <c r="F69" s="266"/>
      <c r="G69" s="266"/>
      <c r="H69" s="266"/>
      <c r="I69" s="266"/>
      <c r="J69" s="266"/>
      <c r="K69" s="267"/>
    </row>
    <row r="70" spans="2:11" ht="18.75" customHeight="1">
      <c r="B70" s="268"/>
      <c r="C70" s="268"/>
      <c r="D70" s="268"/>
      <c r="E70" s="268"/>
      <c r="F70" s="268"/>
      <c r="G70" s="268"/>
      <c r="H70" s="268"/>
      <c r="I70" s="268"/>
      <c r="J70" s="268"/>
      <c r="K70" s="269"/>
    </row>
    <row r="71" spans="2:11" ht="18.75" customHeight="1">
      <c r="B71" s="269"/>
      <c r="C71" s="269"/>
      <c r="D71" s="269"/>
      <c r="E71" s="269"/>
      <c r="F71" s="269"/>
      <c r="G71" s="269"/>
      <c r="H71" s="269"/>
      <c r="I71" s="269"/>
      <c r="J71" s="269"/>
      <c r="K71" s="269"/>
    </row>
    <row r="72" spans="2:11" ht="7.5" customHeight="1">
      <c r="B72" s="270"/>
      <c r="C72" s="271"/>
      <c r="D72" s="271"/>
      <c r="E72" s="271"/>
      <c r="F72" s="271"/>
      <c r="G72" s="271"/>
      <c r="H72" s="271"/>
      <c r="I72" s="271"/>
      <c r="J72" s="271"/>
      <c r="K72" s="272"/>
    </row>
    <row r="73" spans="2:11" ht="45" customHeight="1">
      <c r="B73" s="273"/>
      <c r="C73" s="379" t="s">
        <v>114</v>
      </c>
      <c r="D73" s="379"/>
      <c r="E73" s="379"/>
      <c r="F73" s="379"/>
      <c r="G73" s="379"/>
      <c r="H73" s="379"/>
      <c r="I73" s="379"/>
      <c r="J73" s="379"/>
      <c r="K73" s="274"/>
    </row>
    <row r="74" spans="2:11" ht="17.25" customHeight="1">
      <c r="B74" s="273"/>
      <c r="C74" s="275" t="s">
        <v>2053</v>
      </c>
      <c r="D74" s="275"/>
      <c r="E74" s="275"/>
      <c r="F74" s="275" t="s">
        <v>2054</v>
      </c>
      <c r="G74" s="276"/>
      <c r="H74" s="275" t="s">
        <v>142</v>
      </c>
      <c r="I74" s="275" t="s">
        <v>57</v>
      </c>
      <c r="J74" s="275" t="s">
        <v>2055</v>
      </c>
      <c r="K74" s="274"/>
    </row>
    <row r="75" spans="2:11" ht="17.25" customHeight="1">
      <c r="B75" s="273"/>
      <c r="C75" s="277" t="s">
        <v>2056</v>
      </c>
      <c r="D75" s="277"/>
      <c r="E75" s="277"/>
      <c r="F75" s="278" t="s">
        <v>2057</v>
      </c>
      <c r="G75" s="279"/>
      <c r="H75" s="277"/>
      <c r="I75" s="277"/>
      <c r="J75" s="277" t="s">
        <v>2058</v>
      </c>
      <c r="K75" s="274"/>
    </row>
    <row r="76" spans="2:11" ht="5.25" customHeight="1">
      <c r="B76" s="273"/>
      <c r="C76" s="280"/>
      <c r="D76" s="280"/>
      <c r="E76" s="280"/>
      <c r="F76" s="280"/>
      <c r="G76" s="281"/>
      <c r="H76" s="280"/>
      <c r="I76" s="280"/>
      <c r="J76" s="280"/>
      <c r="K76" s="274"/>
    </row>
    <row r="77" spans="2:11" ht="15" customHeight="1">
      <c r="B77" s="273"/>
      <c r="C77" s="263" t="s">
        <v>53</v>
      </c>
      <c r="D77" s="280"/>
      <c r="E77" s="280"/>
      <c r="F77" s="282" t="s">
        <v>2059</v>
      </c>
      <c r="G77" s="281"/>
      <c r="H77" s="263" t="s">
        <v>2060</v>
      </c>
      <c r="I77" s="263" t="s">
        <v>2061</v>
      </c>
      <c r="J77" s="263">
        <v>20</v>
      </c>
      <c r="K77" s="274"/>
    </row>
    <row r="78" spans="2:11" ht="15" customHeight="1">
      <c r="B78" s="273"/>
      <c r="C78" s="263" t="s">
        <v>2062</v>
      </c>
      <c r="D78" s="263"/>
      <c r="E78" s="263"/>
      <c r="F78" s="282" t="s">
        <v>2059</v>
      </c>
      <c r="G78" s="281"/>
      <c r="H78" s="263" t="s">
        <v>2063</v>
      </c>
      <c r="I78" s="263" t="s">
        <v>2061</v>
      </c>
      <c r="J78" s="263">
        <v>120</v>
      </c>
      <c r="K78" s="274"/>
    </row>
    <row r="79" spans="2:11" ht="15" customHeight="1">
      <c r="B79" s="283"/>
      <c r="C79" s="263" t="s">
        <v>2064</v>
      </c>
      <c r="D79" s="263"/>
      <c r="E79" s="263"/>
      <c r="F79" s="282" t="s">
        <v>2065</v>
      </c>
      <c r="G79" s="281"/>
      <c r="H79" s="263" t="s">
        <v>2066</v>
      </c>
      <c r="I79" s="263" t="s">
        <v>2061</v>
      </c>
      <c r="J79" s="263">
        <v>50</v>
      </c>
      <c r="K79" s="274"/>
    </row>
    <row r="80" spans="2:11" ht="15" customHeight="1">
      <c r="B80" s="283"/>
      <c r="C80" s="263" t="s">
        <v>2067</v>
      </c>
      <c r="D80" s="263"/>
      <c r="E80" s="263"/>
      <c r="F80" s="282" t="s">
        <v>2059</v>
      </c>
      <c r="G80" s="281"/>
      <c r="H80" s="263" t="s">
        <v>2068</v>
      </c>
      <c r="I80" s="263" t="s">
        <v>2069</v>
      </c>
      <c r="J80" s="263"/>
      <c r="K80" s="274"/>
    </row>
    <row r="81" spans="2:11" ht="15" customHeight="1">
      <c r="B81" s="283"/>
      <c r="C81" s="284" t="s">
        <v>2070</v>
      </c>
      <c r="D81" s="284"/>
      <c r="E81" s="284"/>
      <c r="F81" s="285" t="s">
        <v>2065</v>
      </c>
      <c r="G81" s="284"/>
      <c r="H81" s="284" t="s">
        <v>2071</v>
      </c>
      <c r="I81" s="284" t="s">
        <v>2061</v>
      </c>
      <c r="J81" s="284">
        <v>15</v>
      </c>
      <c r="K81" s="274"/>
    </row>
    <row r="82" spans="2:11" ht="15" customHeight="1">
      <c r="B82" s="283"/>
      <c r="C82" s="284" t="s">
        <v>2072</v>
      </c>
      <c r="D82" s="284"/>
      <c r="E82" s="284"/>
      <c r="F82" s="285" t="s">
        <v>2065</v>
      </c>
      <c r="G82" s="284"/>
      <c r="H82" s="284" t="s">
        <v>2073</v>
      </c>
      <c r="I82" s="284" t="s">
        <v>2061</v>
      </c>
      <c r="J82" s="284">
        <v>15</v>
      </c>
      <c r="K82" s="274"/>
    </row>
    <row r="83" spans="2:11" ht="15" customHeight="1">
      <c r="B83" s="283"/>
      <c r="C83" s="284" t="s">
        <v>2074</v>
      </c>
      <c r="D83" s="284"/>
      <c r="E83" s="284"/>
      <c r="F83" s="285" t="s">
        <v>2065</v>
      </c>
      <c r="G83" s="284"/>
      <c r="H83" s="284" t="s">
        <v>2075</v>
      </c>
      <c r="I83" s="284" t="s">
        <v>2061</v>
      </c>
      <c r="J83" s="284">
        <v>20</v>
      </c>
      <c r="K83" s="274"/>
    </row>
    <row r="84" spans="2:11" ht="15" customHeight="1">
      <c r="B84" s="283"/>
      <c r="C84" s="284" t="s">
        <v>2076</v>
      </c>
      <c r="D84" s="284"/>
      <c r="E84" s="284"/>
      <c r="F84" s="285" t="s">
        <v>2065</v>
      </c>
      <c r="G84" s="284"/>
      <c r="H84" s="284" t="s">
        <v>2077</v>
      </c>
      <c r="I84" s="284" t="s">
        <v>2061</v>
      </c>
      <c r="J84" s="284">
        <v>20</v>
      </c>
      <c r="K84" s="274"/>
    </row>
    <row r="85" spans="2:11" ht="15" customHeight="1">
      <c r="B85" s="283"/>
      <c r="C85" s="263" t="s">
        <v>2078</v>
      </c>
      <c r="D85" s="263"/>
      <c r="E85" s="263"/>
      <c r="F85" s="282" t="s">
        <v>2065</v>
      </c>
      <c r="G85" s="281"/>
      <c r="H85" s="263" t="s">
        <v>2079</v>
      </c>
      <c r="I85" s="263" t="s">
        <v>2061</v>
      </c>
      <c r="J85" s="263">
        <v>50</v>
      </c>
      <c r="K85" s="274"/>
    </row>
    <row r="86" spans="2:11" ht="15" customHeight="1">
      <c r="B86" s="283"/>
      <c r="C86" s="263" t="s">
        <v>2080</v>
      </c>
      <c r="D86" s="263"/>
      <c r="E86" s="263"/>
      <c r="F86" s="282" t="s">
        <v>2065</v>
      </c>
      <c r="G86" s="281"/>
      <c r="H86" s="263" t="s">
        <v>2081</v>
      </c>
      <c r="I86" s="263" t="s">
        <v>2061</v>
      </c>
      <c r="J86" s="263">
        <v>20</v>
      </c>
      <c r="K86" s="274"/>
    </row>
    <row r="87" spans="2:11" ht="15" customHeight="1">
      <c r="B87" s="283"/>
      <c r="C87" s="263" t="s">
        <v>2082</v>
      </c>
      <c r="D87" s="263"/>
      <c r="E87" s="263"/>
      <c r="F87" s="282" t="s">
        <v>2065</v>
      </c>
      <c r="G87" s="281"/>
      <c r="H87" s="263" t="s">
        <v>2083</v>
      </c>
      <c r="I87" s="263" t="s">
        <v>2061</v>
      </c>
      <c r="J87" s="263">
        <v>20</v>
      </c>
      <c r="K87" s="274"/>
    </row>
    <row r="88" spans="2:11" ht="15" customHeight="1">
      <c r="B88" s="283"/>
      <c r="C88" s="263" t="s">
        <v>2084</v>
      </c>
      <c r="D88" s="263"/>
      <c r="E88" s="263"/>
      <c r="F88" s="282" t="s">
        <v>2065</v>
      </c>
      <c r="G88" s="281"/>
      <c r="H88" s="263" t="s">
        <v>2085</v>
      </c>
      <c r="I88" s="263" t="s">
        <v>2061</v>
      </c>
      <c r="J88" s="263">
        <v>50</v>
      </c>
      <c r="K88" s="274"/>
    </row>
    <row r="89" spans="2:11" ht="15" customHeight="1">
      <c r="B89" s="283"/>
      <c r="C89" s="263" t="s">
        <v>2086</v>
      </c>
      <c r="D89" s="263"/>
      <c r="E89" s="263"/>
      <c r="F89" s="282" t="s">
        <v>2065</v>
      </c>
      <c r="G89" s="281"/>
      <c r="H89" s="263" t="s">
        <v>2086</v>
      </c>
      <c r="I89" s="263" t="s">
        <v>2061</v>
      </c>
      <c r="J89" s="263">
        <v>50</v>
      </c>
      <c r="K89" s="274"/>
    </row>
    <row r="90" spans="2:11" ht="15" customHeight="1">
      <c r="B90" s="283"/>
      <c r="C90" s="263" t="s">
        <v>147</v>
      </c>
      <c r="D90" s="263"/>
      <c r="E90" s="263"/>
      <c r="F90" s="282" t="s">
        <v>2065</v>
      </c>
      <c r="G90" s="281"/>
      <c r="H90" s="263" t="s">
        <v>2087</v>
      </c>
      <c r="I90" s="263" t="s">
        <v>2061</v>
      </c>
      <c r="J90" s="263">
        <v>255</v>
      </c>
      <c r="K90" s="274"/>
    </row>
    <row r="91" spans="2:11" ht="15" customHeight="1">
      <c r="B91" s="283"/>
      <c r="C91" s="263" t="s">
        <v>2088</v>
      </c>
      <c r="D91" s="263"/>
      <c r="E91" s="263"/>
      <c r="F91" s="282" t="s">
        <v>2059</v>
      </c>
      <c r="G91" s="281"/>
      <c r="H91" s="263" t="s">
        <v>2089</v>
      </c>
      <c r="I91" s="263" t="s">
        <v>2090</v>
      </c>
      <c r="J91" s="263"/>
      <c r="K91" s="274"/>
    </row>
    <row r="92" spans="2:11" ht="15" customHeight="1">
      <c r="B92" s="283"/>
      <c r="C92" s="263" t="s">
        <v>2091</v>
      </c>
      <c r="D92" s="263"/>
      <c r="E92" s="263"/>
      <c r="F92" s="282" t="s">
        <v>2059</v>
      </c>
      <c r="G92" s="281"/>
      <c r="H92" s="263" t="s">
        <v>2092</v>
      </c>
      <c r="I92" s="263" t="s">
        <v>2093</v>
      </c>
      <c r="J92" s="263"/>
      <c r="K92" s="274"/>
    </row>
    <row r="93" spans="2:11" ht="15" customHeight="1">
      <c r="B93" s="283"/>
      <c r="C93" s="263" t="s">
        <v>2094</v>
      </c>
      <c r="D93" s="263"/>
      <c r="E93" s="263"/>
      <c r="F93" s="282" t="s">
        <v>2059</v>
      </c>
      <c r="G93" s="281"/>
      <c r="H93" s="263" t="s">
        <v>2094</v>
      </c>
      <c r="I93" s="263" t="s">
        <v>2093</v>
      </c>
      <c r="J93" s="263"/>
      <c r="K93" s="274"/>
    </row>
    <row r="94" spans="2:11" ht="15" customHeight="1">
      <c r="B94" s="283"/>
      <c r="C94" s="263" t="s">
        <v>38</v>
      </c>
      <c r="D94" s="263"/>
      <c r="E94" s="263"/>
      <c r="F94" s="282" t="s">
        <v>2059</v>
      </c>
      <c r="G94" s="281"/>
      <c r="H94" s="263" t="s">
        <v>2095</v>
      </c>
      <c r="I94" s="263" t="s">
        <v>2093</v>
      </c>
      <c r="J94" s="263"/>
      <c r="K94" s="274"/>
    </row>
    <row r="95" spans="2:11" ht="15" customHeight="1">
      <c r="B95" s="283"/>
      <c r="C95" s="263" t="s">
        <v>48</v>
      </c>
      <c r="D95" s="263"/>
      <c r="E95" s="263"/>
      <c r="F95" s="282" t="s">
        <v>2059</v>
      </c>
      <c r="G95" s="281"/>
      <c r="H95" s="263" t="s">
        <v>2096</v>
      </c>
      <c r="I95" s="263" t="s">
        <v>2093</v>
      </c>
      <c r="J95" s="263"/>
      <c r="K95" s="274"/>
    </row>
    <row r="96" spans="2:11" ht="15" customHeight="1">
      <c r="B96" s="286"/>
      <c r="C96" s="287"/>
      <c r="D96" s="287"/>
      <c r="E96" s="287"/>
      <c r="F96" s="287"/>
      <c r="G96" s="287"/>
      <c r="H96" s="287"/>
      <c r="I96" s="287"/>
      <c r="J96" s="287"/>
      <c r="K96" s="288"/>
    </row>
    <row r="97" spans="2:11" ht="18.75" customHeight="1">
      <c r="B97" s="289"/>
      <c r="C97" s="290"/>
      <c r="D97" s="290"/>
      <c r="E97" s="290"/>
      <c r="F97" s="290"/>
      <c r="G97" s="290"/>
      <c r="H97" s="290"/>
      <c r="I97" s="290"/>
      <c r="J97" s="290"/>
      <c r="K97" s="289"/>
    </row>
    <row r="98" spans="2:11" ht="18.75" customHeight="1">
      <c r="B98" s="269"/>
      <c r="C98" s="269"/>
      <c r="D98" s="269"/>
      <c r="E98" s="269"/>
      <c r="F98" s="269"/>
      <c r="G98" s="269"/>
      <c r="H98" s="269"/>
      <c r="I98" s="269"/>
      <c r="J98" s="269"/>
      <c r="K98" s="269"/>
    </row>
    <row r="99" spans="2:11" ht="7.5" customHeight="1">
      <c r="B99" s="270"/>
      <c r="C99" s="271"/>
      <c r="D99" s="271"/>
      <c r="E99" s="271"/>
      <c r="F99" s="271"/>
      <c r="G99" s="271"/>
      <c r="H99" s="271"/>
      <c r="I99" s="271"/>
      <c r="J99" s="271"/>
      <c r="K99" s="272"/>
    </row>
    <row r="100" spans="2:11" ht="45" customHeight="1">
      <c r="B100" s="273"/>
      <c r="C100" s="379" t="s">
        <v>2097</v>
      </c>
      <c r="D100" s="379"/>
      <c r="E100" s="379"/>
      <c r="F100" s="379"/>
      <c r="G100" s="379"/>
      <c r="H100" s="379"/>
      <c r="I100" s="379"/>
      <c r="J100" s="379"/>
      <c r="K100" s="274"/>
    </row>
    <row r="101" spans="2:11" ht="17.25" customHeight="1">
      <c r="B101" s="273"/>
      <c r="C101" s="275" t="s">
        <v>2053</v>
      </c>
      <c r="D101" s="275"/>
      <c r="E101" s="275"/>
      <c r="F101" s="275" t="s">
        <v>2054</v>
      </c>
      <c r="G101" s="276"/>
      <c r="H101" s="275" t="s">
        <v>142</v>
      </c>
      <c r="I101" s="275" t="s">
        <v>57</v>
      </c>
      <c r="J101" s="275" t="s">
        <v>2055</v>
      </c>
      <c r="K101" s="274"/>
    </row>
    <row r="102" spans="2:11" ht="17.25" customHeight="1">
      <c r="B102" s="273"/>
      <c r="C102" s="277" t="s">
        <v>2056</v>
      </c>
      <c r="D102" s="277"/>
      <c r="E102" s="277"/>
      <c r="F102" s="278" t="s">
        <v>2057</v>
      </c>
      <c r="G102" s="279"/>
      <c r="H102" s="277"/>
      <c r="I102" s="277"/>
      <c r="J102" s="277" t="s">
        <v>2058</v>
      </c>
      <c r="K102" s="274"/>
    </row>
    <row r="103" spans="2:11" ht="5.25" customHeight="1">
      <c r="B103" s="273"/>
      <c r="C103" s="275"/>
      <c r="D103" s="275"/>
      <c r="E103" s="275"/>
      <c r="F103" s="275"/>
      <c r="G103" s="291"/>
      <c r="H103" s="275"/>
      <c r="I103" s="275"/>
      <c r="J103" s="275"/>
      <c r="K103" s="274"/>
    </row>
    <row r="104" spans="2:11" ht="15" customHeight="1">
      <c r="B104" s="273"/>
      <c r="C104" s="263" t="s">
        <v>53</v>
      </c>
      <c r="D104" s="280"/>
      <c r="E104" s="280"/>
      <c r="F104" s="282" t="s">
        <v>2059</v>
      </c>
      <c r="G104" s="291"/>
      <c r="H104" s="263" t="s">
        <v>2098</v>
      </c>
      <c r="I104" s="263" t="s">
        <v>2061</v>
      </c>
      <c r="J104" s="263">
        <v>20</v>
      </c>
      <c r="K104" s="274"/>
    </row>
    <row r="105" spans="2:11" ht="15" customHeight="1">
      <c r="B105" s="273"/>
      <c r="C105" s="263" t="s">
        <v>2062</v>
      </c>
      <c r="D105" s="263"/>
      <c r="E105" s="263"/>
      <c r="F105" s="282" t="s">
        <v>2059</v>
      </c>
      <c r="G105" s="263"/>
      <c r="H105" s="263" t="s">
        <v>2098</v>
      </c>
      <c r="I105" s="263" t="s">
        <v>2061</v>
      </c>
      <c r="J105" s="263">
        <v>120</v>
      </c>
      <c r="K105" s="274"/>
    </row>
    <row r="106" spans="2:11" ht="15" customHeight="1">
      <c r="B106" s="283"/>
      <c r="C106" s="263" t="s">
        <v>2064</v>
      </c>
      <c r="D106" s="263"/>
      <c r="E106" s="263"/>
      <c r="F106" s="282" t="s">
        <v>2065</v>
      </c>
      <c r="G106" s="263"/>
      <c r="H106" s="263" t="s">
        <v>2098</v>
      </c>
      <c r="I106" s="263" t="s">
        <v>2061</v>
      </c>
      <c r="J106" s="263">
        <v>50</v>
      </c>
      <c r="K106" s="274"/>
    </row>
    <row r="107" spans="2:11" ht="15" customHeight="1">
      <c r="B107" s="283"/>
      <c r="C107" s="263" t="s">
        <v>2067</v>
      </c>
      <c r="D107" s="263"/>
      <c r="E107" s="263"/>
      <c r="F107" s="282" t="s">
        <v>2059</v>
      </c>
      <c r="G107" s="263"/>
      <c r="H107" s="263" t="s">
        <v>2098</v>
      </c>
      <c r="I107" s="263" t="s">
        <v>2069</v>
      </c>
      <c r="J107" s="263"/>
      <c r="K107" s="274"/>
    </row>
    <row r="108" spans="2:11" ht="15" customHeight="1">
      <c r="B108" s="283"/>
      <c r="C108" s="263" t="s">
        <v>2078</v>
      </c>
      <c r="D108" s="263"/>
      <c r="E108" s="263"/>
      <c r="F108" s="282" t="s">
        <v>2065</v>
      </c>
      <c r="G108" s="263"/>
      <c r="H108" s="263" t="s">
        <v>2098</v>
      </c>
      <c r="I108" s="263" t="s">
        <v>2061</v>
      </c>
      <c r="J108" s="263">
        <v>50</v>
      </c>
      <c r="K108" s="274"/>
    </row>
    <row r="109" spans="2:11" ht="15" customHeight="1">
      <c r="B109" s="283"/>
      <c r="C109" s="263" t="s">
        <v>2086</v>
      </c>
      <c r="D109" s="263"/>
      <c r="E109" s="263"/>
      <c r="F109" s="282" t="s">
        <v>2065</v>
      </c>
      <c r="G109" s="263"/>
      <c r="H109" s="263" t="s">
        <v>2098</v>
      </c>
      <c r="I109" s="263" t="s">
        <v>2061</v>
      </c>
      <c r="J109" s="263">
        <v>50</v>
      </c>
      <c r="K109" s="274"/>
    </row>
    <row r="110" spans="2:11" ht="15" customHeight="1">
      <c r="B110" s="283"/>
      <c r="C110" s="263" t="s">
        <v>2084</v>
      </c>
      <c r="D110" s="263"/>
      <c r="E110" s="263"/>
      <c r="F110" s="282" t="s">
        <v>2065</v>
      </c>
      <c r="G110" s="263"/>
      <c r="H110" s="263" t="s">
        <v>2098</v>
      </c>
      <c r="I110" s="263" t="s">
        <v>2061</v>
      </c>
      <c r="J110" s="263">
        <v>50</v>
      </c>
      <c r="K110" s="274"/>
    </row>
    <row r="111" spans="2:11" ht="15" customHeight="1">
      <c r="B111" s="283"/>
      <c r="C111" s="263" t="s">
        <v>53</v>
      </c>
      <c r="D111" s="263"/>
      <c r="E111" s="263"/>
      <c r="F111" s="282" t="s">
        <v>2059</v>
      </c>
      <c r="G111" s="263"/>
      <c r="H111" s="263" t="s">
        <v>2099</v>
      </c>
      <c r="I111" s="263" t="s">
        <v>2061</v>
      </c>
      <c r="J111" s="263">
        <v>20</v>
      </c>
      <c r="K111" s="274"/>
    </row>
    <row r="112" spans="2:11" ht="15" customHeight="1">
      <c r="B112" s="283"/>
      <c r="C112" s="263" t="s">
        <v>2100</v>
      </c>
      <c r="D112" s="263"/>
      <c r="E112" s="263"/>
      <c r="F112" s="282" t="s">
        <v>2059</v>
      </c>
      <c r="G112" s="263"/>
      <c r="H112" s="263" t="s">
        <v>2101</v>
      </c>
      <c r="I112" s="263" t="s">
        <v>2061</v>
      </c>
      <c r="J112" s="263">
        <v>120</v>
      </c>
      <c r="K112" s="274"/>
    </row>
    <row r="113" spans="2:11" ht="15" customHeight="1">
      <c r="B113" s="283"/>
      <c r="C113" s="263" t="s">
        <v>38</v>
      </c>
      <c r="D113" s="263"/>
      <c r="E113" s="263"/>
      <c r="F113" s="282" t="s">
        <v>2059</v>
      </c>
      <c r="G113" s="263"/>
      <c r="H113" s="263" t="s">
        <v>2102</v>
      </c>
      <c r="I113" s="263" t="s">
        <v>2093</v>
      </c>
      <c r="J113" s="263"/>
      <c r="K113" s="274"/>
    </row>
    <row r="114" spans="2:11" ht="15" customHeight="1">
      <c r="B114" s="283"/>
      <c r="C114" s="263" t="s">
        <v>48</v>
      </c>
      <c r="D114" s="263"/>
      <c r="E114" s="263"/>
      <c r="F114" s="282" t="s">
        <v>2059</v>
      </c>
      <c r="G114" s="263"/>
      <c r="H114" s="263" t="s">
        <v>2103</v>
      </c>
      <c r="I114" s="263" t="s">
        <v>2093</v>
      </c>
      <c r="J114" s="263"/>
      <c r="K114" s="274"/>
    </row>
    <row r="115" spans="2:11" ht="15" customHeight="1">
      <c r="B115" s="283"/>
      <c r="C115" s="263" t="s">
        <v>57</v>
      </c>
      <c r="D115" s="263"/>
      <c r="E115" s="263"/>
      <c r="F115" s="282" t="s">
        <v>2059</v>
      </c>
      <c r="G115" s="263"/>
      <c r="H115" s="263" t="s">
        <v>2104</v>
      </c>
      <c r="I115" s="263" t="s">
        <v>2105</v>
      </c>
      <c r="J115" s="263"/>
      <c r="K115" s="274"/>
    </row>
    <row r="116" spans="2:11" ht="15" customHeight="1">
      <c r="B116" s="286"/>
      <c r="C116" s="292"/>
      <c r="D116" s="292"/>
      <c r="E116" s="292"/>
      <c r="F116" s="292"/>
      <c r="G116" s="292"/>
      <c r="H116" s="292"/>
      <c r="I116" s="292"/>
      <c r="J116" s="292"/>
      <c r="K116" s="288"/>
    </row>
    <row r="117" spans="2:11" ht="18.75" customHeight="1">
      <c r="B117" s="293"/>
      <c r="C117" s="259"/>
      <c r="D117" s="259"/>
      <c r="E117" s="259"/>
      <c r="F117" s="294"/>
      <c r="G117" s="259"/>
      <c r="H117" s="259"/>
      <c r="I117" s="259"/>
      <c r="J117" s="259"/>
      <c r="K117" s="293"/>
    </row>
    <row r="118" spans="2:11" ht="18.75" customHeight="1">
      <c r="B118" s="269"/>
      <c r="C118" s="269"/>
      <c r="D118" s="269"/>
      <c r="E118" s="269"/>
      <c r="F118" s="269"/>
      <c r="G118" s="269"/>
      <c r="H118" s="269"/>
      <c r="I118" s="269"/>
      <c r="J118" s="269"/>
      <c r="K118" s="269"/>
    </row>
    <row r="119" spans="2:11" ht="7.5" customHeight="1">
      <c r="B119" s="295"/>
      <c r="C119" s="296"/>
      <c r="D119" s="296"/>
      <c r="E119" s="296"/>
      <c r="F119" s="296"/>
      <c r="G119" s="296"/>
      <c r="H119" s="296"/>
      <c r="I119" s="296"/>
      <c r="J119" s="296"/>
      <c r="K119" s="297"/>
    </row>
    <row r="120" spans="2:11" ht="45" customHeight="1">
      <c r="B120" s="298"/>
      <c r="C120" s="375" t="s">
        <v>2106</v>
      </c>
      <c r="D120" s="375"/>
      <c r="E120" s="375"/>
      <c r="F120" s="375"/>
      <c r="G120" s="375"/>
      <c r="H120" s="375"/>
      <c r="I120" s="375"/>
      <c r="J120" s="375"/>
      <c r="K120" s="299"/>
    </row>
    <row r="121" spans="2:11" ht="17.25" customHeight="1">
      <c r="B121" s="300"/>
      <c r="C121" s="275" t="s">
        <v>2053</v>
      </c>
      <c r="D121" s="275"/>
      <c r="E121" s="275"/>
      <c r="F121" s="275" t="s">
        <v>2054</v>
      </c>
      <c r="G121" s="276"/>
      <c r="H121" s="275" t="s">
        <v>142</v>
      </c>
      <c r="I121" s="275" t="s">
        <v>57</v>
      </c>
      <c r="J121" s="275" t="s">
        <v>2055</v>
      </c>
      <c r="K121" s="301"/>
    </row>
    <row r="122" spans="2:11" ht="17.25" customHeight="1">
      <c r="B122" s="300"/>
      <c r="C122" s="277" t="s">
        <v>2056</v>
      </c>
      <c r="D122" s="277"/>
      <c r="E122" s="277"/>
      <c r="F122" s="278" t="s">
        <v>2057</v>
      </c>
      <c r="G122" s="279"/>
      <c r="H122" s="277"/>
      <c r="I122" s="277"/>
      <c r="J122" s="277" t="s">
        <v>2058</v>
      </c>
      <c r="K122" s="301"/>
    </row>
    <row r="123" spans="2:11" ht="5.25" customHeight="1">
      <c r="B123" s="302"/>
      <c r="C123" s="280"/>
      <c r="D123" s="280"/>
      <c r="E123" s="280"/>
      <c r="F123" s="280"/>
      <c r="G123" s="263"/>
      <c r="H123" s="280"/>
      <c r="I123" s="280"/>
      <c r="J123" s="280"/>
      <c r="K123" s="303"/>
    </row>
    <row r="124" spans="2:11" ht="15" customHeight="1">
      <c r="B124" s="302"/>
      <c r="C124" s="263" t="s">
        <v>2062</v>
      </c>
      <c r="D124" s="280"/>
      <c r="E124" s="280"/>
      <c r="F124" s="282" t="s">
        <v>2059</v>
      </c>
      <c r="G124" s="263"/>
      <c r="H124" s="263" t="s">
        <v>2098</v>
      </c>
      <c r="I124" s="263" t="s">
        <v>2061</v>
      </c>
      <c r="J124" s="263">
        <v>120</v>
      </c>
      <c r="K124" s="304"/>
    </row>
    <row r="125" spans="2:11" ht="15" customHeight="1">
      <c r="B125" s="302"/>
      <c r="C125" s="263" t="s">
        <v>2107</v>
      </c>
      <c r="D125" s="263"/>
      <c r="E125" s="263"/>
      <c r="F125" s="282" t="s">
        <v>2059</v>
      </c>
      <c r="G125" s="263"/>
      <c r="H125" s="263" t="s">
        <v>2108</v>
      </c>
      <c r="I125" s="263" t="s">
        <v>2061</v>
      </c>
      <c r="J125" s="263" t="s">
        <v>2109</v>
      </c>
      <c r="K125" s="304"/>
    </row>
    <row r="126" spans="2:11" ht="15" customHeight="1">
      <c r="B126" s="302"/>
      <c r="C126" s="263" t="s">
        <v>2008</v>
      </c>
      <c r="D126" s="263"/>
      <c r="E126" s="263"/>
      <c r="F126" s="282" t="s">
        <v>2059</v>
      </c>
      <c r="G126" s="263"/>
      <c r="H126" s="263" t="s">
        <v>2110</v>
      </c>
      <c r="I126" s="263" t="s">
        <v>2061</v>
      </c>
      <c r="J126" s="263" t="s">
        <v>2109</v>
      </c>
      <c r="K126" s="304"/>
    </row>
    <row r="127" spans="2:11" ht="15" customHeight="1">
      <c r="B127" s="302"/>
      <c r="C127" s="263" t="s">
        <v>2070</v>
      </c>
      <c r="D127" s="263"/>
      <c r="E127" s="263"/>
      <c r="F127" s="282" t="s">
        <v>2065</v>
      </c>
      <c r="G127" s="263"/>
      <c r="H127" s="263" t="s">
        <v>2071</v>
      </c>
      <c r="I127" s="263" t="s">
        <v>2061</v>
      </c>
      <c r="J127" s="263">
        <v>15</v>
      </c>
      <c r="K127" s="304"/>
    </row>
    <row r="128" spans="2:11" ht="15" customHeight="1">
      <c r="B128" s="302"/>
      <c r="C128" s="284" t="s">
        <v>2072</v>
      </c>
      <c r="D128" s="284"/>
      <c r="E128" s="284"/>
      <c r="F128" s="285" t="s">
        <v>2065</v>
      </c>
      <c r="G128" s="284"/>
      <c r="H128" s="284" t="s">
        <v>2073</v>
      </c>
      <c r="I128" s="284" t="s">
        <v>2061</v>
      </c>
      <c r="J128" s="284">
        <v>15</v>
      </c>
      <c r="K128" s="304"/>
    </row>
    <row r="129" spans="2:11" ht="15" customHeight="1">
      <c r="B129" s="302"/>
      <c r="C129" s="284" t="s">
        <v>2074</v>
      </c>
      <c r="D129" s="284"/>
      <c r="E129" s="284"/>
      <c r="F129" s="285" t="s">
        <v>2065</v>
      </c>
      <c r="G129" s="284"/>
      <c r="H129" s="284" t="s">
        <v>2075</v>
      </c>
      <c r="I129" s="284" t="s">
        <v>2061</v>
      </c>
      <c r="J129" s="284">
        <v>20</v>
      </c>
      <c r="K129" s="304"/>
    </row>
    <row r="130" spans="2:11" ht="15" customHeight="1">
      <c r="B130" s="302"/>
      <c r="C130" s="284" t="s">
        <v>2076</v>
      </c>
      <c r="D130" s="284"/>
      <c r="E130" s="284"/>
      <c r="F130" s="285" t="s">
        <v>2065</v>
      </c>
      <c r="G130" s="284"/>
      <c r="H130" s="284" t="s">
        <v>2077</v>
      </c>
      <c r="I130" s="284" t="s">
        <v>2061</v>
      </c>
      <c r="J130" s="284">
        <v>20</v>
      </c>
      <c r="K130" s="304"/>
    </row>
    <row r="131" spans="2:11" ht="15" customHeight="1">
      <c r="B131" s="302"/>
      <c r="C131" s="263" t="s">
        <v>2064</v>
      </c>
      <c r="D131" s="263"/>
      <c r="E131" s="263"/>
      <c r="F131" s="282" t="s">
        <v>2065</v>
      </c>
      <c r="G131" s="263"/>
      <c r="H131" s="263" t="s">
        <v>2098</v>
      </c>
      <c r="I131" s="263" t="s">
        <v>2061</v>
      </c>
      <c r="J131" s="263">
        <v>50</v>
      </c>
      <c r="K131" s="304"/>
    </row>
    <row r="132" spans="2:11" ht="15" customHeight="1">
      <c r="B132" s="302"/>
      <c r="C132" s="263" t="s">
        <v>2078</v>
      </c>
      <c r="D132" s="263"/>
      <c r="E132" s="263"/>
      <c r="F132" s="282" t="s">
        <v>2065</v>
      </c>
      <c r="G132" s="263"/>
      <c r="H132" s="263" t="s">
        <v>2098</v>
      </c>
      <c r="I132" s="263" t="s">
        <v>2061</v>
      </c>
      <c r="J132" s="263">
        <v>50</v>
      </c>
      <c r="K132" s="304"/>
    </row>
    <row r="133" spans="2:11" ht="15" customHeight="1">
      <c r="B133" s="302"/>
      <c r="C133" s="263" t="s">
        <v>2084</v>
      </c>
      <c r="D133" s="263"/>
      <c r="E133" s="263"/>
      <c r="F133" s="282" t="s">
        <v>2065</v>
      </c>
      <c r="G133" s="263"/>
      <c r="H133" s="263" t="s">
        <v>2098</v>
      </c>
      <c r="I133" s="263" t="s">
        <v>2061</v>
      </c>
      <c r="J133" s="263">
        <v>50</v>
      </c>
      <c r="K133" s="304"/>
    </row>
    <row r="134" spans="2:11" ht="15" customHeight="1">
      <c r="B134" s="302"/>
      <c r="C134" s="263" t="s">
        <v>2086</v>
      </c>
      <c r="D134" s="263"/>
      <c r="E134" s="263"/>
      <c r="F134" s="282" t="s">
        <v>2065</v>
      </c>
      <c r="G134" s="263"/>
      <c r="H134" s="263" t="s">
        <v>2098</v>
      </c>
      <c r="I134" s="263" t="s">
        <v>2061</v>
      </c>
      <c r="J134" s="263">
        <v>50</v>
      </c>
      <c r="K134" s="304"/>
    </row>
    <row r="135" spans="2:11" ht="15" customHeight="1">
      <c r="B135" s="302"/>
      <c r="C135" s="263" t="s">
        <v>147</v>
      </c>
      <c r="D135" s="263"/>
      <c r="E135" s="263"/>
      <c r="F135" s="282" t="s">
        <v>2065</v>
      </c>
      <c r="G135" s="263"/>
      <c r="H135" s="263" t="s">
        <v>2111</v>
      </c>
      <c r="I135" s="263" t="s">
        <v>2061</v>
      </c>
      <c r="J135" s="263">
        <v>255</v>
      </c>
      <c r="K135" s="304"/>
    </row>
    <row r="136" spans="2:11" ht="15" customHeight="1">
      <c r="B136" s="302"/>
      <c r="C136" s="263" t="s">
        <v>2088</v>
      </c>
      <c r="D136" s="263"/>
      <c r="E136" s="263"/>
      <c r="F136" s="282" t="s">
        <v>2059</v>
      </c>
      <c r="G136" s="263"/>
      <c r="H136" s="263" t="s">
        <v>2112</v>
      </c>
      <c r="I136" s="263" t="s">
        <v>2090</v>
      </c>
      <c r="J136" s="263"/>
      <c r="K136" s="304"/>
    </row>
    <row r="137" spans="2:11" ht="15" customHeight="1">
      <c r="B137" s="302"/>
      <c r="C137" s="263" t="s">
        <v>2091</v>
      </c>
      <c r="D137" s="263"/>
      <c r="E137" s="263"/>
      <c r="F137" s="282" t="s">
        <v>2059</v>
      </c>
      <c r="G137" s="263"/>
      <c r="H137" s="263" t="s">
        <v>2113</v>
      </c>
      <c r="I137" s="263" t="s">
        <v>2093</v>
      </c>
      <c r="J137" s="263"/>
      <c r="K137" s="304"/>
    </row>
    <row r="138" spans="2:11" ht="15" customHeight="1">
      <c r="B138" s="302"/>
      <c r="C138" s="263" t="s">
        <v>2094</v>
      </c>
      <c r="D138" s="263"/>
      <c r="E138" s="263"/>
      <c r="F138" s="282" t="s">
        <v>2059</v>
      </c>
      <c r="G138" s="263"/>
      <c r="H138" s="263" t="s">
        <v>2094</v>
      </c>
      <c r="I138" s="263" t="s">
        <v>2093</v>
      </c>
      <c r="J138" s="263"/>
      <c r="K138" s="304"/>
    </row>
    <row r="139" spans="2:11" ht="15" customHeight="1">
      <c r="B139" s="302"/>
      <c r="C139" s="263" t="s">
        <v>38</v>
      </c>
      <c r="D139" s="263"/>
      <c r="E139" s="263"/>
      <c r="F139" s="282" t="s">
        <v>2059</v>
      </c>
      <c r="G139" s="263"/>
      <c r="H139" s="263" t="s">
        <v>2114</v>
      </c>
      <c r="I139" s="263" t="s">
        <v>2093</v>
      </c>
      <c r="J139" s="263"/>
      <c r="K139" s="304"/>
    </row>
    <row r="140" spans="2:11" ht="15" customHeight="1">
      <c r="B140" s="302"/>
      <c r="C140" s="263" t="s">
        <v>2115</v>
      </c>
      <c r="D140" s="263"/>
      <c r="E140" s="263"/>
      <c r="F140" s="282" t="s">
        <v>2059</v>
      </c>
      <c r="G140" s="263"/>
      <c r="H140" s="263" t="s">
        <v>2116</v>
      </c>
      <c r="I140" s="263" t="s">
        <v>2093</v>
      </c>
      <c r="J140" s="263"/>
      <c r="K140" s="304"/>
    </row>
    <row r="141" spans="2:11" ht="15" customHeight="1">
      <c r="B141" s="305"/>
      <c r="C141" s="306"/>
      <c r="D141" s="306"/>
      <c r="E141" s="306"/>
      <c r="F141" s="306"/>
      <c r="G141" s="306"/>
      <c r="H141" s="306"/>
      <c r="I141" s="306"/>
      <c r="J141" s="306"/>
      <c r="K141" s="307"/>
    </row>
    <row r="142" spans="2:11" ht="18.75" customHeight="1">
      <c r="B142" s="259"/>
      <c r="C142" s="259"/>
      <c r="D142" s="259"/>
      <c r="E142" s="259"/>
      <c r="F142" s="294"/>
      <c r="G142" s="259"/>
      <c r="H142" s="259"/>
      <c r="I142" s="259"/>
      <c r="J142" s="259"/>
      <c r="K142" s="259"/>
    </row>
    <row r="143" spans="2:11" ht="18.75" customHeight="1">
      <c r="B143" s="269"/>
      <c r="C143" s="269"/>
      <c r="D143" s="269"/>
      <c r="E143" s="269"/>
      <c r="F143" s="269"/>
      <c r="G143" s="269"/>
      <c r="H143" s="269"/>
      <c r="I143" s="269"/>
      <c r="J143" s="269"/>
      <c r="K143" s="269"/>
    </row>
    <row r="144" spans="2:11" ht="7.5" customHeight="1">
      <c r="B144" s="270"/>
      <c r="C144" s="271"/>
      <c r="D144" s="271"/>
      <c r="E144" s="271"/>
      <c r="F144" s="271"/>
      <c r="G144" s="271"/>
      <c r="H144" s="271"/>
      <c r="I144" s="271"/>
      <c r="J144" s="271"/>
      <c r="K144" s="272"/>
    </row>
    <row r="145" spans="2:11" ht="45" customHeight="1">
      <c r="B145" s="273"/>
      <c r="C145" s="379" t="s">
        <v>2117</v>
      </c>
      <c r="D145" s="379"/>
      <c r="E145" s="379"/>
      <c r="F145" s="379"/>
      <c r="G145" s="379"/>
      <c r="H145" s="379"/>
      <c r="I145" s="379"/>
      <c r="J145" s="379"/>
      <c r="K145" s="274"/>
    </row>
    <row r="146" spans="2:11" ht="17.25" customHeight="1">
      <c r="B146" s="273"/>
      <c r="C146" s="275" t="s">
        <v>2053</v>
      </c>
      <c r="D146" s="275"/>
      <c r="E146" s="275"/>
      <c r="F146" s="275" t="s">
        <v>2054</v>
      </c>
      <c r="G146" s="276"/>
      <c r="H146" s="275" t="s">
        <v>142</v>
      </c>
      <c r="I146" s="275" t="s">
        <v>57</v>
      </c>
      <c r="J146" s="275" t="s">
        <v>2055</v>
      </c>
      <c r="K146" s="274"/>
    </row>
    <row r="147" spans="2:11" ht="17.25" customHeight="1">
      <c r="B147" s="273"/>
      <c r="C147" s="277" t="s">
        <v>2056</v>
      </c>
      <c r="D147" s="277"/>
      <c r="E147" s="277"/>
      <c r="F147" s="278" t="s">
        <v>2057</v>
      </c>
      <c r="G147" s="279"/>
      <c r="H147" s="277"/>
      <c r="I147" s="277"/>
      <c r="J147" s="277" t="s">
        <v>2058</v>
      </c>
      <c r="K147" s="274"/>
    </row>
    <row r="148" spans="2:11" ht="5.25" customHeight="1">
      <c r="B148" s="283"/>
      <c r="C148" s="280"/>
      <c r="D148" s="280"/>
      <c r="E148" s="280"/>
      <c r="F148" s="280"/>
      <c r="G148" s="281"/>
      <c r="H148" s="280"/>
      <c r="I148" s="280"/>
      <c r="J148" s="280"/>
      <c r="K148" s="304"/>
    </row>
    <row r="149" spans="2:11" ht="15" customHeight="1">
      <c r="B149" s="283"/>
      <c r="C149" s="308" t="s">
        <v>2062</v>
      </c>
      <c r="D149" s="263"/>
      <c r="E149" s="263"/>
      <c r="F149" s="309" t="s">
        <v>2059</v>
      </c>
      <c r="G149" s="263"/>
      <c r="H149" s="308" t="s">
        <v>2098</v>
      </c>
      <c r="I149" s="308" t="s">
        <v>2061</v>
      </c>
      <c r="J149" s="308">
        <v>120</v>
      </c>
      <c r="K149" s="304"/>
    </row>
    <row r="150" spans="2:11" ht="15" customHeight="1">
      <c r="B150" s="283"/>
      <c r="C150" s="308" t="s">
        <v>2107</v>
      </c>
      <c r="D150" s="263"/>
      <c r="E150" s="263"/>
      <c r="F150" s="309" t="s">
        <v>2059</v>
      </c>
      <c r="G150" s="263"/>
      <c r="H150" s="308" t="s">
        <v>2118</v>
      </c>
      <c r="I150" s="308" t="s">
        <v>2061</v>
      </c>
      <c r="J150" s="308" t="s">
        <v>2109</v>
      </c>
      <c r="K150" s="304"/>
    </row>
    <row r="151" spans="2:11" ht="15" customHeight="1">
      <c r="B151" s="283"/>
      <c r="C151" s="308" t="s">
        <v>2008</v>
      </c>
      <c r="D151" s="263"/>
      <c r="E151" s="263"/>
      <c r="F151" s="309" t="s">
        <v>2059</v>
      </c>
      <c r="G151" s="263"/>
      <c r="H151" s="308" t="s">
        <v>2119</v>
      </c>
      <c r="I151" s="308" t="s">
        <v>2061</v>
      </c>
      <c r="J151" s="308" t="s">
        <v>2109</v>
      </c>
      <c r="K151" s="304"/>
    </row>
    <row r="152" spans="2:11" ht="15" customHeight="1">
      <c r="B152" s="283"/>
      <c r="C152" s="308" t="s">
        <v>2064</v>
      </c>
      <c r="D152" s="263"/>
      <c r="E152" s="263"/>
      <c r="F152" s="309" t="s">
        <v>2065</v>
      </c>
      <c r="G152" s="263"/>
      <c r="H152" s="308" t="s">
        <v>2098</v>
      </c>
      <c r="I152" s="308" t="s">
        <v>2061</v>
      </c>
      <c r="J152" s="308">
        <v>50</v>
      </c>
      <c r="K152" s="304"/>
    </row>
    <row r="153" spans="2:11" ht="15" customHeight="1">
      <c r="B153" s="283"/>
      <c r="C153" s="308" t="s">
        <v>2067</v>
      </c>
      <c r="D153" s="263"/>
      <c r="E153" s="263"/>
      <c r="F153" s="309" t="s">
        <v>2059</v>
      </c>
      <c r="G153" s="263"/>
      <c r="H153" s="308" t="s">
        <v>2098</v>
      </c>
      <c r="I153" s="308" t="s">
        <v>2069</v>
      </c>
      <c r="J153" s="308"/>
      <c r="K153" s="304"/>
    </row>
    <row r="154" spans="2:11" ht="15" customHeight="1">
      <c r="B154" s="283"/>
      <c r="C154" s="308" t="s">
        <v>2078</v>
      </c>
      <c r="D154" s="263"/>
      <c r="E154" s="263"/>
      <c r="F154" s="309" t="s">
        <v>2065</v>
      </c>
      <c r="G154" s="263"/>
      <c r="H154" s="308" t="s">
        <v>2098</v>
      </c>
      <c r="I154" s="308" t="s">
        <v>2061</v>
      </c>
      <c r="J154" s="308">
        <v>50</v>
      </c>
      <c r="K154" s="304"/>
    </row>
    <row r="155" spans="2:11" ht="15" customHeight="1">
      <c r="B155" s="283"/>
      <c r="C155" s="308" t="s">
        <v>2086</v>
      </c>
      <c r="D155" s="263"/>
      <c r="E155" s="263"/>
      <c r="F155" s="309" t="s">
        <v>2065</v>
      </c>
      <c r="G155" s="263"/>
      <c r="H155" s="308" t="s">
        <v>2098</v>
      </c>
      <c r="I155" s="308" t="s">
        <v>2061</v>
      </c>
      <c r="J155" s="308">
        <v>50</v>
      </c>
      <c r="K155" s="304"/>
    </row>
    <row r="156" spans="2:11" ht="15" customHeight="1">
      <c r="B156" s="283"/>
      <c r="C156" s="308" t="s">
        <v>2084</v>
      </c>
      <c r="D156" s="263"/>
      <c r="E156" s="263"/>
      <c r="F156" s="309" t="s">
        <v>2065</v>
      </c>
      <c r="G156" s="263"/>
      <c r="H156" s="308" t="s">
        <v>2098</v>
      </c>
      <c r="I156" s="308" t="s">
        <v>2061</v>
      </c>
      <c r="J156" s="308">
        <v>50</v>
      </c>
      <c r="K156" s="304"/>
    </row>
    <row r="157" spans="2:11" ht="15" customHeight="1">
      <c r="B157" s="283"/>
      <c r="C157" s="308" t="s">
        <v>119</v>
      </c>
      <c r="D157" s="263"/>
      <c r="E157" s="263"/>
      <c r="F157" s="309" t="s">
        <v>2059</v>
      </c>
      <c r="G157" s="263"/>
      <c r="H157" s="308" t="s">
        <v>2120</v>
      </c>
      <c r="I157" s="308" t="s">
        <v>2061</v>
      </c>
      <c r="J157" s="308" t="s">
        <v>2121</v>
      </c>
      <c r="K157" s="304"/>
    </row>
    <row r="158" spans="2:11" ht="15" customHeight="1">
      <c r="B158" s="283"/>
      <c r="C158" s="308" t="s">
        <v>2122</v>
      </c>
      <c r="D158" s="263"/>
      <c r="E158" s="263"/>
      <c r="F158" s="309" t="s">
        <v>2059</v>
      </c>
      <c r="G158" s="263"/>
      <c r="H158" s="308" t="s">
        <v>2123</v>
      </c>
      <c r="I158" s="308" t="s">
        <v>2093</v>
      </c>
      <c r="J158" s="308"/>
      <c r="K158" s="304"/>
    </row>
    <row r="159" spans="2:11" ht="15" customHeight="1">
      <c r="B159" s="310"/>
      <c r="C159" s="292"/>
      <c r="D159" s="292"/>
      <c r="E159" s="292"/>
      <c r="F159" s="292"/>
      <c r="G159" s="292"/>
      <c r="H159" s="292"/>
      <c r="I159" s="292"/>
      <c r="J159" s="292"/>
      <c r="K159" s="311"/>
    </row>
    <row r="160" spans="2:11" ht="18.75" customHeight="1">
      <c r="B160" s="259"/>
      <c r="C160" s="263"/>
      <c r="D160" s="263"/>
      <c r="E160" s="263"/>
      <c r="F160" s="282"/>
      <c r="G160" s="263"/>
      <c r="H160" s="263"/>
      <c r="I160" s="263"/>
      <c r="J160" s="263"/>
      <c r="K160" s="259"/>
    </row>
    <row r="161" spans="2:11" ht="18.75" customHeight="1">
      <c r="B161" s="269"/>
      <c r="C161" s="269"/>
      <c r="D161" s="269"/>
      <c r="E161" s="269"/>
      <c r="F161" s="269"/>
      <c r="G161" s="269"/>
      <c r="H161" s="269"/>
      <c r="I161" s="269"/>
      <c r="J161" s="269"/>
      <c r="K161" s="269"/>
    </row>
    <row r="162" spans="2:11" ht="7.5" customHeight="1">
      <c r="B162" s="251"/>
      <c r="C162" s="252"/>
      <c r="D162" s="252"/>
      <c r="E162" s="252"/>
      <c r="F162" s="252"/>
      <c r="G162" s="252"/>
      <c r="H162" s="252"/>
      <c r="I162" s="252"/>
      <c r="J162" s="252"/>
      <c r="K162" s="253"/>
    </row>
    <row r="163" spans="2:11" ht="45" customHeight="1">
      <c r="B163" s="254"/>
      <c r="C163" s="375" t="s">
        <v>2124</v>
      </c>
      <c r="D163" s="375"/>
      <c r="E163" s="375"/>
      <c r="F163" s="375"/>
      <c r="G163" s="375"/>
      <c r="H163" s="375"/>
      <c r="I163" s="375"/>
      <c r="J163" s="375"/>
      <c r="K163" s="255"/>
    </row>
    <row r="164" spans="2:11" ht="17.25" customHeight="1">
      <c r="B164" s="254"/>
      <c r="C164" s="275" t="s">
        <v>2053</v>
      </c>
      <c r="D164" s="275"/>
      <c r="E164" s="275"/>
      <c r="F164" s="275" t="s">
        <v>2054</v>
      </c>
      <c r="G164" s="312"/>
      <c r="H164" s="313" t="s">
        <v>142</v>
      </c>
      <c r="I164" s="313" t="s">
        <v>57</v>
      </c>
      <c r="J164" s="275" t="s">
        <v>2055</v>
      </c>
      <c r="K164" s="255"/>
    </row>
    <row r="165" spans="2:11" ht="17.25" customHeight="1">
      <c r="B165" s="256"/>
      <c r="C165" s="277" t="s">
        <v>2056</v>
      </c>
      <c r="D165" s="277"/>
      <c r="E165" s="277"/>
      <c r="F165" s="278" t="s">
        <v>2057</v>
      </c>
      <c r="G165" s="314"/>
      <c r="H165" s="315"/>
      <c r="I165" s="315"/>
      <c r="J165" s="277" t="s">
        <v>2058</v>
      </c>
      <c r="K165" s="257"/>
    </row>
    <row r="166" spans="2:11" ht="5.25" customHeight="1">
      <c r="B166" s="283"/>
      <c r="C166" s="280"/>
      <c r="D166" s="280"/>
      <c r="E166" s="280"/>
      <c r="F166" s="280"/>
      <c r="G166" s="281"/>
      <c r="H166" s="280"/>
      <c r="I166" s="280"/>
      <c r="J166" s="280"/>
      <c r="K166" s="304"/>
    </row>
    <row r="167" spans="2:11" ht="15" customHeight="1">
      <c r="B167" s="283"/>
      <c r="C167" s="263" t="s">
        <v>2062</v>
      </c>
      <c r="D167" s="263"/>
      <c r="E167" s="263"/>
      <c r="F167" s="282" t="s">
        <v>2059</v>
      </c>
      <c r="G167" s="263"/>
      <c r="H167" s="263" t="s">
        <v>2098</v>
      </c>
      <c r="I167" s="263" t="s">
        <v>2061</v>
      </c>
      <c r="J167" s="263">
        <v>120</v>
      </c>
      <c r="K167" s="304"/>
    </row>
    <row r="168" spans="2:11" ht="15" customHeight="1">
      <c r="B168" s="283"/>
      <c r="C168" s="263" t="s">
        <v>2107</v>
      </c>
      <c r="D168" s="263"/>
      <c r="E168" s="263"/>
      <c r="F168" s="282" t="s">
        <v>2059</v>
      </c>
      <c r="G168" s="263"/>
      <c r="H168" s="263" t="s">
        <v>2108</v>
      </c>
      <c r="I168" s="263" t="s">
        <v>2061</v>
      </c>
      <c r="J168" s="263" t="s">
        <v>2109</v>
      </c>
      <c r="K168" s="304"/>
    </row>
    <row r="169" spans="2:11" ht="15" customHeight="1">
      <c r="B169" s="283"/>
      <c r="C169" s="263" t="s">
        <v>2008</v>
      </c>
      <c r="D169" s="263"/>
      <c r="E169" s="263"/>
      <c r="F169" s="282" t="s">
        <v>2059</v>
      </c>
      <c r="G169" s="263"/>
      <c r="H169" s="263" t="s">
        <v>2125</v>
      </c>
      <c r="I169" s="263" t="s">
        <v>2061</v>
      </c>
      <c r="J169" s="263" t="s">
        <v>2109</v>
      </c>
      <c r="K169" s="304"/>
    </row>
    <row r="170" spans="2:11" ht="15" customHeight="1">
      <c r="B170" s="283"/>
      <c r="C170" s="263" t="s">
        <v>2064</v>
      </c>
      <c r="D170" s="263"/>
      <c r="E170" s="263"/>
      <c r="F170" s="282" t="s">
        <v>2065</v>
      </c>
      <c r="G170" s="263"/>
      <c r="H170" s="263" t="s">
        <v>2125</v>
      </c>
      <c r="I170" s="263" t="s">
        <v>2061</v>
      </c>
      <c r="J170" s="263">
        <v>50</v>
      </c>
      <c r="K170" s="304"/>
    </row>
    <row r="171" spans="2:11" ht="15" customHeight="1">
      <c r="B171" s="283"/>
      <c r="C171" s="263" t="s">
        <v>2067</v>
      </c>
      <c r="D171" s="263"/>
      <c r="E171" s="263"/>
      <c r="F171" s="282" t="s">
        <v>2059</v>
      </c>
      <c r="G171" s="263"/>
      <c r="H171" s="263" t="s">
        <v>2125</v>
      </c>
      <c r="I171" s="263" t="s">
        <v>2069</v>
      </c>
      <c r="J171" s="263"/>
      <c r="K171" s="304"/>
    </row>
    <row r="172" spans="2:11" ht="15" customHeight="1">
      <c r="B172" s="283"/>
      <c r="C172" s="263" t="s">
        <v>2078</v>
      </c>
      <c r="D172" s="263"/>
      <c r="E172" s="263"/>
      <c r="F172" s="282" t="s">
        <v>2065</v>
      </c>
      <c r="G172" s="263"/>
      <c r="H172" s="263" t="s">
        <v>2125</v>
      </c>
      <c r="I172" s="263" t="s">
        <v>2061</v>
      </c>
      <c r="J172" s="263">
        <v>50</v>
      </c>
      <c r="K172" s="304"/>
    </row>
    <row r="173" spans="2:11" ht="15" customHeight="1">
      <c r="B173" s="283"/>
      <c r="C173" s="263" t="s">
        <v>2086</v>
      </c>
      <c r="D173" s="263"/>
      <c r="E173" s="263"/>
      <c r="F173" s="282" t="s">
        <v>2065</v>
      </c>
      <c r="G173" s="263"/>
      <c r="H173" s="263" t="s">
        <v>2125</v>
      </c>
      <c r="I173" s="263" t="s">
        <v>2061</v>
      </c>
      <c r="J173" s="263">
        <v>50</v>
      </c>
      <c r="K173" s="304"/>
    </row>
    <row r="174" spans="2:11" ht="15" customHeight="1">
      <c r="B174" s="283"/>
      <c r="C174" s="263" t="s">
        <v>2084</v>
      </c>
      <c r="D174" s="263"/>
      <c r="E174" s="263"/>
      <c r="F174" s="282" t="s">
        <v>2065</v>
      </c>
      <c r="G174" s="263"/>
      <c r="H174" s="263" t="s">
        <v>2125</v>
      </c>
      <c r="I174" s="263" t="s">
        <v>2061</v>
      </c>
      <c r="J174" s="263">
        <v>50</v>
      </c>
      <c r="K174" s="304"/>
    </row>
    <row r="175" spans="2:11" ht="15" customHeight="1">
      <c r="B175" s="283"/>
      <c r="C175" s="263" t="s">
        <v>141</v>
      </c>
      <c r="D175" s="263"/>
      <c r="E175" s="263"/>
      <c r="F175" s="282" t="s">
        <v>2059</v>
      </c>
      <c r="G175" s="263"/>
      <c r="H175" s="263" t="s">
        <v>2126</v>
      </c>
      <c r="I175" s="263" t="s">
        <v>2127</v>
      </c>
      <c r="J175" s="263"/>
      <c r="K175" s="304"/>
    </row>
    <row r="176" spans="2:11" ht="15" customHeight="1">
      <c r="B176" s="283"/>
      <c r="C176" s="263" t="s">
        <v>57</v>
      </c>
      <c r="D176" s="263"/>
      <c r="E176" s="263"/>
      <c r="F176" s="282" t="s">
        <v>2059</v>
      </c>
      <c r="G176" s="263"/>
      <c r="H176" s="263" t="s">
        <v>2128</v>
      </c>
      <c r="I176" s="263" t="s">
        <v>2129</v>
      </c>
      <c r="J176" s="263">
        <v>1</v>
      </c>
      <c r="K176" s="304"/>
    </row>
    <row r="177" spans="2:11" ht="15" customHeight="1">
      <c r="B177" s="283"/>
      <c r="C177" s="263" t="s">
        <v>53</v>
      </c>
      <c r="D177" s="263"/>
      <c r="E177" s="263"/>
      <c r="F177" s="282" t="s">
        <v>2059</v>
      </c>
      <c r="G177" s="263"/>
      <c r="H177" s="263" t="s">
        <v>2130</v>
      </c>
      <c r="I177" s="263" t="s">
        <v>2061</v>
      </c>
      <c r="J177" s="263">
        <v>20</v>
      </c>
      <c r="K177" s="304"/>
    </row>
    <row r="178" spans="2:11" ht="15" customHeight="1">
      <c r="B178" s="283"/>
      <c r="C178" s="263" t="s">
        <v>142</v>
      </c>
      <c r="D178" s="263"/>
      <c r="E178" s="263"/>
      <c r="F178" s="282" t="s">
        <v>2059</v>
      </c>
      <c r="G178" s="263"/>
      <c r="H178" s="263" t="s">
        <v>2131</v>
      </c>
      <c r="I178" s="263" t="s">
        <v>2061</v>
      </c>
      <c r="J178" s="263">
        <v>255</v>
      </c>
      <c r="K178" s="304"/>
    </row>
    <row r="179" spans="2:11" ht="15" customHeight="1">
      <c r="B179" s="283"/>
      <c r="C179" s="263" t="s">
        <v>143</v>
      </c>
      <c r="D179" s="263"/>
      <c r="E179" s="263"/>
      <c r="F179" s="282" t="s">
        <v>2059</v>
      </c>
      <c r="G179" s="263"/>
      <c r="H179" s="263" t="s">
        <v>2024</v>
      </c>
      <c r="I179" s="263" t="s">
        <v>2061</v>
      </c>
      <c r="J179" s="263">
        <v>10</v>
      </c>
      <c r="K179" s="304"/>
    </row>
    <row r="180" spans="2:11" ht="15" customHeight="1">
      <c r="B180" s="283"/>
      <c r="C180" s="263" t="s">
        <v>144</v>
      </c>
      <c r="D180" s="263"/>
      <c r="E180" s="263"/>
      <c r="F180" s="282" t="s">
        <v>2059</v>
      </c>
      <c r="G180" s="263"/>
      <c r="H180" s="263" t="s">
        <v>2132</v>
      </c>
      <c r="I180" s="263" t="s">
        <v>2093</v>
      </c>
      <c r="J180" s="263"/>
      <c r="K180" s="304"/>
    </row>
    <row r="181" spans="2:11" ht="15" customHeight="1">
      <c r="B181" s="283"/>
      <c r="C181" s="263" t="s">
        <v>2133</v>
      </c>
      <c r="D181" s="263"/>
      <c r="E181" s="263"/>
      <c r="F181" s="282" t="s">
        <v>2059</v>
      </c>
      <c r="G181" s="263"/>
      <c r="H181" s="263" t="s">
        <v>2134</v>
      </c>
      <c r="I181" s="263" t="s">
        <v>2093</v>
      </c>
      <c r="J181" s="263"/>
      <c r="K181" s="304"/>
    </row>
    <row r="182" spans="2:11" ht="15" customHeight="1">
      <c r="B182" s="283"/>
      <c r="C182" s="263" t="s">
        <v>2122</v>
      </c>
      <c r="D182" s="263"/>
      <c r="E182" s="263"/>
      <c r="F182" s="282" t="s">
        <v>2059</v>
      </c>
      <c r="G182" s="263"/>
      <c r="H182" s="263" t="s">
        <v>2135</v>
      </c>
      <c r="I182" s="263" t="s">
        <v>2093</v>
      </c>
      <c r="J182" s="263"/>
      <c r="K182" s="304"/>
    </row>
    <row r="183" spans="2:11" ht="15" customHeight="1">
      <c r="B183" s="283"/>
      <c r="C183" s="263" t="s">
        <v>146</v>
      </c>
      <c r="D183" s="263"/>
      <c r="E183" s="263"/>
      <c r="F183" s="282" t="s">
        <v>2065</v>
      </c>
      <c r="G183" s="263"/>
      <c r="H183" s="263" t="s">
        <v>2136</v>
      </c>
      <c r="I183" s="263" t="s">
        <v>2061</v>
      </c>
      <c r="J183" s="263">
        <v>50</v>
      </c>
      <c r="K183" s="304"/>
    </row>
    <row r="184" spans="2:11" ht="15" customHeight="1">
      <c r="B184" s="283"/>
      <c r="C184" s="263" t="s">
        <v>2137</v>
      </c>
      <c r="D184" s="263"/>
      <c r="E184" s="263"/>
      <c r="F184" s="282" t="s">
        <v>2065</v>
      </c>
      <c r="G184" s="263"/>
      <c r="H184" s="263" t="s">
        <v>2138</v>
      </c>
      <c r="I184" s="263" t="s">
        <v>2139</v>
      </c>
      <c r="J184" s="263"/>
      <c r="K184" s="304"/>
    </row>
    <row r="185" spans="2:11" ht="15" customHeight="1">
      <c r="B185" s="283"/>
      <c r="C185" s="263" t="s">
        <v>2140</v>
      </c>
      <c r="D185" s="263"/>
      <c r="E185" s="263"/>
      <c r="F185" s="282" t="s">
        <v>2065</v>
      </c>
      <c r="G185" s="263"/>
      <c r="H185" s="263" t="s">
        <v>2141</v>
      </c>
      <c r="I185" s="263" t="s">
        <v>2139</v>
      </c>
      <c r="J185" s="263"/>
      <c r="K185" s="304"/>
    </row>
    <row r="186" spans="2:11" ht="15" customHeight="1">
      <c r="B186" s="283"/>
      <c r="C186" s="263" t="s">
        <v>2142</v>
      </c>
      <c r="D186" s="263"/>
      <c r="E186" s="263"/>
      <c r="F186" s="282" t="s">
        <v>2065</v>
      </c>
      <c r="G186" s="263"/>
      <c r="H186" s="263" t="s">
        <v>2143</v>
      </c>
      <c r="I186" s="263" t="s">
        <v>2139</v>
      </c>
      <c r="J186" s="263"/>
      <c r="K186" s="304"/>
    </row>
    <row r="187" spans="2:11" ht="15" customHeight="1">
      <c r="B187" s="283"/>
      <c r="C187" s="316" t="s">
        <v>2144</v>
      </c>
      <c r="D187" s="263"/>
      <c r="E187" s="263"/>
      <c r="F187" s="282" t="s">
        <v>2065</v>
      </c>
      <c r="G187" s="263"/>
      <c r="H187" s="263" t="s">
        <v>2145</v>
      </c>
      <c r="I187" s="263" t="s">
        <v>2146</v>
      </c>
      <c r="J187" s="317" t="s">
        <v>2147</v>
      </c>
      <c r="K187" s="304"/>
    </row>
    <row r="188" spans="2:11" ht="15" customHeight="1">
      <c r="B188" s="283"/>
      <c r="C188" s="268" t="s">
        <v>42</v>
      </c>
      <c r="D188" s="263"/>
      <c r="E188" s="263"/>
      <c r="F188" s="282" t="s">
        <v>2059</v>
      </c>
      <c r="G188" s="263"/>
      <c r="H188" s="259" t="s">
        <v>2148</v>
      </c>
      <c r="I188" s="263" t="s">
        <v>2149</v>
      </c>
      <c r="J188" s="263"/>
      <c r="K188" s="304"/>
    </row>
    <row r="189" spans="2:11" ht="15" customHeight="1">
      <c r="B189" s="283"/>
      <c r="C189" s="268" t="s">
        <v>2150</v>
      </c>
      <c r="D189" s="263"/>
      <c r="E189" s="263"/>
      <c r="F189" s="282" t="s">
        <v>2059</v>
      </c>
      <c r="G189" s="263"/>
      <c r="H189" s="263" t="s">
        <v>2151</v>
      </c>
      <c r="I189" s="263" t="s">
        <v>2093</v>
      </c>
      <c r="J189" s="263"/>
      <c r="K189" s="304"/>
    </row>
    <row r="190" spans="2:11" ht="15" customHeight="1">
      <c r="B190" s="283"/>
      <c r="C190" s="268" t="s">
        <v>2152</v>
      </c>
      <c r="D190" s="263"/>
      <c r="E190" s="263"/>
      <c r="F190" s="282" t="s">
        <v>2059</v>
      </c>
      <c r="G190" s="263"/>
      <c r="H190" s="263" t="s">
        <v>2153</v>
      </c>
      <c r="I190" s="263" t="s">
        <v>2093</v>
      </c>
      <c r="J190" s="263"/>
      <c r="K190" s="304"/>
    </row>
    <row r="191" spans="2:11" ht="15" customHeight="1">
      <c r="B191" s="283"/>
      <c r="C191" s="268" t="s">
        <v>1919</v>
      </c>
      <c r="D191" s="263"/>
      <c r="E191" s="263"/>
      <c r="F191" s="282" t="s">
        <v>2065</v>
      </c>
      <c r="G191" s="263"/>
      <c r="H191" s="263" t="s">
        <v>2154</v>
      </c>
      <c r="I191" s="263" t="s">
        <v>2093</v>
      </c>
      <c r="J191" s="263"/>
      <c r="K191" s="304"/>
    </row>
    <row r="192" spans="2:11" ht="15" customHeight="1">
      <c r="B192" s="310"/>
      <c r="C192" s="318"/>
      <c r="D192" s="292"/>
      <c r="E192" s="292"/>
      <c r="F192" s="292"/>
      <c r="G192" s="292"/>
      <c r="H192" s="292"/>
      <c r="I192" s="292"/>
      <c r="J192" s="292"/>
      <c r="K192" s="311"/>
    </row>
    <row r="193" spans="2:11" ht="18.75" customHeight="1">
      <c r="B193" s="259"/>
      <c r="C193" s="263"/>
      <c r="D193" s="263"/>
      <c r="E193" s="263"/>
      <c r="F193" s="282"/>
      <c r="G193" s="263"/>
      <c r="H193" s="263"/>
      <c r="I193" s="263"/>
      <c r="J193" s="263"/>
      <c r="K193" s="259"/>
    </row>
    <row r="194" spans="2:11" ht="18.75" customHeight="1">
      <c r="B194" s="259"/>
      <c r="C194" s="263"/>
      <c r="D194" s="263"/>
      <c r="E194" s="263"/>
      <c r="F194" s="282"/>
      <c r="G194" s="263"/>
      <c r="H194" s="263"/>
      <c r="I194" s="263"/>
      <c r="J194" s="263"/>
      <c r="K194" s="259"/>
    </row>
    <row r="195" spans="2:11" ht="18.75" customHeight="1">
      <c r="B195" s="269"/>
      <c r="C195" s="269"/>
      <c r="D195" s="269"/>
      <c r="E195" s="269"/>
      <c r="F195" s="269"/>
      <c r="G195" s="269"/>
      <c r="H195" s="269"/>
      <c r="I195" s="269"/>
      <c r="J195" s="269"/>
      <c r="K195" s="269"/>
    </row>
    <row r="196" spans="2:11">
      <c r="B196" s="251"/>
      <c r="C196" s="252"/>
      <c r="D196" s="252"/>
      <c r="E196" s="252"/>
      <c r="F196" s="252"/>
      <c r="G196" s="252"/>
      <c r="H196" s="252"/>
      <c r="I196" s="252"/>
      <c r="J196" s="252"/>
      <c r="K196" s="253"/>
    </row>
    <row r="197" spans="2:11" ht="21">
      <c r="B197" s="254"/>
      <c r="C197" s="375" t="s">
        <v>2155</v>
      </c>
      <c r="D197" s="375"/>
      <c r="E197" s="375"/>
      <c r="F197" s="375"/>
      <c r="G197" s="375"/>
      <c r="H197" s="375"/>
      <c r="I197" s="375"/>
      <c r="J197" s="375"/>
      <c r="K197" s="255"/>
    </row>
    <row r="198" spans="2:11" ht="25.5" customHeight="1">
      <c r="B198" s="254"/>
      <c r="C198" s="319" t="s">
        <v>2156</v>
      </c>
      <c r="D198" s="319"/>
      <c r="E198" s="319"/>
      <c r="F198" s="319" t="s">
        <v>2157</v>
      </c>
      <c r="G198" s="320"/>
      <c r="H198" s="380" t="s">
        <v>2158</v>
      </c>
      <c r="I198" s="380"/>
      <c r="J198" s="380"/>
      <c r="K198" s="255"/>
    </row>
    <row r="199" spans="2:11" ht="5.25" customHeight="1">
      <c r="B199" s="283"/>
      <c r="C199" s="280"/>
      <c r="D199" s="280"/>
      <c r="E199" s="280"/>
      <c r="F199" s="280"/>
      <c r="G199" s="263"/>
      <c r="H199" s="280"/>
      <c r="I199" s="280"/>
      <c r="J199" s="280"/>
      <c r="K199" s="304"/>
    </row>
    <row r="200" spans="2:11" ht="15" customHeight="1">
      <c r="B200" s="283"/>
      <c r="C200" s="263" t="s">
        <v>2149</v>
      </c>
      <c r="D200" s="263"/>
      <c r="E200" s="263"/>
      <c r="F200" s="282" t="s">
        <v>43</v>
      </c>
      <c r="G200" s="263"/>
      <c r="H200" s="377" t="s">
        <v>2159</v>
      </c>
      <c r="I200" s="377"/>
      <c r="J200" s="377"/>
      <c r="K200" s="304"/>
    </row>
    <row r="201" spans="2:11" ht="15" customHeight="1">
      <c r="B201" s="283"/>
      <c r="C201" s="289"/>
      <c r="D201" s="263"/>
      <c r="E201" s="263"/>
      <c r="F201" s="282" t="s">
        <v>44</v>
      </c>
      <c r="G201" s="263"/>
      <c r="H201" s="377" t="s">
        <v>2160</v>
      </c>
      <c r="I201" s="377"/>
      <c r="J201" s="377"/>
      <c r="K201" s="304"/>
    </row>
    <row r="202" spans="2:11" ht="15" customHeight="1">
      <c r="B202" s="283"/>
      <c r="C202" s="289"/>
      <c r="D202" s="263"/>
      <c r="E202" s="263"/>
      <c r="F202" s="282" t="s">
        <v>47</v>
      </c>
      <c r="G202" s="263"/>
      <c r="H202" s="377" t="s">
        <v>2161</v>
      </c>
      <c r="I202" s="377"/>
      <c r="J202" s="377"/>
      <c r="K202" s="304"/>
    </row>
    <row r="203" spans="2:11" ht="15" customHeight="1">
      <c r="B203" s="283"/>
      <c r="C203" s="263"/>
      <c r="D203" s="263"/>
      <c r="E203" s="263"/>
      <c r="F203" s="282" t="s">
        <v>45</v>
      </c>
      <c r="G203" s="263"/>
      <c r="H203" s="377" t="s">
        <v>2162</v>
      </c>
      <c r="I203" s="377"/>
      <c r="J203" s="377"/>
      <c r="K203" s="304"/>
    </row>
    <row r="204" spans="2:11" ht="15" customHeight="1">
      <c r="B204" s="283"/>
      <c r="C204" s="263"/>
      <c r="D204" s="263"/>
      <c r="E204" s="263"/>
      <c r="F204" s="282" t="s">
        <v>46</v>
      </c>
      <c r="G204" s="263"/>
      <c r="H204" s="377" t="s">
        <v>2163</v>
      </c>
      <c r="I204" s="377"/>
      <c r="J204" s="377"/>
      <c r="K204" s="304"/>
    </row>
    <row r="205" spans="2:11" ht="15" customHeight="1">
      <c r="B205" s="283"/>
      <c r="C205" s="263"/>
      <c r="D205" s="263"/>
      <c r="E205" s="263"/>
      <c r="F205" s="282"/>
      <c r="G205" s="263"/>
      <c r="H205" s="263"/>
      <c r="I205" s="263"/>
      <c r="J205" s="263"/>
      <c r="K205" s="304"/>
    </row>
    <row r="206" spans="2:11" ht="15" customHeight="1">
      <c r="B206" s="283"/>
      <c r="C206" s="263" t="s">
        <v>2105</v>
      </c>
      <c r="D206" s="263"/>
      <c r="E206" s="263"/>
      <c r="F206" s="282" t="s">
        <v>79</v>
      </c>
      <c r="G206" s="263"/>
      <c r="H206" s="377" t="s">
        <v>2164</v>
      </c>
      <c r="I206" s="377"/>
      <c r="J206" s="377"/>
      <c r="K206" s="304"/>
    </row>
    <row r="207" spans="2:11" ht="15" customHeight="1">
      <c r="B207" s="283"/>
      <c r="C207" s="289"/>
      <c r="D207" s="263"/>
      <c r="E207" s="263"/>
      <c r="F207" s="282" t="s">
        <v>2005</v>
      </c>
      <c r="G207" s="263"/>
      <c r="H207" s="377" t="s">
        <v>2006</v>
      </c>
      <c r="I207" s="377"/>
      <c r="J207" s="377"/>
      <c r="K207" s="304"/>
    </row>
    <row r="208" spans="2:11" ht="15" customHeight="1">
      <c r="B208" s="283"/>
      <c r="C208" s="263"/>
      <c r="D208" s="263"/>
      <c r="E208" s="263"/>
      <c r="F208" s="282" t="s">
        <v>2003</v>
      </c>
      <c r="G208" s="263"/>
      <c r="H208" s="377" t="s">
        <v>2165</v>
      </c>
      <c r="I208" s="377"/>
      <c r="J208" s="377"/>
      <c r="K208" s="304"/>
    </row>
    <row r="209" spans="2:11" ht="15" customHeight="1">
      <c r="B209" s="321"/>
      <c r="C209" s="289"/>
      <c r="D209" s="289"/>
      <c r="E209" s="289"/>
      <c r="F209" s="282" t="s">
        <v>107</v>
      </c>
      <c r="G209" s="268"/>
      <c r="H209" s="381" t="s">
        <v>2007</v>
      </c>
      <c r="I209" s="381"/>
      <c r="J209" s="381"/>
      <c r="K209" s="322"/>
    </row>
    <row r="210" spans="2:11" ht="15" customHeight="1">
      <c r="B210" s="321"/>
      <c r="C210" s="289"/>
      <c r="D210" s="289"/>
      <c r="E210" s="289"/>
      <c r="F210" s="282" t="s">
        <v>689</v>
      </c>
      <c r="G210" s="268"/>
      <c r="H210" s="381" t="s">
        <v>2166</v>
      </c>
      <c r="I210" s="381"/>
      <c r="J210" s="381"/>
      <c r="K210" s="322"/>
    </row>
    <row r="211" spans="2:11" ht="15" customHeight="1">
      <c r="B211" s="321"/>
      <c r="C211" s="289"/>
      <c r="D211" s="289"/>
      <c r="E211" s="289"/>
      <c r="F211" s="323"/>
      <c r="G211" s="268"/>
      <c r="H211" s="324"/>
      <c r="I211" s="324"/>
      <c r="J211" s="324"/>
      <c r="K211" s="322"/>
    </row>
    <row r="212" spans="2:11" ht="15" customHeight="1">
      <c r="B212" s="321"/>
      <c r="C212" s="263" t="s">
        <v>2129</v>
      </c>
      <c r="D212" s="289"/>
      <c r="E212" s="289"/>
      <c r="F212" s="282">
        <v>1</v>
      </c>
      <c r="G212" s="268"/>
      <c r="H212" s="381" t="s">
        <v>2167</v>
      </c>
      <c r="I212" s="381"/>
      <c r="J212" s="381"/>
      <c r="K212" s="322"/>
    </row>
    <row r="213" spans="2:11" ht="15" customHeight="1">
      <c r="B213" s="321"/>
      <c r="C213" s="289"/>
      <c r="D213" s="289"/>
      <c r="E213" s="289"/>
      <c r="F213" s="282">
        <v>2</v>
      </c>
      <c r="G213" s="268"/>
      <c r="H213" s="381" t="s">
        <v>2168</v>
      </c>
      <c r="I213" s="381"/>
      <c r="J213" s="381"/>
      <c r="K213" s="322"/>
    </row>
    <row r="214" spans="2:11" ht="15" customHeight="1">
      <c r="B214" s="321"/>
      <c r="C214" s="289"/>
      <c r="D214" s="289"/>
      <c r="E214" s="289"/>
      <c r="F214" s="282">
        <v>3</v>
      </c>
      <c r="G214" s="268"/>
      <c r="H214" s="381" t="s">
        <v>2169</v>
      </c>
      <c r="I214" s="381"/>
      <c r="J214" s="381"/>
      <c r="K214" s="322"/>
    </row>
    <row r="215" spans="2:11" ht="15" customHeight="1">
      <c r="B215" s="321"/>
      <c r="C215" s="289"/>
      <c r="D215" s="289"/>
      <c r="E215" s="289"/>
      <c r="F215" s="282">
        <v>4</v>
      </c>
      <c r="G215" s="268"/>
      <c r="H215" s="381" t="s">
        <v>2170</v>
      </c>
      <c r="I215" s="381"/>
      <c r="J215" s="381"/>
      <c r="K215" s="322"/>
    </row>
    <row r="216" spans="2:11" ht="12.75" customHeight="1">
      <c r="B216" s="325"/>
      <c r="C216" s="326"/>
      <c r="D216" s="326"/>
      <c r="E216" s="326"/>
      <c r="F216" s="326"/>
      <c r="G216" s="326"/>
      <c r="H216" s="326"/>
      <c r="I216" s="326"/>
      <c r="J216" s="326"/>
      <c r="K216" s="327"/>
    </row>
  </sheetData>
  <sheetProtection password="CC35" sheet="1" objects="1" scenarios="1" formatCells="0" formatColumns="0" formatRows="0" sort="0" autoFilter="0"/>
  <mergeCells count="77">
    <mergeCell ref="C197:J197"/>
    <mergeCell ref="H215:J215"/>
    <mergeCell ref="H213:J213"/>
    <mergeCell ref="H210:J210"/>
    <mergeCell ref="H209:J209"/>
    <mergeCell ref="H207:J207"/>
    <mergeCell ref="H208:J208"/>
    <mergeCell ref="H203:J203"/>
    <mergeCell ref="H201:J201"/>
    <mergeCell ref="H212:J212"/>
    <mergeCell ref="H214:J214"/>
    <mergeCell ref="H206:J206"/>
    <mergeCell ref="H204:J204"/>
    <mergeCell ref="H202:J202"/>
    <mergeCell ref="D57:J57"/>
    <mergeCell ref="H200:J200"/>
    <mergeCell ref="D60:J60"/>
    <mergeCell ref="D63:J63"/>
    <mergeCell ref="D64:J64"/>
    <mergeCell ref="D66:J66"/>
    <mergeCell ref="D65:J65"/>
    <mergeCell ref="C100:J100"/>
    <mergeCell ref="D61:J61"/>
    <mergeCell ref="D67:J67"/>
    <mergeCell ref="D68:J68"/>
    <mergeCell ref="C73:J73"/>
    <mergeCell ref="H198:J198"/>
    <mergeCell ref="C163:J163"/>
    <mergeCell ref="C120:J120"/>
    <mergeCell ref="C145:J145"/>
    <mergeCell ref="D58:J58"/>
    <mergeCell ref="D59:J59"/>
    <mergeCell ref="C50:J50"/>
    <mergeCell ref="G38:J38"/>
    <mergeCell ref="G39:J39"/>
    <mergeCell ref="G40:J40"/>
    <mergeCell ref="G41:J41"/>
    <mergeCell ref="G42:J42"/>
    <mergeCell ref="G43:J43"/>
    <mergeCell ref="D45:J45"/>
    <mergeCell ref="E46:J46"/>
    <mergeCell ref="E47:J47"/>
    <mergeCell ref="C52:J52"/>
    <mergeCell ref="C53:J53"/>
    <mergeCell ref="C55:J55"/>
    <mergeCell ref="D56:J56"/>
    <mergeCell ref="D33:J33"/>
    <mergeCell ref="G34:J34"/>
    <mergeCell ref="G35:J35"/>
    <mergeCell ref="D49:J49"/>
    <mergeCell ref="E48:J48"/>
    <mergeCell ref="G36:J36"/>
    <mergeCell ref="G37:J37"/>
    <mergeCell ref="D31:J31"/>
    <mergeCell ref="C24:J24"/>
    <mergeCell ref="D32:J32"/>
    <mergeCell ref="F18:J18"/>
    <mergeCell ref="F21:J21"/>
    <mergeCell ref="C23:J23"/>
    <mergeCell ref="D25:J25"/>
    <mergeCell ref="D26:J26"/>
    <mergeCell ref="D28:J28"/>
    <mergeCell ref="D29:J29"/>
    <mergeCell ref="F19:J19"/>
    <mergeCell ref="F20:J20"/>
    <mergeCell ref="D14:J14"/>
    <mergeCell ref="D15:J15"/>
    <mergeCell ref="F16:J16"/>
    <mergeCell ref="F17:J17"/>
    <mergeCell ref="C9:J9"/>
    <mergeCell ref="D10:J10"/>
    <mergeCell ref="D13:J13"/>
    <mergeCell ref="C3:J3"/>
    <mergeCell ref="C4:J4"/>
    <mergeCell ref="C6:J6"/>
    <mergeCell ref="C7:J7"/>
    <mergeCell ref="D11:J11"/>
  </mergeCells>
  <pageMargins left="0.59027779999999996" right="0.59027779999999996" top="0.59027779999999996" bottom="0.59027779999999996" header="0" footer="0"/>
  <pageSetup paperSize="9" scale="77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355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9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9"/>
      <c r="B1" s="110"/>
      <c r="C1" s="110"/>
      <c r="D1" s="111" t="s">
        <v>1</v>
      </c>
      <c r="E1" s="110"/>
      <c r="F1" s="112" t="s">
        <v>110</v>
      </c>
      <c r="G1" s="369" t="s">
        <v>111</v>
      </c>
      <c r="H1" s="369"/>
      <c r="I1" s="113"/>
      <c r="J1" s="112" t="s">
        <v>112</v>
      </c>
      <c r="K1" s="111" t="s">
        <v>113</v>
      </c>
      <c r="L1" s="112" t="s">
        <v>114</v>
      </c>
      <c r="M1" s="112"/>
      <c r="N1" s="112"/>
      <c r="O1" s="112"/>
      <c r="P1" s="112"/>
      <c r="Q1" s="112"/>
      <c r="R1" s="112"/>
      <c r="S1" s="112"/>
      <c r="T1" s="112"/>
      <c r="U1" s="18"/>
      <c r="V1" s="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</row>
    <row r="2" spans="1:70" ht="36.950000000000003" customHeight="1"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AT2" s="22" t="s">
        <v>81</v>
      </c>
    </row>
    <row r="3" spans="1:70" ht="6.95" customHeight="1">
      <c r="B3" s="23"/>
      <c r="C3" s="24"/>
      <c r="D3" s="24"/>
      <c r="E3" s="24"/>
      <c r="F3" s="24"/>
      <c r="G3" s="24"/>
      <c r="H3" s="24"/>
      <c r="I3" s="114"/>
      <c r="J3" s="24"/>
      <c r="K3" s="25"/>
      <c r="AT3" s="22" t="s">
        <v>82</v>
      </c>
    </row>
    <row r="4" spans="1:70" ht="36.950000000000003" customHeight="1">
      <c r="B4" s="26"/>
      <c r="C4" s="27"/>
      <c r="D4" s="28" t="s">
        <v>115</v>
      </c>
      <c r="E4" s="27"/>
      <c r="F4" s="27"/>
      <c r="G4" s="27"/>
      <c r="H4" s="27"/>
      <c r="I4" s="115"/>
      <c r="J4" s="27"/>
      <c r="K4" s="29"/>
      <c r="M4" s="30" t="s">
        <v>12</v>
      </c>
      <c r="AT4" s="22" t="s">
        <v>6</v>
      </c>
    </row>
    <row r="5" spans="1:70" ht="6.95" customHeight="1">
      <c r="B5" s="26"/>
      <c r="C5" s="27"/>
      <c r="D5" s="27"/>
      <c r="E5" s="27"/>
      <c r="F5" s="27"/>
      <c r="G5" s="27"/>
      <c r="H5" s="27"/>
      <c r="I5" s="115"/>
      <c r="J5" s="27"/>
      <c r="K5" s="29"/>
    </row>
    <row r="6" spans="1:70" ht="15">
      <c r="B6" s="26"/>
      <c r="C6" s="27"/>
      <c r="D6" s="35" t="s">
        <v>18</v>
      </c>
      <c r="E6" s="27"/>
      <c r="F6" s="27"/>
      <c r="G6" s="27"/>
      <c r="H6" s="27"/>
      <c r="I6" s="115"/>
      <c r="J6" s="27"/>
      <c r="K6" s="29"/>
    </row>
    <row r="7" spans="1:70" ht="22.5" customHeight="1">
      <c r="B7" s="26"/>
      <c r="C7" s="27"/>
      <c r="D7" s="27"/>
      <c r="E7" s="370" t="str">
        <f>'Rekapitulace stavby'!K6</f>
        <v>Slavkov - ekologizace kotelny na tuhá paliva</v>
      </c>
      <c r="F7" s="371"/>
      <c r="G7" s="371"/>
      <c r="H7" s="371"/>
      <c r="I7" s="115"/>
      <c r="J7" s="27"/>
      <c r="K7" s="29"/>
    </row>
    <row r="8" spans="1:70" s="1" customFormat="1" ht="15">
      <c r="B8" s="39"/>
      <c r="C8" s="40"/>
      <c r="D8" s="35" t="s">
        <v>116</v>
      </c>
      <c r="E8" s="40"/>
      <c r="F8" s="40"/>
      <c r="G8" s="40"/>
      <c r="H8" s="40"/>
      <c r="I8" s="116"/>
      <c r="J8" s="40"/>
      <c r="K8" s="43"/>
    </row>
    <row r="9" spans="1:70" s="1" customFormat="1" ht="36.950000000000003" customHeight="1">
      <c r="B9" s="39"/>
      <c r="C9" s="40"/>
      <c r="D9" s="40"/>
      <c r="E9" s="372" t="s">
        <v>117</v>
      </c>
      <c r="F9" s="373"/>
      <c r="G9" s="373"/>
      <c r="H9" s="373"/>
      <c r="I9" s="116"/>
      <c r="J9" s="40"/>
      <c r="K9" s="43"/>
    </row>
    <row r="10" spans="1:70" s="1" customFormat="1">
      <c r="B10" s="39"/>
      <c r="C10" s="40"/>
      <c r="D10" s="40"/>
      <c r="E10" s="40"/>
      <c r="F10" s="40"/>
      <c r="G10" s="40"/>
      <c r="H10" s="40"/>
      <c r="I10" s="116"/>
      <c r="J10" s="40"/>
      <c r="K10" s="43"/>
    </row>
    <row r="11" spans="1:70" s="1" customFormat="1" ht="14.45" customHeight="1">
      <c r="B11" s="39"/>
      <c r="C11" s="40"/>
      <c r="D11" s="35" t="s">
        <v>20</v>
      </c>
      <c r="E11" s="40"/>
      <c r="F11" s="33" t="s">
        <v>21</v>
      </c>
      <c r="G11" s="40"/>
      <c r="H11" s="40"/>
      <c r="I11" s="117" t="s">
        <v>22</v>
      </c>
      <c r="J11" s="33" t="s">
        <v>21</v>
      </c>
      <c r="K11" s="43"/>
    </row>
    <row r="12" spans="1:70" s="1" customFormat="1" ht="14.45" customHeight="1">
      <c r="B12" s="39"/>
      <c r="C12" s="40"/>
      <c r="D12" s="35" t="s">
        <v>23</v>
      </c>
      <c r="E12" s="40"/>
      <c r="F12" s="33" t="s">
        <v>24</v>
      </c>
      <c r="G12" s="40"/>
      <c r="H12" s="40"/>
      <c r="I12" s="117" t="s">
        <v>25</v>
      </c>
      <c r="J12" s="118" t="str">
        <f>'Rekapitulace stavby'!AN8</f>
        <v>23. 8. 2017</v>
      </c>
      <c r="K12" s="43"/>
    </row>
    <row r="13" spans="1:70" s="1" customFormat="1" ht="10.9" customHeight="1">
      <c r="B13" s="39"/>
      <c r="C13" s="40"/>
      <c r="D13" s="40"/>
      <c r="E13" s="40"/>
      <c r="F13" s="40"/>
      <c r="G13" s="40"/>
      <c r="H13" s="40"/>
      <c r="I13" s="116"/>
      <c r="J13" s="40"/>
      <c r="K13" s="43"/>
    </row>
    <row r="14" spans="1:70" s="1" customFormat="1" ht="14.45" customHeight="1">
      <c r="B14" s="39"/>
      <c r="C14" s="40"/>
      <c r="D14" s="35" t="s">
        <v>27</v>
      </c>
      <c r="E14" s="40"/>
      <c r="F14" s="40"/>
      <c r="G14" s="40"/>
      <c r="H14" s="40"/>
      <c r="I14" s="117" t="s">
        <v>28</v>
      </c>
      <c r="J14" s="33" t="s">
        <v>21</v>
      </c>
      <c r="K14" s="43"/>
    </row>
    <row r="15" spans="1:70" s="1" customFormat="1" ht="18" customHeight="1">
      <c r="B15" s="39"/>
      <c r="C15" s="40"/>
      <c r="D15" s="40"/>
      <c r="E15" s="33" t="s">
        <v>29</v>
      </c>
      <c r="F15" s="40"/>
      <c r="G15" s="40"/>
      <c r="H15" s="40"/>
      <c r="I15" s="117" t="s">
        <v>30</v>
      </c>
      <c r="J15" s="33" t="s">
        <v>21</v>
      </c>
      <c r="K15" s="43"/>
    </row>
    <row r="16" spans="1:70" s="1" customFormat="1" ht="6.95" customHeight="1">
      <c r="B16" s="39"/>
      <c r="C16" s="40"/>
      <c r="D16" s="40"/>
      <c r="E16" s="40"/>
      <c r="F16" s="40"/>
      <c r="G16" s="40"/>
      <c r="H16" s="40"/>
      <c r="I16" s="116"/>
      <c r="J16" s="40"/>
      <c r="K16" s="43"/>
    </row>
    <row r="17" spans="2:11" s="1" customFormat="1" ht="14.45" customHeight="1">
      <c r="B17" s="39"/>
      <c r="C17" s="40"/>
      <c r="D17" s="35" t="s">
        <v>31</v>
      </c>
      <c r="E17" s="40"/>
      <c r="F17" s="40"/>
      <c r="G17" s="40"/>
      <c r="H17" s="40"/>
      <c r="I17" s="117" t="s">
        <v>28</v>
      </c>
      <c r="J17" s="33" t="str">
        <f>IF('Rekapitulace stavby'!AN13="Vyplň údaj","",IF('Rekapitulace stavby'!AN13="","",'Rekapitulace stavby'!AN13))</f>
        <v/>
      </c>
      <c r="K17" s="43"/>
    </row>
    <row r="18" spans="2:11" s="1" customFormat="1" ht="18" customHeight="1">
      <c r="B18" s="39"/>
      <c r="C18" s="40"/>
      <c r="D18" s="40"/>
      <c r="E18" s="33" t="str">
        <f>IF('Rekapitulace stavby'!E14="Vyplň údaj","",IF('Rekapitulace stavby'!E14="","",'Rekapitulace stavby'!E14))</f>
        <v/>
      </c>
      <c r="F18" s="40"/>
      <c r="G18" s="40"/>
      <c r="H18" s="40"/>
      <c r="I18" s="117" t="s">
        <v>30</v>
      </c>
      <c r="J18" s="33" t="str">
        <f>IF('Rekapitulace stavby'!AN14="Vyplň údaj","",IF('Rekapitulace stavby'!AN14="","",'Rekapitulace stavby'!AN14))</f>
        <v/>
      </c>
      <c r="K18" s="43"/>
    </row>
    <row r="19" spans="2:11" s="1" customFormat="1" ht="6.95" customHeight="1">
      <c r="B19" s="39"/>
      <c r="C19" s="40"/>
      <c r="D19" s="40"/>
      <c r="E19" s="40"/>
      <c r="F19" s="40"/>
      <c r="G19" s="40"/>
      <c r="H19" s="40"/>
      <c r="I19" s="116"/>
      <c r="J19" s="40"/>
      <c r="K19" s="43"/>
    </row>
    <row r="20" spans="2:11" s="1" customFormat="1" ht="14.45" customHeight="1">
      <c r="B20" s="39"/>
      <c r="C20" s="40"/>
      <c r="D20" s="35" t="s">
        <v>33</v>
      </c>
      <c r="E20" s="40"/>
      <c r="F20" s="40"/>
      <c r="G20" s="40"/>
      <c r="H20" s="40"/>
      <c r="I20" s="117" t="s">
        <v>28</v>
      </c>
      <c r="J20" s="33" t="s">
        <v>21</v>
      </c>
      <c r="K20" s="43"/>
    </row>
    <row r="21" spans="2:11" s="1" customFormat="1" ht="18" customHeight="1">
      <c r="B21" s="39"/>
      <c r="C21" s="40"/>
      <c r="D21" s="40"/>
      <c r="E21" s="33" t="s">
        <v>34</v>
      </c>
      <c r="F21" s="40"/>
      <c r="G21" s="40"/>
      <c r="H21" s="40"/>
      <c r="I21" s="117" t="s">
        <v>30</v>
      </c>
      <c r="J21" s="33" t="s">
        <v>21</v>
      </c>
      <c r="K21" s="43"/>
    </row>
    <row r="22" spans="2:11" s="1" customFormat="1" ht="6.95" customHeight="1">
      <c r="B22" s="39"/>
      <c r="C22" s="40"/>
      <c r="D22" s="40"/>
      <c r="E22" s="40"/>
      <c r="F22" s="40"/>
      <c r="G22" s="40"/>
      <c r="H22" s="40"/>
      <c r="I22" s="116"/>
      <c r="J22" s="40"/>
      <c r="K22" s="43"/>
    </row>
    <row r="23" spans="2:11" s="1" customFormat="1" ht="14.45" customHeight="1">
      <c r="B23" s="39"/>
      <c r="C23" s="40"/>
      <c r="D23" s="35" t="s">
        <v>36</v>
      </c>
      <c r="E23" s="40"/>
      <c r="F23" s="40"/>
      <c r="G23" s="40"/>
      <c r="H23" s="40"/>
      <c r="I23" s="116"/>
      <c r="J23" s="40"/>
      <c r="K23" s="43"/>
    </row>
    <row r="24" spans="2:11" s="6" customFormat="1" ht="22.5" customHeight="1">
      <c r="B24" s="119"/>
      <c r="C24" s="120"/>
      <c r="D24" s="120"/>
      <c r="E24" s="362" t="s">
        <v>21</v>
      </c>
      <c r="F24" s="362"/>
      <c r="G24" s="362"/>
      <c r="H24" s="362"/>
      <c r="I24" s="121"/>
      <c r="J24" s="120"/>
      <c r="K24" s="122"/>
    </row>
    <row r="25" spans="2:11" s="1" customFormat="1" ht="6.95" customHeight="1">
      <c r="B25" s="39"/>
      <c r="C25" s="40"/>
      <c r="D25" s="40"/>
      <c r="E25" s="40"/>
      <c r="F25" s="40"/>
      <c r="G25" s="40"/>
      <c r="H25" s="40"/>
      <c r="I25" s="116"/>
      <c r="J25" s="40"/>
      <c r="K25" s="43"/>
    </row>
    <row r="26" spans="2:11" s="1" customFormat="1" ht="6.95" customHeight="1">
      <c r="B26" s="39"/>
      <c r="C26" s="40"/>
      <c r="D26" s="83"/>
      <c r="E26" s="83"/>
      <c r="F26" s="83"/>
      <c r="G26" s="83"/>
      <c r="H26" s="83"/>
      <c r="I26" s="123"/>
      <c r="J26" s="83"/>
      <c r="K26" s="124"/>
    </row>
    <row r="27" spans="2:11" s="1" customFormat="1" ht="25.35" customHeight="1">
      <c r="B27" s="39"/>
      <c r="C27" s="40"/>
      <c r="D27" s="125" t="s">
        <v>38</v>
      </c>
      <c r="E27" s="40"/>
      <c r="F27" s="40"/>
      <c r="G27" s="40"/>
      <c r="H27" s="40"/>
      <c r="I27" s="116"/>
      <c r="J27" s="126">
        <f>ROUND(J93,2)</f>
        <v>0</v>
      </c>
      <c r="K27" s="43"/>
    </row>
    <row r="28" spans="2:11" s="1" customFormat="1" ht="6.95" customHeight="1">
      <c r="B28" s="39"/>
      <c r="C28" s="40"/>
      <c r="D28" s="83"/>
      <c r="E28" s="83"/>
      <c r="F28" s="83"/>
      <c r="G28" s="83"/>
      <c r="H28" s="83"/>
      <c r="I28" s="123"/>
      <c r="J28" s="83"/>
      <c r="K28" s="124"/>
    </row>
    <row r="29" spans="2:11" s="1" customFormat="1" ht="14.45" customHeight="1">
      <c r="B29" s="39"/>
      <c r="C29" s="40"/>
      <c r="D29" s="40"/>
      <c r="E29" s="40"/>
      <c r="F29" s="44" t="s">
        <v>40</v>
      </c>
      <c r="G29" s="40"/>
      <c r="H29" s="40"/>
      <c r="I29" s="127" t="s">
        <v>39</v>
      </c>
      <c r="J29" s="44" t="s">
        <v>41</v>
      </c>
      <c r="K29" s="43"/>
    </row>
    <row r="30" spans="2:11" s="1" customFormat="1" ht="14.45" customHeight="1">
      <c r="B30" s="39"/>
      <c r="C30" s="40"/>
      <c r="D30" s="47" t="s">
        <v>42</v>
      </c>
      <c r="E30" s="47" t="s">
        <v>43</v>
      </c>
      <c r="F30" s="128">
        <f>ROUND(SUM(BE93:BE354), 2)</f>
        <v>0</v>
      </c>
      <c r="G30" s="40"/>
      <c r="H30" s="40"/>
      <c r="I30" s="129">
        <v>0.21</v>
      </c>
      <c r="J30" s="128">
        <f>ROUND(ROUND((SUM(BE93:BE354)), 2)*I30, 2)</f>
        <v>0</v>
      </c>
      <c r="K30" s="43"/>
    </row>
    <row r="31" spans="2:11" s="1" customFormat="1" ht="14.45" customHeight="1">
      <c r="B31" s="39"/>
      <c r="C31" s="40"/>
      <c r="D31" s="40"/>
      <c r="E31" s="47" t="s">
        <v>44</v>
      </c>
      <c r="F31" s="128">
        <f>ROUND(SUM(BF93:BF354), 2)</f>
        <v>0</v>
      </c>
      <c r="G31" s="40"/>
      <c r="H31" s="40"/>
      <c r="I31" s="129">
        <v>0.15</v>
      </c>
      <c r="J31" s="128">
        <f>ROUND(ROUND((SUM(BF93:BF354)), 2)*I31, 2)</f>
        <v>0</v>
      </c>
      <c r="K31" s="43"/>
    </row>
    <row r="32" spans="2:11" s="1" customFormat="1" ht="14.45" hidden="1" customHeight="1">
      <c r="B32" s="39"/>
      <c r="C32" s="40"/>
      <c r="D32" s="40"/>
      <c r="E32" s="47" t="s">
        <v>45</v>
      </c>
      <c r="F32" s="128">
        <f>ROUND(SUM(BG93:BG354), 2)</f>
        <v>0</v>
      </c>
      <c r="G32" s="40"/>
      <c r="H32" s="40"/>
      <c r="I32" s="129">
        <v>0.21</v>
      </c>
      <c r="J32" s="128">
        <v>0</v>
      </c>
      <c r="K32" s="43"/>
    </row>
    <row r="33" spans="2:11" s="1" customFormat="1" ht="14.45" hidden="1" customHeight="1">
      <c r="B33" s="39"/>
      <c r="C33" s="40"/>
      <c r="D33" s="40"/>
      <c r="E33" s="47" t="s">
        <v>46</v>
      </c>
      <c r="F33" s="128">
        <f>ROUND(SUM(BH93:BH354), 2)</f>
        <v>0</v>
      </c>
      <c r="G33" s="40"/>
      <c r="H33" s="40"/>
      <c r="I33" s="129">
        <v>0.15</v>
      </c>
      <c r="J33" s="128">
        <v>0</v>
      </c>
      <c r="K33" s="43"/>
    </row>
    <row r="34" spans="2:11" s="1" customFormat="1" ht="14.45" hidden="1" customHeight="1">
      <c r="B34" s="39"/>
      <c r="C34" s="40"/>
      <c r="D34" s="40"/>
      <c r="E34" s="47" t="s">
        <v>47</v>
      </c>
      <c r="F34" s="128">
        <f>ROUND(SUM(BI93:BI354), 2)</f>
        <v>0</v>
      </c>
      <c r="G34" s="40"/>
      <c r="H34" s="40"/>
      <c r="I34" s="129">
        <v>0</v>
      </c>
      <c r="J34" s="128">
        <v>0</v>
      </c>
      <c r="K34" s="43"/>
    </row>
    <row r="35" spans="2:11" s="1" customFormat="1" ht="6.95" customHeight="1">
      <c r="B35" s="39"/>
      <c r="C35" s="40"/>
      <c r="D35" s="40"/>
      <c r="E35" s="40"/>
      <c r="F35" s="40"/>
      <c r="G35" s="40"/>
      <c r="H35" s="40"/>
      <c r="I35" s="116"/>
      <c r="J35" s="40"/>
      <c r="K35" s="43"/>
    </row>
    <row r="36" spans="2:11" s="1" customFormat="1" ht="25.35" customHeight="1">
      <c r="B36" s="39"/>
      <c r="C36" s="130"/>
      <c r="D36" s="131" t="s">
        <v>48</v>
      </c>
      <c r="E36" s="77"/>
      <c r="F36" s="77"/>
      <c r="G36" s="132" t="s">
        <v>49</v>
      </c>
      <c r="H36" s="133" t="s">
        <v>50</v>
      </c>
      <c r="I36" s="134"/>
      <c r="J36" s="135">
        <f>SUM(J27:J34)</f>
        <v>0</v>
      </c>
      <c r="K36" s="136"/>
    </row>
    <row r="37" spans="2:11" s="1" customFormat="1" ht="14.45" customHeight="1">
      <c r="B37" s="54"/>
      <c r="C37" s="55"/>
      <c r="D37" s="55"/>
      <c r="E37" s="55"/>
      <c r="F37" s="55"/>
      <c r="G37" s="55"/>
      <c r="H37" s="55"/>
      <c r="I37" s="137"/>
      <c r="J37" s="55"/>
      <c r="K37" s="56"/>
    </row>
    <row r="41" spans="2:11" s="1" customFormat="1" ht="6.95" customHeight="1">
      <c r="B41" s="138"/>
      <c r="C41" s="139"/>
      <c r="D41" s="139"/>
      <c r="E41" s="139"/>
      <c r="F41" s="139"/>
      <c r="G41" s="139"/>
      <c r="H41" s="139"/>
      <c r="I41" s="140"/>
      <c r="J41" s="139"/>
      <c r="K41" s="141"/>
    </row>
    <row r="42" spans="2:11" s="1" customFormat="1" ht="36.950000000000003" customHeight="1">
      <c r="B42" s="39"/>
      <c r="C42" s="28" t="s">
        <v>118</v>
      </c>
      <c r="D42" s="40"/>
      <c r="E42" s="40"/>
      <c r="F42" s="40"/>
      <c r="G42" s="40"/>
      <c r="H42" s="40"/>
      <c r="I42" s="116"/>
      <c r="J42" s="40"/>
      <c r="K42" s="43"/>
    </row>
    <row r="43" spans="2:11" s="1" customFormat="1" ht="6.95" customHeight="1">
      <c r="B43" s="39"/>
      <c r="C43" s="40"/>
      <c r="D43" s="40"/>
      <c r="E43" s="40"/>
      <c r="F43" s="40"/>
      <c r="G43" s="40"/>
      <c r="H43" s="40"/>
      <c r="I43" s="116"/>
      <c r="J43" s="40"/>
      <c r="K43" s="43"/>
    </row>
    <row r="44" spans="2:11" s="1" customFormat="1" ht="14.45" customHeight="1">
      <c r="B44" s="39"/>
      <c r="C44" s="35" t="s">
        <v>18</v>
      </c>
      <c r="D44" s="40"/>
      <c r="E44" s="40"/>
      <c r="F44" s="40"/>
      <c r="G44" s="40"/>
      <c r="H44" s="40"/>
      <c r="I44" s="116"/>
      <c r="J44" s="40"/>
      <c r="K44" s="43"/>
    </row>
    <row r="45" spans="2:11" s="1" customFormat="1" ht="22.5" customHeight="1">
      <c r="B45" s="39"/>
      <c r="C45" s="40"/>
      <c r="D45" s="40"/>
      <c r="E45" s="370" t="str">
        <f>E7</f>
        <v>Slavkov - ekologizace kotelny na tuhá paliva</v>
      </c>
      <c r="F45" s="371"/>
      <c r="G45" s="371"/>
      <c r="H45" s="371"/>
      <c r="I45" s="116"/>
      <c r="J45" s="40"/>
      <c r="K45" s="43"/>
    </row>
    <row r="46" spans="2:11" s="1" customFormat="1" ht="14.45" customHeight="1">
      <c r="B46" s="39"/>
      <c r="C46" s="35" t="s">
        <v>116</v>
      </c>
      <c r="D46" s="40"/>
      <c r="E46" s="40"/>
      <c r="F46" s="40"/>
      <c r="G46" s="40"/>
      <c r="H46" s="40"/>
      <c r="I46" s="116"/>
      <c r="J46" s="40"/>
      <c r="K46" s="43"/>
    </row>
    <row r="47" spans="2:11" s="1" customFormat="1" ht="23.25" customHeight="1">
      <c r="B47" s="39"/>
      <c r="C47" s="40"/>
      <c r="D47" s="40"/>
      <c r="E47" s="372" t="str">
        <f>E9</f>
        <v>SO01 - Kotelna- Architektonicko - stavební řešení</v>
      </c>
      <c r="F47" s="373"/>
      <c r="G47" s="373"/>
      <c r="H47" s="373"/>
      <c r="I47" s="116"/>
      <c r="J47" s="40"/>
      <c r="K47" s="43"/>
    </row>
    <row r="48" spans="2:11" s="1" customFormat="1" ht="6.95" customHeight="1">
      <c r="B48" s="39"/>
      <c r="C48" s="40"/>
      <c r="D48" s="40"/>
      <c r="E48" s="40"/>
      <c r="F48" s="40"/>
      <c r="G48" s="40"/>
      <c r="H48" s="40"/>
      <c r="I48" s="116"/>
      <c r="J48" s="40"/>
      <c r="K48" s="43"/>
    </row>
    <row r="49" spans="2:47" s="1" customFormat="1" ht="18" customHeight="1">
      <c r="B49" s="39"/>
      <c r="C49" s="35" t="s">
        <v>23</v>
      </c>
      <c r="D49" s="40"/>
      <c r="E49" s="40"/>
      <c r="F49" s="33" t="str">
        <f>F12</f>
        <v xml:space="preserve">VZ Slavkov </v>
      </c>
      <c r="G49" s="40"/>
      <c r="H49" s="40"/>
      <c r="I49" s="117" t="s">
        <v>25</v>
      </c>
      <c r="J49" s="118" t="str">
        <f>IF(J12="","",J12)</f>
        <v>23. 8. 2017</v>
      </c>
      <c r="K49" s="43"/>
    </row>
    <row r="50" spans="2:47" s="1" customFormat="1" ht="6.95" customHeight="1">
      <c r="B50" s="39"/>
      <c r="C50" s="40"/>
      <c r="D50" s="40"/>
      <c r="E50" s="40"/>
      <c r="F50" s="40"/>
      <c r="G50" s="40"/>
      <c r="H50" s="40"/>
      <c r="I50" s="116"/>
      <c r="J50" s="40"/>
      <c r="K50" s="43"/>
    </row>
    <row r="51" spans="2:47" s="1" customFormat="1" ht="15">
      <c r="B51" s="39"/>
      <c r="C51" s="35" t="s">
        <v>27</v>
      </c>
      <c r="D51" s="40"/>
      <c r="E51" s="40"/>
      <c r="F51" s="33" t="str">
        <f>E15</f>
        <v>Armádní servisní, p.o.</v>
      </c>
      <c r="G51" s="40"/>
      <c r="H51" s="40"/>
      <c r="I51" s="117" t="s">
        <v>33</v>
      </c>
      <c r="J51" s="33" t="str">
        <f>E21</f>
        <v>Václav Krejčí</v>
      </c>
      <c r="K51" s="43"/>
    </row>
    <row r="52" spans="2:47" s="1" customFormat="1" ht="14.45" customHeight="1">
      <c r="B52" s="39"/>
      <c r="C52" s="35" t="s">
        <v>31</v>
      </c>
      <c r="D52" s="40"/>
      <c r="E52" s="40"/>
      <c r="F52" s="33" t="str">
        <f>IF(E18="","",E18)</f>
        <v/>
      </c>
      <c r="G52" s="40"/>
      <c r="H52" s="40"/>
      <c r="I52" s="116"/>
      <c r="J52" s="40"/>
      <c r="K52" s="43"/>
    </row>
    <row r="53" spans="2:47" s="1" customFormat="1" ht="10.35" customHeight="1">
      <c r="B53" s="39"/>
      <c r="C53" s="40"/>
      <c r="D53" s="40"/>
      <c r="E53" s="40"/>
      <c r="F53" s="40"/>
      <c r="G53" s="40"/>
      <c r="H53" s="40"/>
      <c r="I53" s="116"/>
      <c r="J53" s="40"/>
      <c r="K53" s="43"/>
    </row>
    <row r="54" spans="2:47" s="1" customFormat="1" ht="29.25" customHeight="1">
      <c r="B54" s="39"/>
      <c r="C54" s="142" t="s">
        <v>119</v>
      </c>
      <c r="D54" s="130"/>
      <c r="E54" s="130"/>
      <c r="F54" s="130"/>
      <c r="G54" s="130"/>
      <c r="H54" s="130"/>
      <c r="I54" s="143"/>
      <c r="J54" s="144" t="s">
        <v>120</v>
      </c>
      <c r="K54" s="145"/>
    </row>
    <row r="55" spans="2:47" s="1" customFormat="1" ht="10.35" customHeight="1">
      <c r="B55" s="39"/>
      <c r="C55" s="40"/>
      <c r="D55" s="40"/>
      <c r="E55" s="40"/>
      <c r="F55" s="40"/>
      <c r="G55" s="40"/>
      <c r="H55" s="40"/>
      <c r="I55" s="116"/>
      <c r="J55" s="40"/>
      <c r="K55" s="43"/>
    </row>
    <row r="56" spans="2:47" s="1" customFormat="1" ht="29.25" customHeight="1">
      <c r="B56" s="39"/>
      <c r="C56" s="146" t="s">
        <v>121</v>
      </c>
      <c r="D56" s="40"/>
      <c r="E56" s="40"/>
      <c r="F56" s="40"/>
      <c r="G56" s="40"/>
      <c r="H56" s="40"/>
      <c r="I56" s="116"/>
      <c r="J56" s="126">
        <f>J93</f>
        <v>0</v>
      </c>
      <c r="K56" s="43"/>
      <c r="AU56" s="22" t="s">
        <v>122</v>
      </c>
    </row>
    <row r="57" spans="2:47" s="7" customFormat="1" ht="24.95" customHeight="1">
      <c r="B57" s="147"/>
      <c r="C57" s="148"/>
      <c r="D57" s="149" t="s">
        <v>123</v>
      </c>
      <c r="E57" s="150"/>
      <c r="F57" s="150"/>
      <c r="G57" s="150"/>
      <c r="H57" s="150"/>
      <c r="I57" s="151"/>
      <c r="J57" s="152">
        <f>J94</f>
        <v>0</v>
      </c>
      <c r="K57" s="153"/>
    </row>
    <row r="58" spans="2:47" s="8" customFormat="1" ht="19.899999999999999" customHeight="1">
      <c r="B58" s="154"/>
      <c r="C58" s="155"/>
      <c r="D58" s="156" t="s">
        <v>124</v>
      </c>
      <c r="E58" s="157"/>
      <c r="F58" s="157"/>
      <c r="G58" s="157"/>
      <c r="H58" s="157"/>
      <c r="I58" s="158"/>
      <c r="J58" s="159">
        <f>J95</f>
        <v>0</v>
      </c>
      <c r="K58" s="160"/>
    </row>
    <row r="59" spans="2:47" s="8" customFormat="1" ht="19.899999999999999" customHeight="1">
      <c r="B59" s="154"/>
      <c r="C59" s="155"/>
      <c r="D59" s="156" t="s">
        <v>125</v>
      </c>
      <c r="E59" s="157"/>
      <c r="F59" s="157"/>
      <c r="G59" s="157"/>
      <c r="H59" s="157"/>
      <c r="I59" s="158"/>
      <c r="J59" s="159">
        <f>J143</f>
        <v>0</v>
      </c>
      <c r="K59" s="160"/>
    </row>
    <row r="60" spans="2:47" s="8" customFormat="1" ht="19.899999999999999" customHeight="1">
      <c r="B60" s="154"/>
      <c r="C60" s="155"/>
      <c r="D60" s="156" t="s">
        <v>126</v>
      </c>
      <c r="E60" s="157"/>
      <c r="F60" s="157"/>
      <c r="G60" s="157"/>
      <c r="H60" s="157"/>
      <c r="I60" s="158"/>
      <c r="J60" s="159">
        <f>J170</f>
        <v>0</v>
      </c>
      <c r="K60" s="160"/>
    </row>
    <row r="61" spans="2:47" s="8" customFormat="1" ht="19.899999999999999" customHeight="1">
      <c r="B61" s="154"/>
      <c r="C61" s="155"/>
      <c r="D61" s="156" t="s">
        <v>127</v>
      </c>
      <c r="E61" s="157"/>
      <c r="F61" s="157"/>
      <c r="G61" s="157"/>
      <c r="H61" s="157"/>
      <c r="I61" s="158"/>
      <c r="J61" s="159">
        <f>J177</f>
        <v>0</v>
      </c>
      <c r="K61" s="160"/>
    </row>
    <row r="62" spans="2:47" s="8" customFormat="1" ht="19.899999999999999" customHeight="1">
      <c r="B62" s="154"/>
      <c r="C62" s="155"/>
      <c r="D62" s="156" t="s">
        <v>128</v>
      </c>
      <c r="E62" s="157"/>
      <c r="F62" s="157"/>
      <c r="G62" s="157"/>
      <c r="H62" s="157"/>
      <c r="I62" s="158"/>
      <c r="J62" s="159">
        <f>J184</f>
        <v>0</v>
      </c>
      <c r="K62" s="160"/>
    </row>
    <row r="63" spans="2:47" s="8" customFormat="1" ht="19.899999999999999" customHeight="1">
      <c r="B63" s="154"/>
      <c r="C63" s="155"/>
      <c r="D63" s="156" t="s">
        <v>129</v>
      </c>
      <c r="E63" s="157"/>
      <c r="F63" s="157"/>
      <c r="G63" s="157"/>
      <c r="H63" s="157"/>
      <c r="I63" s="158"/>
      <c r="J63" s="159">
        <f>J195</f>
        <v>0</v>
      </c>
      <c r="K63" s="160"/>
    </row>
    <row r="64" spans="2:47" s="8" customFormat="1" ht="19.899999999999999" customHeight="1">
      <c r="B64" s="154"/>
      <c r="C64" s="155"/>
      <c r="D64" s="156" t="s">
        <v>130</v>
      </c>
      <c r="E64" s="157"/>
      <c r="F64" s="157"/>
      <c r="G64" s="157"/>
      <c r="H64" s="157"/>
      <c r="I64" s="158"/>
      <c r="J64" s="159">
        <f>J229</f>
        <v>0</v>
      </c>
      <c r="K64" s="160"/>
    </row>
    <row r="65" spans="2:12" s="8" customFormat="1" ht="19.899999999999999" customHeight="1">
      <c r="B65" s="154"/>
      <c r="C65" s="155"/>
      <c r="D65" s="156" t="s">
        <v>131</v>
      </c>
      <c r="E65" s="157"/>
      <c r="F65" s="157"/>
      <c r="G65" s="157"/>
      <c r="H65" s="157"/>
      <c r="I65" s="158"/>
      <c r="J65" s="159">
        <f>J244</f>
        <v>0</v>
      </c>
      <c r="K65" s="160"/>
    </row>
    <row r="66" spans="2:12" s="8" customFormat="1" ht="19.899999999999999" customHeight="1">
      <c r="B66" s="154"/>
      <c r="C66" s="155"/>
      <c r="D66" s="156" t="s">
        <v>132</v>
      </c>
      <c r="E66" s="157"/>
      <c r="F66" s="157"/>
      <c r="G66" s="157"/>
      <c r="H66" s="157"/>
      <c r="I66" s="158"/>
      <c r="J66" s="159">
        <f>J279</f>
        <v>0</v>
      </c>
      <c r="K66" s="160"/>
    </row>
    <row r="67" spans="2:12" s="8" customFormat="1" ht="19.899999999999999" customHeight="1">
      <c r="B67" s="154"/>
      <c r="C67" s="155"/>
      <c r="D67" s="156" t="s">
        <v>133</v>
      </c>
      <c r="E67" s="157"/>
      <c r="F67" s="157"/>
      <c r="G67" s="157"/>
      <c r="H67" s="157"/>
      <c r="I67" s="158"/>
      <c r="J67" s="159">
        <f>J293</f>
        <v>0</v>
      </c>
      <c r="K67" s="160"/>
    </row>
    <row r="68" spans="2:12" s="7" customFormat="1" ht="24.95" customHeight="1">
      <c r="B68" s="147"/>
      <c r="C68" s="148"/>
      <c r="D68" s="149" t="s">
        <v>134</v>
      </c>
      <c r="E68" s="150"/>
      <c r="F68" s="150"/>
      <c r="G68" s="150"/>
      <c r="H68" s="150"/>
      <c r="I68" s="151"/>
      <c r="J68" s="152">
        <f>J297</f>
        <v>0</v>
      </c>
      <c r="K68" s="153"/>
    </row>
    <row r="69" spans="2:12" s="8" customFormat="1" ht="19.899999999999999" customHeight="1">
      <c r="B69" s="154"/>
      <c r="C69" s="155"/>
      <c r="D69" s="156" t="s">
        <v>135</v>
      </c>
      <c r="E69" s="157"/>
      <c r="F69" s="157"/>
      <c r="G69" s="157"/>
      <c r="H69" s="157"/>
      <c r="I69" s="158"/>
      <c r="J69" s="159">
        <f>J298</f>
        <v>0</v>
      </c>
      <c r="K69" s="160"/>
    </row>
    <row r="70" spans="2:12" s="8" customFormat="1" ht="19.899999999999999" customHeight="1">
      <c r="B70" s="154"/>
      <c r="C70" s="155"/>
      <c r="D70" s="156" t="s">
        <v>136</v>
      </c>
      <c r="E70" s="157"/>
      <c r="F70" s="157"/>
      <c r="G70" s="157"/>
      <c r="H70" s="157"/>
      <c r="I70" s="158"/>
      <c r="J70" s="159">
        <f>J314</f>
        <v>0</v>
      </c>
      <c r="K70" s="160"/>
    </row>
    <row r="71" spans="2:12" s="8" customFormat="1" ht="19.899999999999999" customHeight="1">
      <c r="B71" s="154"/>
      <c r="C71" s="155"/>
      <c r="D71" s="156" t="s">
        <v>137</v>
      </c>
      <c r="E71" s="157"/>
      <c r="F71" s="157"/>
      <c r="G71" s="157"/>
      <c r="H71" s="157"/>
      <c r="I71" s="158"/>
      <c r="J71" s="159">
        <f>J327</f>
        <v>0</v>
      </c>
      <c r="K71" s="160"/>
    </row>
    <row r="72" spans="2:12" s="8" customFormat="1" ht="19.899999999999999" customHeight="1">
      <c r="B72" s="154"/>
      <c r="C72" s="155"/>
      <c r="D72" s="156" t="s">
        <v>138</v>
      </c>
      <c r="E72" s="157"/>
      <c r="F72" s="157"/>
      <c r="G72" s="157"/>
      <c r="H72" s="157"/>
      <c r="I72" s="158"/>
      <c r="J72" s="159">
        <f>J341</f>
        <v>0</v>
      </c>
      <c r="K72" s="160"/>
    </row>
    <row r="73" spans="2:12" s="7" customFormat="1" ht="24.95" customHeight="1">
      <c r="B73" s="147"/>
      <c r="C73" s="148"/>
      <c r="D73" s="149" t="s">
        <v>139</v>
      </c>
      <c r="E73" s="150"/>
      <c r="F73" s="150"/>
      <c r="G73" s="150"/>
      <c r="H73" s="150"/>
      <c r="I73" s="151"/>
      <c r="J73" s="152">
        <f>J343</f>
        <v>0</v>
      </c>
      <c r="K73" s="153"/>
    </row>
    <row r="74" spans="2:12" s="1" customFormat="1" ht="21.75" customHeight="1">
      <c r="B74" s="39"/>
      <c r="C74" s="40"/>
      <c r="D74" s="40"/>
      <c r="E74" s="40"/>
      <c r="F74" s="40"/>
      <c r="G74" s="40"/>
      <c r="H74" s="40"/>
      <c r="I74" s="116"/>
      <c r="J74" s="40"/>
      <c r="K74" s="43"/>
    </row>
    <row r="75" spans="2:12" s="1" customFormat="1" ht="6.95" customHeight="1">
      <c r="B75" s="54"/>
      <c r="C75" s="55"/>
      <c r="D75" s="55"/>
      <c r="E75" s="55"/>
      <c r="F75" s="55"/>
      <c r="G75" s="55"/>
      <c r="H75" s="55"/>
      <c r="I75" s="137"/>
      <c r="J75" s="55"/>
      <c r="K75" s="56"/>
    </row>
    <row r="79" spans="2:12" s="1" customFormat="1" ht="6.95" customHeight="1">
      <c r="B79" s="57"/>
      <c r="C79" s="58"/>
      <c r="D79" s="58"/>
      <c r="E79" s="58"/>
      <c r="F79" s="58"/>
      <c r="G79" s="58"/>
      <c r="H79" s="58"/>
      <c r="I79" s="140"/>
      <c r="J79" s="58"/>
      <c r="K79" s="58"/>
      <c r="L79" s="59"/>
    </row>
    <row r="80" spans="2:12" s="1" customFormat="1" ht="36.950000000000003" customHeight="1">
      <c r="B80" s="39"/>
      <c r="C80" s="60" t="s">
        <v>140</v>
      </c>
      <c r="D80" s="61"/>
      <c r="E80" s="61"/>
      <c r="F80" s="61"/>
      <c r="G80" s="61"/>
      <c r="H80" s="61"/>
      <c r="I80" s="161"/>
      <c r="J80" s="61"/>
      <c r="K80" s="61"/>
      <c r="L80" s="59"/>
    </row>
    <row r="81" spans="2:65" s="1" customFormat="1" ht="6.95" customHeight="1">
      <c r="B81" s="39"/>
      <c r="C81" s="61"/>
      <c r="D81" s="61"/>
      <c r="E81" s="61"/>
      <c r="F81" s="61"/>
      <c r="G81" s="61"/>
      <c r="H81" s="61"/>
      <c r="I81" s="161"/>
      <c r="J81" s="61"/>
      <c r="K81" s="61"/>
      <c r="L81" s="59"/>
    </row>
    <row r="82" spans="2:65" s="1" customFormat="1" ht="14.45" customHeight="1">
      <c r="B82" s="39"/>
      <c r="C82" s="63" t="s">
        <v>18</v>
      </c>
      <c r="D82" s="61"/>
      <c r="E82" s="61"/>
      <c r="F82" s="61"/>
      <c r="G82" s="61"/>
      <c r="H82" s="61"/>
      <c r="I82" s="161"/>
      <c r="J82" s="61"/>
      <c r="K82" s="61"/>
      <c r="L82" s="59"/>
    </row>
    <row r="83" spans="2:65" s="1" customFormat="1" ht="22.5" customHeight="1">
      <c r="B83" s="39"/>
      <c r="C83" s="61"/>
      <c r="D83" s="61"/>
      <c r="E83" s="366" t="str">
        <f>E7</f>
        <v>Slavkov - ekologizace kotelny na tuhá paliva</v>
      </c>
      <c r="F83" s="367"/>
      <c r="G83" s="367"/>
      <c r="H83" s="367"/>
      <c r="I83" s="161"/>
      <c r="J83" s="61"/>
      <c r="K83" s="61"/>
      <c r="L83" s="59"/>
    </row>
    <row r="84" spans="2:65" s="1" customFormat="1" ht="14.45" customHeight="1">
      <c r="B84" s="39"/>
      <c r="C84" s="63" t="s">
        <v>116</v>
      </c>
      <c r="D84" s="61"/>
      <c r="E84" s="61"/>
      <c r="F84" s="61"/>
      <c r="G84" s="61"/>
      <c r="H84" s="61"/>
      <c r="I84" s="161"/>
      <c r="J84" s="61"/>
      <c r="K84" s="61"/>
      <c r="L84" s="59"/>
    </row>
    <row r="85" spans="2:65" s="1" customFormat="1" ht="23.25" customHeight="1">
      <c r="B85" s="39"/>
      <c r="C85" s="61"/>
      <c r="D85" s="61"/>
      <c r="E85" s="334" t="str">
        <f>E9</f>
        <v>SO01 - Kotelna- Architektonicko - stavební řešení</v>
      </c>
      <c r="F85" s="368"/>
      <c r="G85" s="368"/>
      <c r="H85" s="368"/>
      <c r="I85" s="161"/>
      <c r="J85" s="61"/>
      <c r="K85" s="61"/>
      <c r="L85" s="59"/>
    </row>
    <row r="86" spans="2:65" s="1" customFormat="1" ht="6.95" customHeight="1">
      <c r="B86" s="39"/>
      <c r="C86" s="61"/>
      <c r="D86" s="61"/>
      <c r="E86" s="61"/>
      <c r="F86" s="61"/>
      <c r="G86" s="61"/>
      <c r="H86" s="61"/>
      <c r="I86" s="161"/>
      <c r="J86" s="61"/>
      <c r="K86" s="61"/>
      <c r="L86" s="59"/>
    </row>
    <row r="87" spans="2:65" s="1" customFormat="1" ht="18" customHeight="1">
      <c r="B87" s="39"/>
      <c r="C87" s="63" t="s">
        <v>23</v>
      </c>
      <c r="D87" s="61"/>
      <c r="E87" s="61"/>
      <c r="F87" s="162" t="str">
        <f>F12</f>
        <v xml:space="preserve">VZ Slavkov </v>
      </c>
      <c r="G87" s="61"/>
      <c r="H87" s="61"/>
      <c r="I87" s="163" t="s">
        <v>25</v>
      </c>
      <c r="J87" s="71" t="str">
        <f>IF(J12="","",J12)</f>
        <v>23. 8. 2017</v>
      </c>
      <c r="K87" s="61"/>
      <c r="L87" s="59"/>
    </row>
    <row r="88" spans="2:65" s="1" customFormat="1" ht="6.95" customHeight="1">
      <c r="B88" s="39"/>
      <c r="C88" s="61"/>
      <c r="D88" s="61"/>
      <c r="E88" s="61"/>
      <c r="F88" s="61"/>
      <c r="G88" s="61"/>
      <c r="H88" s="61"/>
      <c r="I88" s="161"/>
      <c r="J88" s="61"/>
      <c r="K88" s="61"/>
      <c r="L88" s="59"/>
    </row>
    <row r="89" spans="2:65" s="1" customFormat="1" ht="15">
      <c r="B89" s="39"/>
      <c r="C89" s="63" t="s">
        <v>27</v>
      </c>
      <c r="D89" s="61"/>
      <c r="E89" s="61"/>
      <c r="F89" s="162" t="str">
        <f>E15</f>
        <v>Armádní servisní, p.o.</v>
      </c>
      <c r="G89" s="61"/>
      <c r="H89" s="61"/>
      <c r="I89" s="163" t="s">
        <v>33</v>
      </c>
      <c r="J89" s="162" t="str">
        <f>E21</f>
        <v>Václav Krejčí</v>
      </c>
      <c r="K89" s="61"/>
      <c r="L89" s="59"/>
    </row>
    <row r="90" spans="2:65" s="1" customFormat="1" ht="14.45" customHeight="1">
      <c r="B90" s="39"/>
      <c r="C90" s="63" t="s">
        <v>31</v>
      </c>
      <c r="D90" s="61"/>
      <c r="E90" s="61"/>
      <c r="F90" s="162" t="str">
        <f>IF(E18="","",E18)</f>
        <v/>
      </c>
      <c r="G90" s="61"/>
      <c r="H90" s="61"/>
      <c r="I90" s="161"/>
      <c r="J90" s="61"/>
      <c r="K90" s="61"/>
      <c r="L90" s="59"/>
    </row>
    <row r="91" spans="2:65" s="1" customFormat="1" ht="10.35" customHeight="1">
      <c r="B91" s="39"/>
      <c r="C91" s="61"/>
      <c r="D91" s="61"/>
      <c r="E91" s="61"/>
      <c r="F91" s="61"/>
      <c r="G91" s="61"/>
      <c r="H91" s="61"/>
      <c r="I91" s="161"/>
      <c r="J91" s="61"/>
      <c r="K91" s="61"/>
      <c r="L91" s="59"/>
    </row>
    <row r="92" spans="2:65" s="9" customFormat="1" ht="29.25" customHeight="1">
      <c r="B92" s="164"/>
      <c r="C92" s="165" t="s">
        <v>141</v>
      </c>
      <c r="D92" s="166" t="s">
        <v>57</v>
      </c>
      <c r="E92" s="166" t="s">
        <v>53</v>
      </c>
      <c r="F92" s="166" t="s">
        <v>142</v>
      </c>
      <c r="G92" s="166" t="s">
        <v>143</v>
      </c>
      <c r="H92" s="166" t="s">
        <v>144</v>
      </c>
      <c r="I92" s="167" t="s">
        <v>145</v>
      </c>
      <c r="J92" s="166" t="s">
        <v>120</v>
      </c>
      <c r="K92" s="168" t="s">
        <v>146</v>
      </c>
      <c r="L92" s="169"/>
      <c r="M92" s="79" t="s">
        <v>147</v>
      </c>
      <c r="N92" s="80" t="s">
        <v>42</v>
      </c>
      <c r="O92" s="80" t="s">
        <v>148</v>
      </c>
      <c r="P92" s="80" t="s">
        <v>149</v>
      </c>
      <c r="Q92" s="80" t="s">
        <v>150</v>
      </c>
      <c r="R92" s="80" t="s">
        <v>151</v>
      </c>
      <c r="S92" s="80" t="s">
        <v>152</v>
      </c>
      <c r="T92" s="81" t="s">
        <v>153</v>
      </c>
    </row>
    <row r="93" spans="2:65" s="1" customFormat="1" ht="29.25" customHeight="1">
      <c r="B93" s="39"/>
      <c r="C93" s="85" t="s">
        <v>121</v>
      </c>
      <c r="D93" s="61"/>
      <c r="E93" s="61"/>
      <c r="F93" s="61"/>
      <c r="G93" s="61"/>
      <c r="H93" s="61"/>
      <c r="I93" s="161"/>
      <c r="J93" s="170">
        <f>BK93</f>
        <v>0</v>
      </c>
      <c r="K93" s="61"/>
      <c r="L93" s="59"/>
      <c r="M93" s="82"/>
      <c r="N93" s="83"/>
      <c r="O93" s="83"/>
      <c r="P93" s="171">
        <f>P94+P297+P343</f>
        <v>0</v>
      </c>
      <c r="Q93" s="83"/>
      <c r="R93" s="171">
        <f>R94+R297+R343</f>
        <v>0</v>
      </c>
      <c r="S93" s="83"/>
      <c r="T93" s="172">
        <f>T94+T297+T343</f>
        <v>0</v>
      </c>
      <c r="AT93" s="22" t="s">
        <v>71</v>
      </c>
      <c r="AU93" s="22" t="s">
        <v>122</v>
      </c>
      <c r="BK93" s="173">
        <f>BK94+BK297+BK343</f>
        <v>0</v>
      </c>
    </row>
    <row r="94" spans="2:65" s="10" customFormat="1" ht="37.35" customHeight="1">
      <c r="B94" s="174"/>
      <c r="C94" s="175"/>
      <c r="D94" s="176" t="s">
        <v>71</v>
      </c>
      <c r="E94" s="177" t="s">
        <v>154</v>
      </c>
      <c r="F94" s="177" t="s">
        <v>155</v>
      </c>
      <c r="G94" s="175"/>
      <c r="H94" s="175"/>
      <c r="I94" s="178"/>
      <c r="J94" s="179">
        <f>BK94</f>
        <v>0</v>
      </c>
      <c r="K94" s="175"/>
      <c r="L94" s="180"/>
      <c r="M94" s="181"/>
      <c r="N94" s="182"/>
      <c r="O94" s="182"/>
      <c r="P94" s="183">
        <f>P95+P143+P170+P177+P184+P195+P229+P244+P279+P293</f>
        <v>0</v>
      </c>
      <c r="Q94" s="182"/>
      <c r="R94" s="183">
        <f>R95+R143+R170+R177+R184+R195+R229+R244+R279+R293</f>
        <v>0</v>
      </c>
      <c r="S94" s="182"/>
      <c r="T94" s="184">
        <f>T95+T143+T170+T177+T184+T195+T229+T244+T279+T293</f>
        <v>0</v>
      </c>
      <c r="AR94" s="185" t="s">
        <v>80</v>
      </c>
      <c r="AT94" s="186" t="s">
        <v>71</v>
      </c>
      <c r="AU94" s="186" t="s">
        <v>72</v>
      </c>
      <c r="AY94" s="185" t="s">
        <v>156</v>
      </c>
      <c r="BK94" s="187">
        <f>BK95+BK143+BK170+BK177+BK184+BK195+BK229+BK244+BK279+BK293</f>
        <v>0</v>
      </c>
    </row>
    <row r="95" spans="2:65" s="10" customFormat="1" ht="19.899999999999999" customHeight="1">
      <c r="B95" s="174"/>
      <c r="C95" s="175"/>
      <c r="D95" s="188" t="s">
        <v>71</v>
      </c>
      <c r="E95" s="189" t="s">
        <v>80</v>
      </c>
      <c r="F95" s="189" t="s">
        <v>157</v>
      </c>
      <c r="G95" s="175"/>
      <c r="H95" s="175"/>
      <c r="I95" s="178"/>
      <c r="J95" s="190">
        <f>BK95</f>
        <v>0</v>
      </c>
      <c r="K95" s="175"/>
      <c r="L95" s="180"/>
      <c r="M95" s="181"/>
      <c r="N95" s="182"/>
      <c r="O95" s="182"/>
      <c r="P95" s="183">
        <f>SUM(P96:P142)</f>
        <v>0</v>
      </c>
      <c r="Q95" s="182"/>
      <c r="R95" s="183">
        <f>SUM(R96:R142)</f>
        <v>0</v>
      </c>
      <c r="S95" s="182"/>
      <c r="T95" s="184">
        <f>SUM(T96:T142)</f>
        <v>0</v>
      </c>
      <c r="AR95" s="185" t="s">
        <v>80</v>
      </c>
      <c r="AT95" s="186" t="s">
        <v>71</v>
      </c>
      <c r="AU95" s="186" t="s">
        <v>80</v>
      </c>
      <c r="AY95" s="185" t="s">
        <v>156</v>
      </c>
      <c r="BK95" s="187">
        <f>SUM(BK96:BK142)</f>
        <v>0</v>
      </c>
    </row>
    <row r="96" spans="2:65" s="1" customFormat="1" ht="44.25" customHeight="1">
      <c r="B96" s="39"/>
      <c r="C96" s="191" t="s">
        <v>80</v>
      </c>
      <c r="D96" s="191" t="s">
        <v>158</v>
      </c>
      <c r="E96" s="192" t="s">
        <v>159</v>
      </c>
      <c r="F96" s="193" t="s">
        <v>160</v>
      </c>
      <c r="G96" s="194" t="s">
        <v>161</v>
      </c>
      <c r="H96" s="195">
        <v>6.01</v>
      </c>
      <c r="I96" s="196"/>
      <c r="J96" s="197">
        <f>ROUND(I96*H96,2)</f>
        <v>0</v>
      </c>
      <c r="K96" s="193" t="s">
        <v>21</v>
      </c>
      <c r="L96" s="59"/>
      <c r="M96" s="198" t="s">
        <v>21</v>
      </c>
      <c r="N96" s="199" t="s">
        <v>43</v>
      </c>
      <c r="O96" s="40"/>
      <c r="P96" s="200">
        <f>O96*H96</f>
        <v>0</v>
      </c>
      <c r="Q96" s="200">
        <v>0</v>
      </c>
      <c r="R96" s="200">
        <f>Q96*H96</f>
        <v>0</v>
      </c>
      <c r="S96" s="200">
        <v>0</v>
      </c>
      <c r="T96" s="201">
        <f>S96*H96</f>
        <v>0</v>
      </c>
      <c r="AR96" s="22" t="s">
        <v>162</v>
      </c>
      <c r="AT96" s="22" t="s">
        <v>158</v>
      </c>
      <c r="AU96" s="22" t="s">
        <v>82</v>
      </c>
      <c r="AY96" s="22" t="s">
        <v>156</v>
      </c>
      <c r="BE96" s="202">
        <f>IF(N96="základní",J96,0)</f>
        <v>0</v>
      </c>
      <c r="BF96" s="202">
        <f>IF(N96="snížená",J96,0)</f>
        <v>0</v>
      </c>
      <c r="BG96" s="202">
        <f>IF(N96="zákl. přenesená",J96,0)</f>
        <v>0</v>
      </c>
      <c r="BH96" s="202">
        <f>IF(N96="sníž. přenesená",J96,0)</f>
        <v>0</v>
      </c>
      <c r="BI96" s="202">
        <f>IF(N96="nulová",J96,0)</f>
        <v>0</v>
      </c>
      <c r="BJ96" s="22" t="s">
        <v>80</v>
      </c>
      <c r="BK96" s="202">
        <f>ROUND(I96*H96,2)</f>
        <v>0</v>
      </c>
      <c r="BL96" s="22" t="s">
        <v>162</v>
      </c>
      <c r="BM96" s="22" t="s">
        <v>82</v>
      </c>
    </row>
    <row r="97" spans="2:65" s="11" customFormat="1">
      <c r="B97" s="203"/>
      <c r="C97" s="204"/>
      <c r="D97" s="205" t="s">
        <v>163</v>
      </c>
      <c r="E97" s="206" t="s">
        <v>21</v>
      </c>
      <c r="F97" s="207" t="s">
        <v>164</v>
      </c>
      <c r="G97" s="204"/>
      <c r="H97" s="208">
        <v>3.61</v>
      </c>
      <c r="I97" s="209"/>
      <c r="J97" s="204"/>
      <c r="K97" s="204"/>
      <c r="L97" s="210"/>
      <c r="M97" s="211"/>
      <c r="N97" s="212"/>
      <c r="O97" s="212"/>
      <c r="P97" s="212"/>
      <c r="Q97" s="212"/>
      <c r="R97" s="212"/>
      <c r="S97" s="212"/>
      <c r="T97" s="213"/>
      <c r="AT97" s="214" t="s">
        <v>163</v>
      </c>
      <c r="AU97" s="214" t="s">
        <v>82</v>
      </c>
      <c r="AV97" s="11" t="s">
        <v>82</v>
      </c>
      <c r="AW97" s="11" t="s">
        <v>35</v>
      </c>
      <c r="AX97" s="11" t="s">
        <v>72</v>
      </c>
      <c r="AY97" s="214" t="s">
        <v>156</v>
      </c>
    </row>
    <row r="98" spans="2:65" s="11" customFormat="1">
      <c r="B98" s="203"/>
      <c r="C98" s="204"/>
      <c r="D98" s="205" t="s">
        <v>163</v>
      </c>
      <c r="E98" s="206" t="s">
        <v>21</v>
      </c>
      <c r="F98" s="207" t="s">
        <v>165</v>
      </c>
      <c r="G98" s="204"/>
      <c r="H98" s="208">
        <v>2.4</v>
      </c>
      <c r="I98" s="209"/>
      <c r="J98" s="204"/>
      <c r="K98" s="204"/>
      <c r="L98" s="210"/>
      <c r="M98" s="211"/>
      <c r="N98" s="212"/>
      <c r="O98" s="212"/>
      <c r="P98" s="212"/>
      <c r="Q98" s="212"/>
      <c r="R98" s="212"/>
      <c r="S98" s="212"/>
      <c r="T98" s="213"/>
      <c r="AT98" s="214" t="s">
        <v>163</v>
      </c>
      <c r="AU98" s="214" t="s">
        <v>82</v>
      </c>
      <c r="AV98" s="11" t="s">
        <v>82</v>
      </c>
      <c r="AW98" s="11" t="s">
        <v>35</v>
      </c>
      <c r="AX98" s="11" t="s">
        <v>72</v>
      </c>
      <c r="AY98" s="214" t="s">
        <v>156</v>
      </c>
    </row>
    <row r="99" spans="2:65" s="12" customFormat="1">
      <c r="B99" s="215"/>
      <c r="C99" s="216"/>
      <c r="D99" s="217" t="s">
        <v>163</v>
      </c>
      <c r="E99" s="218" t="s">
        <v>21</v>
      </c>
      <c r="F99" s="219" t="s">
        <v>166</v>
      </c>
      <c r="G99" s="216"/>
      <c r="H99" s="220">
        <v>6.01</v>
      </c>
      <c r="I99" s="221"/>
      <c r="J99" s="216"/>
      <c r="K99" s="216"/>
      <c r="L99" s="222"/>
      <c r="M99" s="223"/>
      <c r="N99" s="224"/>
      <c r="O99" s="224"/>
      <c r="P99" s="224"/>
      <c r="Q99" s="224"/>
      <c r="R99" s="224"/>
      <c r="S99" s="224"/>
      <c r="T99" s="225"/>
      <c r="AT99" s="226" t="s">
        <v>163</v>
      </c>
      <c r="AU99" s="226" t="s">
        <v>82</v>
      </c>
      <c r="AV99" s="12" t="s">
        <v>162</v>
      </c>
      <c r="AW99" s="12" t="s">
        <v>35</v>
      </c>
      <c r="AX99" s="12" t="s">
        <v>80</v>
      </c>
      <c r="AY99" s="226" t="s">
        <v>156</v>
      </c>
    </row>
    <row r="100" spans="2:65" s="1" customFormat="1" ht="44.25" customHeight="1">
      <c r="B100" s="39"/>
      <c r="C100" s="191" t="s">
        <v>82</v>
      </c>
      <c r="D100" s="191" t="s">
        <v>158</v>
      </c>
      <c r="E100" s="192" t="s">
        <v>167</v>
      </c>
      <c r="F100" s="193" t="s">
        <v>168</v>
      </c>
      <c r="G100" s="194" t="s">
        <v>161</v>
      </c>
      <c r="H100" s="195">
        <v>6.01</v>
      </c>
      <c r="I100" s="196"/>
      <c r="J100" s="197">
        <f>ROUND(I100*H100,2)</f>
        <v>0</v>
      </c>
      <c r="K100" s="193" t="s">
        <v>21</v>
      </c>
      <c r="L100" s="59"/>
      <c r="M100" s="198" t="s">
        <v>21</v>
      </c>
      <c r="N100" s="199" t="s">
        <v>43</v>
      </c>
      <c r="O100" s="40"/>
      <c r="P100" s="200">
        <f>O100*H100</f>
        <v>0</v>
      </c>
      <c r="Q100" s="200">
        <v>0</v>
      </c>
      <c r="R100" s="200">
        <f>Q100*H100</f>
        <v>0</v>
      </c>
      <c r="S100" s="200">
        <v>0</v>
      </c>
      <c r="T100" s="201">
        <f>S100*H100</f>
        <v>0</v>
      </c>
      <c r="AR100" s="22" t="s">
        <v>162</v>
      </c>
      <c r="AT100" s="22" t="s">
        <v>158</v>
      </c>
      <c r="AU100" s="22" t="s">
        <v>82</v>
      </c>
      <c r="AY100" s="22" t="s">
        <v>156</v>
      </c>
      <c r="BE100" s="202">
        <f>IF(N100="základní",J100,0)</f>
        <v>0</v>
      </c>
      <c r="BF100" s="202">
        <f>IF(N100="snížená",J100,0)</f>
        <v>0</v>
      </c>
      <c r="BG100" s="202">
        <f>IF(N100="zákl. přenesená",J100,0)</f>
        <v>0</v>
      </c>
      <c r="BH100" s="202">
        <f>IF(N100="sníž. přenesená",J100,0)</f>
        <v>0</v>
      </c>
      <c r="BI100" s="202">
        <f>IF(N100="nulová",J100,0)</f>
        <v>0</v>
      </c>
      <c r="BJ100" s="22" t="s">
        <v>80</v>
      </c>
      <c r="BK100" s="202">
        <f>ROUND(I100*H100,2)</f>
        <v>0</v>
      </c>
      <c r="BL100" s="22" t="s">
        <v>162</v>
      </c>
      <c r="BM100" s="22" t="s">
        <v>162</v>
      </c>
    </row>
    <row r="101" spans="2:65" s="1" customFormat="1" ht="44.25" customHeight="1">
      <c r="B101" s="39"/>
      <c r="C101" s="191" t="s">
        <v>169</v>
      </c>
      <c r="D101" s="191" t="s">
        <v>158</v>
      </c>
      <c r="E101" s="192" t="s">
        <v>170</v>
      </c>
      <c r="F101" s="193" t="s">
        <v>171</v>
      </c>
      <c r="G101" s="194" t="s">
        <v>161</v>
      </c>
      <c r="H101" s="195">
        <v>6.01</v>
      </c>
      <c r="I101" s="196"/>
      <c r="J101" s="197">
        <f>ROUND(I101*H101,2)</f>
        <v>0</v>
      </c>
      <c r="K101" s="193" t="s">
        <v>21</v>
      </c>
      <c r="L101" s="59"/>
      <c r="M101" s="198" t="s">
        <v>21</v>
      </c>
      <c r="N101" s="199" t="s">
        <v>43</v>
      </c>
      <c r="O101" s="40"/>
      <c r="P101" s="200">
        <f>O101*H101</f>
        <v>0</v>
      </c>
      <c r="Q101" s="200">
        <v>0</v>
      </c>
      <c r="R101" s="200">
        <f>Q101*H101</f>
        <v>0</v>
      </c>
      <c r="S101" s="200">
        <v>0</v>
      </c>
      <c r="T101" s="201">
        <f>S101*H101</f>
        <v>0</v>
      </c>
      <c r="AR101" s="22" t="s">
        <v>162</v>
      </c>
      <c r="AT101" s="22" t="s">
        <v>158</v>
      </c>
      <c r="AU101" s="22" t="s">
        <v>82</v>
      </c>
      <c r="AY101" s="22" t="s">
        <v>156</v>
      </c>
      <c r="BE101" s="202">
        <f>IF(N101="základní",J101,0)</f>
        <v>0</v>
      </c>
      <c r="BF101" s="202">
        <f>IF(N101="snížená",J101,0)</f>
        <v>0</v>
      </c>
      <c r="BG101" s="202">
        <f>IF(N101="zákl. přenesená",J101,0)</f>
        <v>0</v>
      </c>
      <c r="BH101" s="202">
        <f>IF(N101="sníž. přenesená",J101,0)</f>
        <v>0</v>
      </c>
      <c r="BI101" s="202">
        <f>IF(N101="nulová",J101,0)</f>
        <v>0</v>
      </c>
      <c r="BJ101" s="22" t="s">
        <v>80</v>
      </c>
      <c r="BK101" s="202">
        <f>ROUND(I101*H101,2)</f>
        <v>0</v>
      </c>
      <c r="BL101" s="22" t="s">
        <v>162</v>
      </c>
      <c r="BM101" s="22" t="s">
        <v>172</v>
      </c>
    </row>
    <row r="102" spans="2:65" s="11" customFormat="1">
      <c r="B102" s="203"/>
      <c r="C102" s="204"/>
      <c r="D102" s="205" t="s">
        <v>163</v>
      </c>
      <c r="E102" s="206" t="s">
        <v>21</v>
      </c>
      <c r="F102" s="207" t="s">
        <v>164</v>
      </c>
      <c r="G102" s="204"/>
      <c r="H102" s="208">
        <v>3.61</v>
      </c>
      <c r="I102" s="209"/>
      <c r="J102" s="204"/>
      <c r="K102" s="204"/>
      <c r="L102" s="210"/>
      <c r="M102" s="211"/>
      <c r="N102" s="212"/>
      <c r="O102" s="212"/>
      <c r="P102" s="212"/>
      <c r="Q102" s="212"/>
      <c r="R102" s="212"/>
      <c r="S102" s="212"/>
      <c r="T102" s="213"/>
      <c r="AT102" s="214" t="s">
        <v>163</v>
      </c>
      <c r="AU102" s="214" t="s">
        <v>82</v>
      </c>
      <c r="AV102" s="11" t="s">
        <v>82</v>
      </c>
      <c r="AW102" s="11" t="s">
        <v>35</v>
      </c>
      <c r="AX102" s="11" t="s">
        <v>72</v>
      </c>
      <c r="AY102" s="214" t="s">
        <v>156</v>
      </c>
    </row>
    <row r="103" spans="2:65" s="11" customFormat="1">
      <c r="B103" s="203"/>
      <c r="C103" s="204"/>
      <c r="D103" s="205" t="s">
        <v>163</v>
      </c>
      <c r="E103" s="206" t="s">
        <v>21</v>
      </c>
      <c r="F103" s="207" t="s">
        <v>165</v>
      </c>
      <c r="G103" s="204"/>
      <c r="H103" s="208">
        <v>2.4</v>
      </c>
      <c r="I103" s="209"/>
      <c r="J103" s="204"/>
      <c r="K103" s="204"/>
      <c r="L103" s="210"/>
      <c r="M103" s="211"/>
      <c r="N103" s="212"/>
      <c r="O103" s="212"/>
      <c r="P103" s="212"/>
      <c r="Q103" s="212"/>
      <c r="R103" s="212"/>
      <c r="S103" s="212"/>
      <c r="T103" s="213"/>
      <c r="AT103" s="214" t="s">
        <v>163</v>
      </c>
      <c r="AU103" s="214" t="s">
        <v>82</v>
      </c>
      <c r="AV103" s="11" t="s">
        <v>82</v>
      </c>
      <c r="AW103" s="11" t="s">
        <v>35</v>
      </c>
      <c r="AX103" s="11" t="s">
        <v>72</v>
      </c>
      <c r="AY103" s="214" t="s">
        <v>156</v>
      </c>
    </row>
    <row r="104" spans="2:65" s="12" customFormat="1">
      <c r="B104" s="215"/>
      <c r="C104" s="216"/>
      <c r="D104" s="217" t="s">
        <v>163</v>
      </c>
      <c r="E104" s="218" t="s">
        <v>21</v>
      </c>
      <c r="F104" s="219" t="s">
        <v>166</v>
      </c>
      <c r="G104" s="216"/>
      <c r="H104" s="220">
        <v>6.01</v>
      </c>
      <c r="I104" s="221"/>
      <c r="J104" s="216"/>
      <c r="K104" s="216"/>
      <c r="L104" s="222"/>
      <c r="M104" s="223"/>
      <c r="N104" s="224"/>
      <c r="O104" s="224"/>
      <c r="P104" s="224"/>
      <c r="Q104" s="224"/>
      <c r="R104" s="224"/>
      <c r="S104" s="224"/>
      <c r="T104" s="225"/>
      <c r="AT104" s="226" t="s">
        <v>163</v>
      </c>
      <c r="AU104" s="226" t="s">
        <v>82</v>
      </c>
      <c r="AV104" s="12" t="s">
        <v>162</v>
      </c>
      <c r="AW104" s="12" t="s">
        <v>35</v>
      </c>
      <c r="AX104" s="12" t="s">
        <v>80</v>
      </c>
      <c r="AY104" s="226" t="s">
        <v>156</v>
      </c>
    </row>
    <row r="105" spans="2:65" s="1" customFormat="1" ht="31.5" customHeight="1">
      <c r="B105" s="39"/>
      <c r="C105" s="191" t="s">
        <v>162</v>
      </c>
      <c r="D105" s="191" t="s">
        <v>158</v>
      </c>
      <c r="E105" s="192" t="s">
        <v>173</v>
      </c>
      <c r="F105" s="193" t="s">
        <v>174</v>
      </c>
      <c r="G105" s="194" t="s">
        <v>175</v>
      </c>
      <c r="H105" s="195">
        <v>7.6529999999999996</v>
      </c>
      <c r="I105" s="196"/>
      <c r="J105" s="197">
        <f>ROUND(I105*H105,2)</f>
        <v>0</v>
      </c>
      <c r="K105" s="193" t="s">
        <v>21</v>
      </c>
      <c r="L105" s="59"/>
      <c r="M105" s="198" t="s">
        <v>21</v>
      </c>
      <c r="N105" s="199" t="s">
        <v>43</v>
      </c>
      <c r="O105" s="40"/>
      <c r="P105" s="200">
        <f>O105*H105</f>
        <v>0</v>
      </c>
      <c r="Q105" s="200">
        <v>0</v>
      </c>
      <c r="R105" s="200">
        <f>Q105*H105</f>
        <v>0</v>
      </c>
      <c r="S105" s="200">
        <v>0</v>
      </c>
      <c r="T105" s="201">
        <f>S105*H105</f>
        <v>0</v>
      </c>
      <c r="AR105" s="22" t="s">
        <v>162</v>
      </c>
      <c r="AT105" s="22" t="s">
        <v>158</v>
      </c>
      <c r="AU105" s="22" t="s">
        <v>82</v>
      </c>
      <c r="AY105" s="22" t="s">
        <v>156</v>
      </c>
      <c r="BE105" s="202">
        <f>IF(N105="základní",J105,0)</f>
        <v>0</v>
      </c>
      <c r="BF105" s="202">
        <f>IF(N105="snížená",J105,0)</f>
        <v>0</v>
      </c>
      <c r="BG105" s="202">
        <f>IF(N105="zákl. přenesená",J105,0)</f>
        <v>0</v>
      </c>
      <c r="BH105" s="202">
        <f>IF(N105="sníž. přenesená",J105,0)</f>
        <v>0</v>
      </c>
      <c r="BI105" s="202">
        <f>IF(N105="nulová",J105,0)</f>
        <v>0</v>
      </c>
      <c r="BJ105" s="22" t="s">
        <v>80</v>
      </c>
      <c r="BK105" s="202">
        <f>ROUND(I105*H105,2)</f>
        <v>0</v>
      </c>
      <c r="BL105" s="22" t="s">
        <v>162</v>
      </c>
      <c r="BM105" s="22" t="s">
        <v>176</v>
      </c>
    </row>
    <row r="106" spans="2:65" s="1" customFormat="1" ht="31.5" customHeight="1">
      <c r="B106" s="39"/>
      <c r="C106" s="191" t="s">
        <v>177</v>
      </c>
      <c r="D106" s="191" t="s">
        <v>158</v>
      </c>
      <c r="E106" s="192" t="s">
        <v>178</v>
      </c>
      <c r="F106" s="193" t="s">
        <v>179</v>
      </c>
      <c r="G106" s="194" t="s">
        <v>175</v>
      </c>
      <c r="H106" s="195">
        <v>7.6529999999999996</v>
      </c>
      <c r="I106" s="196"/>
      <c r="J106" s="197">
        <f>ROUND(I106*H106,2)</f>
        <v>0</v>
      </c>
      <c r="K106" s="193" t="s">
        <v>21</v>
      </c>
      <c r="L106" s="59"/>
      <c r="M106" s="198" t="s">
        <v>21</v>
      </c>
      <c r="N106" s="199" t="s">
        <v>43</v>
      </c>
      <c r="O106" s="40"/>
      <c r="P106" s="200">
        <f>O106*H106</f>
        <v>0</v>
      </c>
      <c r="Q106" s="200">
        <v>0</v>
      </c>
      <c r="R106" s="200">
        <f>Q106*H106</f>
        <v>0</v>
      </c>
      <c r="S106" s="200">
        <v>0</v>
      </c>
      <c r="T106" s="201">
        <f>S106*H106</f>
        <v>0</v>
      </c>
      <c r="AR106" s="22" t="s">
        <v>162</v>
      </c>
      <c r="AT106" s="22" t="s">
        <v>158</v>
      </c>
      <c r="AU106" s="22" t="s">
        <v>82</v>
      </c>
      <c r="AY106" s="22" t="s">
        <v>156</v>
      </c>
      <c r="BE106" s="202">
        <f>IF(N106="základní",J106,0)</f>
        <v>0</v>
      </c>
      <c r="BF106" s="202">
        <f>IF(N106="snížená",J106,0)</f>
        <v>0</v>
      </c>
      <c r="BG106" s="202">
        <f>IF(N106="zákl. přenesená",J106,0)</f>
        <v>0</v>
      </c>
      <c r="BH106" s="202">
        <f>IF(N106="sníž. přenesená",J106,0)</f>
        <v>0</v>
      </c>
      <c r="BI106" s="202">
        <f>IF(N106="nulová",J106,0)</f>
        <v>0</v>
      </c>
      <c r="BJ106" s="22" t="s">
        <v>80</v>
      </c>
      <c r="BK106" s="202">
        <f>ROUND(I106*H106,2)</f>
        <v>0</v>
      </c>
      <c r="BL106" s="22" t="s">
        <v>162</v>
      </c>
      <c r="BM106" s="22" t="s">
        <v>180</v>
      </c>
    </row>
    <row r="107" spans="2:65" s="1" customFormat="1" ht="31.5" customHeight="1">
      <c r="B107" s="39"/>
      <c r="C107" s="191" t="s">
        <v>172</v>
      </c>
      <c r="D107" s="191" t="s">
        <v>158</v>
      </c>
      <c r="E107" s="192" t="s">
        <v>181</v>
      </c>
      <c r="F107" s="193" t="s">
        <v>182</v>
      </c>
      <c r="G107" s="194" t="s">
        <v>175</v>
      </c>
      <c r="H107" s="195">
        <v>0.55000000000000004</v>
      </c>
      <c r="I107" s="196"/>
      <c r="J107" s="197">
        <f>ROUND(I107*H107,2)</f>
        <v>0</v>
      </c>
      <c r="K107" s="193" t="s">
        <v>21</v>
      </c>
      <c r="L107" s="59"/>
      <c r="M107" s="198" t="s">
        <v>21</v>
      </c>
      <c r="N107" s="199" t="s">
        <v>43</v>
      </c>
      <c r="O107" s="40"/>
      <c r="P107" s="200">
        <f>O107*H107</f>
        <v>0</v>
      </c>
      <c r="Q107" s="200">
        <v>0</v>
      </c>
      <c r="R107" s="200">
        <f>Q107*H107</f>
        <v>0</v>
      </c>
      <c r="S107" s="200">
        <v>0</v>
      </c>
      <c r="T107" s="201">
        <f>S107*H107</f>
        <v>0</v>
      </c>
      <c r="AR107" s="22" t="s">
        <v>162</v>
      </c>
      <c r="AT107" s="22" t="s">
        <v>158</v>
      </c>
      <c r="AU107" s="22" t="s">
        <v>82</v>
      </c>
      <c r="AY107" s="22" t="s">
        <v>156</v>
      </c>
      <c r="BE107" s="202">
        <f>IF(N107="základní",J107,0)</f>
        <v>0</v>
      </c>
      <c r="BF107" s="202">
        <f>IF(N107="snížená",J107,0)</f>
        <v>0</v>
      </c>
      <c r="BG107" s="202">
        <f>IF(N107="zákl. přenesená",J107,0)</f>
        <v>0</v>
      </c>
      <c r="BH107" s="202">
        <f>IF(N107="sníž. přenesená",J107,0)</f>
        <v>0</v>
      </c>
      <c r="BI107" s="202">
        <f>IF(N107="nulová",J107,0)</f>
        <v>0</v>
      </c>
      <c r="BJ107" s="22" t="s">
        <v>80</v>
      </c>
      <c r="BK107" s="202">
        <f>ROUND(I107*H107,2)</f>
        <v>0</v>
      </c>
      <c r="BL107" s="22" t="s">
        <v>162</v>
      </c>
      <c r="BM107" s="22" t="s">
        <v>183</v>
      </c>
    </row>
    <row r="108" spans="2:65" s="11" customFormat="1">
      <c r="B108" s="203"/>
      <c r="C108" s="204"/>
      <c r="D108" s="205" t="s">
        <v>163</v>
      </c>
      <c r="E108" s="206" t="s">
        <v>21</v>
      </c>
      <c r="F108" s="207" t="s">
        <v>184</v>
      </c>
      <c r="G108" s="204"/>
      <c r="H108" s="208">
        <v>0.55000000000000004</v>
      </c>
      <c r="I108" s="209"/>
      <c r="J108" s="204"/>
      <c r="K108" s="204"/>
      <c r="L108" s="210"/>
      <c r="M108" s="211"/>
      <c r="N108" s="212"/>
      <c r="O108" s="212"/>
      <c r="P108" s="212"/>
      <c r="Q108" s="212"/>
      <c r="R108" s="212"/>
      <c r="S108" s="212"/>
      <c r="T108" s="213"/>
      <c r="AT108" s="214" t="s">
        <v>163</v>
      </c>
      <c r="AU108" s="214" t="s">
        <v>82</v>
      </c>
      <c r="AV108" s="11" t="s">
        <v>82</v>
      </c>
      <c r="AW108" s="11" t="s">
        <v>35</v>
      </c>
      <c r="AX108" s="11" t="s">
        <v>72</v>
      </c>
      <c r="AY108" s="214" t="s">
        <v>156</v>
      </c>
    </row>
    <row r="109" spans="2:65" s="12" customFormat="1">
      <c r="B109" s="215"/>
      <c r="C109" s="216"/>
      <c r="D109" s="217" t="s">
        <v>163</v>
      </c>
      <c r="E109" s="218" t="s">
        <v>21</v>
      </c>
      <c r="F109" s="219" t="s">
        <v>166</v>
      </c>
      <c r="G109" s="216"/>
      <c r="H109" s="220">
        <v>0.55000000000000004</v>
      </c>
      <c r="I109" s="221"/>
      <c r="J109" s="216"/>
      <c r="K109" s="216"/>
      <c r="L109" s="222"/>
      <c r="M109" s="223"/>
      <c r="N109" s="224"/>
      <c r="O109" s="224"/>
      <c r="P109" s="224"/>
      <c r="Q109" s="224"/>
      <c r="R109" s="224"/>
      <c r="S109" s="224"/>
      <c r="T109" s="225"/>
      <c r="AT109" s="226" t="s">
        <v>163</v>
      </c>
      <c r="AU109" s="226" t="s">
        <v>82</v>
      </c>
      <c r="AV109" s="12" t="s">
        <v>162</v>
      </c>
      <c r="AW109" s="12" t="s">
        <v>35</v>
      </c>
      <c r="AX109" s="12" t="s">
        <v>80</v>
      </c>
      <c r="AY109" s="226" t="s">
        <v>156</v>
      </c>
    </row>
    <row r="110" spans="2:65" s="1" customFormat="1" ht="44.25" customHeight="1">
      <c r="B110" s="39"/>
      <c r="C110" s="191" t="s">
        <v>185</v>
      </c>
      <c r="D110" s="191" t="s">
        <v>158</v>
      </c>
      <c r="E110" s="192" t="s">
        <v>186</v>
      </c>
      <c r="F110" s="193" t="s">
        <v>187</v>
      </c>
      <c r="G110" s="194" t="s">
        <v>175</v>
      </c>
      <c r="H110" s="195">
        <v>0.55000000000000004</v>
      </c>
      <c r="I110" s="196"/>
      <c r="J110" s="197">
        <f>ROUND(I110*H110,2)</f>
        <v>0</v>
      </c>
      <c r="K110" s="193" t="s">
        <v>21</v>
      </c>
      <c r="L110" s="59"/>
      <c r="M110" s="198" t="s">
        <v>21</v>
      </c>
      <c r="N110" s="199" t="s">
        <v>43</v>
      </c>
      <c r="O110" s="40"/>
      <c r="P110" s="200">
        <f>O110*H110</f>
        <v>0</v>
      </c>
      <c r="Q110" s="200">
        <v>0</v>
      </c>
      <c r="R110" s="200">
        <f>Q110*H110</f>
        <v>0</v>
      </c>
      <c r="S110" s="200">
        <v>0</v>
      </c>
      <c r="T110" s="201">
        <f>S110*H110</f>
        <v>0</v>
      </c>
      <c r="AR110" s="22" t="s">
        <v>162</v>
      </c>
      <c r="AT110" s="22" t="s">
        <v>158</v>
      </c>
      <c r="AU110" s="22" t="s">
        <v>82</v>
      </c>
      <c r="AY110" s="22" t="s">
        <v>156</v>
      </c>
      <c r="BE110" s="202">
        <f>IF(N110="základní",J110,0)</f>
        <v>0</v>
      </c>
      <c r="BF110" s="202">
        <f>IF(N110="snížená",J110,0)</f>
        <v>0</v>
      </c>
      <c r="BG110" s="202">
        <f>IF(N110="zákl. přenesená",J110,0)</f>
        <v>0</v>
      </c>
      <c r="BH110" s="202">
        <f>IF(N110="sníž. přenesená",J110,0)</f>
        <v>0</v>
      </c>
      <c r="BI110" s="202">
        <f>IF(N110="nulová",J110,0)</f>
        <v>0</v>
      </c>
      <c r="BJ110" s="22" t="s">
        <v>80</v>
      </c>
      <c r="BK110" s="202">
        <f>ROUND(I110*H110,2)</f>
        <v>0</v>
      </c>
      <c r="BL110" s="22" t="s">
        <v>162</v>
      </c>
      <c r="BM110" s="22" t="s">
        <v>188</v>
      </c>
    </row>
    <row r="111" spans="2:65" s="1" customFormat="1" ht="31.5" customHeight="1">
      <c r="B111" s="39"/>
      <c r="C111" s="191" t="s">
        <v>176</v>
      </c>
      <c r="D111" s="191" t="s">
        <v>158</v>
      </c>
      <c r="E111" s="192" t="s">
        <v>189</v>
      </c>
      <c r="F111" s="193" t="s">
        <v>190</v>
      </c>
      <c r="G111" s="194" t="s">
        <v>175</v>
      </c>
      <c r="H111" s="195">
        <v>6.3</v>
      </c>
      <c r="I111" s="196"/>
      <c r="J111" s="197">
        <f>ROUND(I111*H111,2)</f>
        <v>0</v>
      </c>
      <c r="K111" s="193" t="s">
        <v>21</v>
      </c>
      <c r="L111" s="59"/>
      <c r="M111" s="198" t="s">
        <v>21</v>
      </c>
      <c r="N111" s="199" t="s">
        <v>43</v>
      </c>
      <c r="O111" s="40"/>
      <c r="P111" s="200">
        <f>O111*H111</f>
        <v>0</v>
      </c>
      <c r="Q111" s="200">
        <v>0</v>
      </c>
      <c r="R111" s="200">
        <f>Q111*H111</f>
        <v>0</v>
      </c>
      <c r="S111" s="200">
        <v>0</v>
      </c>
      <c r="T111" s="201">
        <f>S111*H111</f>
        <v>0</v>
      </c>
      <c r="AR111" s="22" t="s">
        <v>162</v>
      </c>
      <c r="AT111" s="22" t="s">
        <v>158</v>
      </c>
      <c r="AU111" s="22" t="s">
        <v>82</v>
      </c>
      <c r="AY111" s="22" t="s">
        <v>156</v>
      </c>
      <c r="BE111" s="202">
        <f>IF(N111="základní",J111,0)</f>
        <v>0</v>
      </c>
      <c r="BF111" s="202">
        <f>IF(N111="snížená",J111,0)</f>
        <v>0</v>
      </c>
      <c r="BG111" s="202">
        <f>IF(N111="zákl. přenesená",J111,0)</f>
        <v>0</v>
      </c>
      <c r="BH111" s="202">
        <f>IF(N111="sníž. přenesená",J111,0)</f>
        <v>0</v>
      </c>
      <c r="BI111" s="202">
        <f>IF(N111="nulová",J111,0)</f>
        <v>0</v>
      </c>
      <c r="BJ111" s="22" t="s">
        <v>80</v>
      </c>
      <c r="BK111" s="202">
        <f>ROUND(I111*H111,2)</f>
        <v>0</v>
      </c>
      <c r="BL111" s="22" t="s">
        <v>162</v>
      </c>
      <c r="BM111" s="22" t="s">
        <v>191</v>
      </c>
    </row>
    <row r="112" spans="2:65" s="1" customFormat="1" ht="31.5" customHeight="1">
      <c r="B112" s="39"/>
      <c r="C112" s="191" t="s">
        <v>192</v>
      </c>
      <c r="D112" s="191" t="s">
        <v>158</v>
      </c>
      <c r="E112" s="192" t="s">
        <v>193</v>
      </c>
      <c r="F112" s="193" t="s">
        <v>194</v>
      </c>
      <c r="G112" s="194" t="s">
        <v>175</v>
      </c>
      <c r="H112" s="195">
        <v>6.3</v>
      </c>
      <c r="I112" s="196"/>
      <c r="J112" s="197">
        <f>ROUND(I112*H112,2)</f>
        <v>0</v>
      </c>
      <c r="K112" s="193" t="s">
        <v>21</v>
      </c>
      <c r="L112" s="59"/>
      <c r="M112" s="198" t="s">
        <v>21</v>
      </c>
      <c r="N112" s="199" t="s">
        <v>43</v>
      </c>
      <c r="O112" s="40"/>
      <c r="P112" s="200">
        <f>O112*H112</f>
        <v>0</v>
      </c>
      <c r="Q112" s="200">
        <v>0</v>
      </c>
      <c r="R112" s="200">
        <f>Q112*H112</f>
        <v>0</v>
      </c>
      <c r="S112" s="200">
        <v>0</v>
      </c>
      <c r="T112" s="201">
        <f>S112*H112</f>
        <v>0</v>
      </c>
      <c r="AR112" s="22" t="s">
        <v>162</v>
      </c>
      <c r="AT112" s="22" t="s">
        <v>158</v>
      </c>
      <c r="AU112" s="22" t="s">
        <v>82</v>
      </c>
      <c r="AY112" s="22" t="s">
        <v>156</v>
      </c>
      <c r="BE112" s="202">
        <f>IF(N112="základní",J112,0)</f>
        <v>0</v>
      </c>
      <c r="BF112" s="202">
        <f>IF(N112="snížená",J112,0)</f>
        <v>0</v>
      </c>
      <c r="BG112" s="202">
        <f>IF(N112="zákl. přenesená",J112,0)</f>
        <v>0</v>
      </c>
      <c r="BH112" s="202">
        <f>IF(N112="sníž. přenesená",J112,0)</f>
        <v>0</v>
      </c>
      <c r="BI112" s="202">
        <f>IF(N112="nulová",J112,0)</f>
        <v>0</v>
      </c>
      <c r="BJ112" s="22" t="s">
        <v>80</v>
      </c>
      <c r="BK112" s="202">
        <f>ROUND(I112*H112,2)</f>
        <v>0</v>
      </c>
      <c r="BL112" s="22" t="s">
        <v>162</v>
      </c>
      <c r="BM112" s="22" t="s">
        <v>195</v>
      </c>
    </row>
    <row r="113" spans="2:65" s="1" customFormat="1" ht="22.5" customHeight="1">
      <c r="B113" s="39"/>
      <c r="C113" s="191" t="s">
        <v>180</v>
      </c>
      <c r="D113" s="191" t="s">
        <v>158</v>
      </c>
      <c r="E113" s="192" t="s">
        <v>196</v>
      </c>
      <c r="F113" s="193" t="s">
        <v>197</v>
      </c>
      <c r="G113" s="194" t="s">
        <v>161</v>
      </c>
      <c r="H113" s="195">
        <v>16.111999999999998</v>
      </c>
      <c r="I113" s="196"/>
      <c r="J113" s="197">
        <f>ROUND(I113*H113,2)</f>
        <v>0</v>
      </c>
      <c r="K113" s="193" t="s">
        <v>21</v>
      </c>
      <c r="L113" s="59"/>
      <c r="M113" s="198" t="s">
        <v>21</v>
      </c>
      <c r="N113" s="199" t="s">
        <v>43</v>
      </c>
      <c r="O113" s="40"/>
      <c r="P113" s="200">
        <f>O113*H113</f>
        <v>0</v>
      </c>
      <c r="Q113" s="200">
        <v>0</v>
      </c>
      <c r="R113" s="200">
        <f>Q113*H113</f>
        <v>0</v>
      </c>
      <c r="S113" s="200">
        <v>0</v>
      </c>
      <c r="T113" s="201">
        <f>S113*H113</f>
        <v>0</v>
      </c>
      <c r="AR113" s="22" t="s">
        <v>162</v>
      </c>
      <c r="AT113" s="22" t="s">
        <v>158</v>
      </c>
      <c r="AU113" s="22" t="s">
        <v>82</v>
      </c>
      <c r="AY113" s="22" t="s">
        <v>156</v>
      </c>
      <c r="BE113" s="202">
        <f>IF(N113="základní",J113,0)</f>
        <v>0</v>
      </c>
      <c r="BF113" s="202">
        <f>IF(N113="snížená",J113,0)</f>
        <v>0</v>
      </c>
      <c r="BG113" s="202">
        <f>IF(N113="zákl. přenesená",J113,0)</f>
        <v>0</v>
      </c>
      <c r="BH113" s="202">
        <f>IF(N113="sníž. přenesená",J113,0)</f>
        <v>0</v>
      </c>
      <c r="BI113" s="202">
        <f>IF(N113="nulová",J113,0)</f>
        <v>0</v>
      </c>
      <c r="BJ113" s="22" t="s">
        <v>80</v>
      </c>
      <c r="BK113" s="202">
        <f>ROUND(I113*H113,2)</f>
        <v>0</v>
      </c>
      <c r="BL113" s="22" t="s">
        <v>162</v>
      </c>
      <c r="BM113" s="22" t="s">
        <v>198</v>
      </c>
    </row>
    <row r="114" spans="2:65" s="11" customFormat="1">
      <c r="B114" s="203"/>
      <c r="C114" s="204"/>
      <c r="D114" s="205" t="s">
        <v>163</v>
      </c>
      <c r="E114" s="206" t="s">
        <v>21</v>
      </c>
      <c r="F114" s="207" t="s">
        <v>199</v>
      </c>
      <c r="G114" s="204"/>
      <c r="H114" s="208">
        <v>16.111999999999998</v>
      </c>
      <c r="I114" s="209"/>
      <c r="J114" s="204"/>
      <c r="K114" s="204"/>
      <c r="L114" s="210"/>
      <c r="M114" s="211"/>
      <c r="N114" s="212"/>
      <c r="O114" s="212"/>
      <c r="P114" s="212"/>
      <c r="Q114" s="212"/>
      <c r="R114" s="212"/>
      <c r="S114" s="212"/>
      <c r="T114" s="213"/>
      <c r="AT114" s="214" t="s">
        <v>163</v>
      </c>
      <c r="AU114" s="214" t="s">
        <v>82</v>
      </c>
      <c r="AV114" s="11" t="s">
        <v>82</v>
      </c>
      <c r="AW114" s="11" t="s">
        <v>35</v>
      </c>
      <c r="AX114" s="11" t="s">
        <v>72</v>
      </c>
      <c r="AY114" s="214" t="s">
        <v>156</v>
      </c>
    </row>
    <row r="115" spans="2:65" s="12" customFormat="1">
      <c r="B115" s="215"/>
      <c r="C115" s="216"/>
      <c r="D115" s="217" t="s">
        <v>163</v>
      </c>
      <c r="E115" s="218" t="s">
        <v>21</v>
      </c>
      <c r="F115" s="219" t="s">
        <v>166</v>
      </c>
      <c r="G115" s="216"/>
      <c r="H115" s="220">
        <v>16.111999999999998</v>
      </c>
      <c r="I115" s="221"/>
      <c r="J115" s="216"/>
      <c r="K115" s="216"/>
      <c r="L115" s="222"/>
      <c r="M115" s="223"/>
      <c r="N115" s="224"/>
      <c r="O115" s="224"/>
      <c r="P115" s="224"/>
      <c r="Q115" s="224"/>
      <c r="R115" s="224"/>
      <c r="S115" s="224"/>
      <c r="T115" s="225"/>
      <c r="AT115" s="226" t="s">
        <v>163</v>
      </c>
      <c r="AU115" s="226" t="s">
        <v>82</v>
      </c>
      <c r="AV115" s="12" t="s">
        <v>162</v>
      </c>
      <c r="AW115" s="12" t="s">
        <v>35</v>
      </c>
      <c r="AX115" s="12" t="s">
        <v>80</v>
      </c>
      <c r="AY115" s="226" t="s">
        <v>156</v>
      </c>
    </row>
    <row r="116" spans="2:65" s="1" customFormat="1" ht="31.5" customHeight="1">
      <c r="B116" s="39"/>
      <c r="C116" s="191" t="s">
        <v>200</v>
      </c>
      <c r="D116" s="191" t="s">
        <v>158</v>
      </c>
      <c r="E116" s="192" t="s">
        <v>201</v>
      </c>
      <c r="F116" s="193" t="s">
        <v>202</v>
      </c>
      <c r="G116" s="194" t="s">
        <v>161</v>
      </c>
      <c r="H116" s="195">
        <v>16.111999999999998</v>
      </c>
      <c r="I116" s="196"/>
      <c r="J116" s="197">
        <f>ROUND(I116*H116,2)</f>
        <v>0</v>
      </c>
      <c r="K116" s="193" t="s">
        <v>21</v>
      </c>
      <c r="L116" s="59"/>
      <c r="M116" s="198" t="s">
        <v>21</v>
      </c>
      <c r="N116" s="199" t="s">
        <v>43</v>
      </c>
      <c r="O116" s="40"/>
      <c r="P116" s="200">
        <f>O116*H116</f>
        <v>0</v>
      </c>
      <c r="Q116" s="200">
        <v>0</v>
      </c>
      <c r="R116" s="200">
        <f>Q116*H116</f>
        <v>0</v>
      </c>
      <c r="S116" s="200">
        <v>0</v>
      </c>
      <c r="T116" s="201">
        <f>S116*H116</f>
        <v>0</v>
      </c>
      <c r="AR116" s="22" t="s">
        <v>162</v>
      </c>
      <c r="AT116" s="22" t="s">
        <v>158</v>
      </c>
      <c r="AU116" s="22" t="s">
        <v>82</v>
      </c>
      <c r="AY116" s="22" t="s">
        <v>156</v>
      </c>
      <c r="BE116" s="202">
        <f>IF(N116="základní",J116,0)</f>
        <v>0</v>
      </c>
      <c r="BF116" s="202">
        <f>IF(N116="snížená",J116,0)</f>
        <v>0</v>
      </c>
      <c r="BG116" s="202">
        <f>IF(N116="zákl. přenesená",J116,0)</f>
        <v>0</v>
      </c>
      <c r="BH116" s="202">
        <f>IF(N116="sníž. přenesená",J116,0)</f>
        <v>0</v>
      </c>
      <c r="BI116" s="202">
        <f>IF(N116="nulová",J116,0)</f>
        <v>0</v>
      </c>
      <c r="BJ116" s="22" t="s">
        <v>80</v>
      </c>
      <c r="BK116" s="202">
        <f>ROUND(I116*H116,2)</f>
        <v>0</v>
      </c>
      <c r="BL116" s="22" t="s">
        <v>162</v>
      </c>
      <c r="BM116" s="22" t="s">
        <v>203</v>
      </c>
    </row>
    <row r="117" spans="2:65" s="1" customFormat="1" ht="44.25" customHeight="1">
      <c r="B117" s="39"/>
      <c r="C117" s="191" t="s">
        <v>183</v>
      </c>
      <c r="D117" s="191" t="s">
        <v>158</v>
      </c>
      <c r="E117" s="192" t="s">
        <v>204</v>
      </c>
      <c r="F117" s="193" t="s">
        <v>205</v>
      </c>
      <c r="G117" s="194" t="s">
        <v>175</v>
      </c>
      <c r="H117" s="195">
        <v>13.952999999999999</v>
      </c>
      <c r="I117" s="196"/>
      <c r="J117" s="197">
        <f>ROUND(I117*H117,2)</f>
        <v>0</v>
      </c>
      <c r="K117" s="193" t="s">
        <v>21</v>
      </c>
      <c r="L117" s="59"/>
      <c r="M117" s="198" t="s">
        <v>21</v>
      </c>
      <c r="N117" s="199" t="s">
        <v>43</v>
      </c>
      <c r="O117" s="40"/>
      <c r="P117" s="200">
        <f>O117*H117</f>
        <v>0</v>
      </c>
      <c r="Q117" s="200">
        <v>0</v>
      </c>
      <c r="R117" s="200">
        <f>Q117*H117</f>
        <v>0</v>
      </c>
      <c r="S117" s="200">
        <v>0</v>
      </c>
      <c r="T117" s="201">
        <f>S117*H117</f>
        <v>0</v>
      </c>
      <c r="AR117" s="22" t="s">
        <v>162</v>
      </c>
      <c r="AT117" s="22" t="s">
        <v>158</v>
      </c>
      <c r="AU117" s="22" t="s">
        <v>82</v>
      </c>
      <c r="AY117" s="22" t="s">
        <v>156</v>
      </c>
      <c r="BE117" s="202">
        <f>IF(N117="základní",J117,0)</f>
        <v>0</v>
      </c>
      <c r="BF117" s="202">
        <f>IF(N117="snížená",J117,0)</f>
        <v>0</v>
      </c>
      <c r="BG117" s="202">
        <f>IF(N117="zákl. přenesená",J117,0)</f>
        <v>0</v>
      </c>
      <c r="BH117" s="202">
        <f>IF(N117="sníž. přenesená",J117,0)</f>
        <v>0</v>
      </c>
      <c r="BI117" s="202">
        <f>IF(N117="nulová",J117,0)</f>
        <v>0</v>
      </c>
      <c r="BJ117" s="22" t="s">
        <v>80</v>
      </c>
      <c r="BK117" s="202">
        <f>ROUND(I117*H117,2)</f>
        <v>0</v>
      </c>
      <c r="BL117" s="22" t="s">
        <v>162</v>
      </c>
      <c r="BM117" s="22" t="s">
        <v>206</v>
      </c>
    </row>
    <row r="118" spans="2:65" s="11" customFormat="1">
      <c r="B118" s="203"/>
      <c r="C118" s="204"/>
      <c r="D118" s="205" t="s">
        <v>163</v>
      </c>
      <c r="E118" s="206" t="s">
        <v>21</v>
      </c>
      <c r="F118" s="207" t="s">
        <v>207</v>
      </c>
      <c r="G118" s="204"/>
      <c r="H118" s="208">
        <v>13.952999999999999</v>
      </c>
      <c r="I118" s="209"/>
      <c r="J118" s="204"/>
      <c r="K118" s="204"/>
      <c r="L118" s="210"/>
      <c r="M118" s="211"/>
      <c r="N118" s="212"/>
      <c r="O118" s="212"/>
      <c r="P118" s="212"/>
      <c r="Q118" s="212"/>
      <c r="R118" s="212"/>
      <c r="S118" s="212"/>
      <c r="T118" s="213"/>
      <c r="AT118" s="214" t="s">
        <v>163</v>
      </c>
      <c r="AU118" s="214" t="s">
        <v>82</v>
      </c>
      <c r="AV118" s="11" t="s">
        <v>82</v>
      </c>
      <c r="AW118" s="11" t="s">
        <v>35</v>
      </c>
      <c r="AX118" s="11" t="s">
        <v>72</v>
      </c>
      <c r="AY118" s="214" t="s">
        <v>156</v>
      </c>
    </row>
    <row r="119" spans="2:65" s="12" customFormat="1">
      <c r="B119" s="215"/>
      <c r="C119" s="216"/>
      <c r="D119" s="217" t="s">
        <v>163</v>
      </c>
      <c r="E119" s="218" t="s">
        <v>21</v>
      </c>
      <c r="F119" s="219" t="s">
        <v>166</v>
      </c>
      <c r="G119" s="216"/>
      <c r="H119" s="220">
        <v>13.952999999999999</v>
      </c>
      <c r="I119" s="221"/>
      <c r="J119" s="216"/>
      <c r="K119" s="216"/>
      <c r="L119" s="222"/>
      <c r="M119" s="223"/>
      <c r="N119" s="224"/>
      <c r="O119" s="224"/>
      <c r="P119" s="224"/>
      <c r="Q119" s="224"/>
      <c r="R119" s="224"/>
      <c r="S119" s="224"/>
      <c r="T119" s="225"/>
      <c r="AT119" s="226" t="s">
        <v>163</v>
      </c>
      <c r="AU119" s="226" t="s">
        <v>82</v>
      </c>
      <c r="AV119" s="12" t="s">
        <v>162</v>
      </c>
      <c r="AW119" s="12" t="s">
        <v>35</v>
      </c>
      <c r="AX119" s="12" t="s">
        <v>80</v>
      </c>
      <c r="AY119" s="226" t="s">
        <v>156</v>
      </c>
    </row>
    <row r="120" spans="2:65" s="1" customFormat="1" ht="31.5" customHeight="1">
      <c r="B120" s="39"/>
      <c r="C120" s="191" t="s">
        <v>208</v>
      </c>
      <c r="D120" s="191" t="s">
        <v>158</v>
      </c>
      <c r="E120" s="192" t="s">
        <v>209</v>
      </c>
      <c r="F120" s="193" t="s">
        <v>210</v>
      </c>
      <c r="G120" s="194" t="s">
        <v>175</v>
      </c>
      <c r="H120" s="195">
        <v>0.55000000000000004</v>
      </c>
      <c r="I120" s="196"/>
      <c r="J120" s="197">
        <f>ROUND(I120*H120,2)</f>
        <v>0</v>
      </c>
      <c r="K120" s="193" t="s">
        <v>21</v>
      </c>
      <c r="L120" s="59"/>
      <c r="M120" s="198" t="s">
        <v>21</v>
      </c>
      <c r="N120" s="199" t="s">
        <v>43</v>
      </c>
      <c r="O120" s="40"/>
      <c r="P120" s="200">
        <f>O120*H120</f>
        <v>0</v>
      </c>
      <c r="Q120" s="200">
        <v>0</v>
      </c>
      <c r="R120" s="200">
        <f>Q120*H120</f>
        <v>0</v>
      </c>
      <c r="S120" s="200">
        <v>0</v>
      </c>
      <c r="T120" s="201">
        <f>S120*H120</f>
        <v>0</v>
      </c>
      <c r="AR120" s="22" t="s">
        <v>162</v>
      </c>
      <c r="AT120" s="22" t="s">
        <v>158</v>
      </c>
      <c r="AU120" s="22" t="s">
        <v>82</v>
      </c>
      <c r="AY120" s="22" t="s">
        <v>156</v>
      </c>
      <c r="BE120" s="202">
        <f>IF(N120="základní",J120,0)</f>
        <v>0</v>
      </c>
      <c r="BF120" s="202">
        <f>IF(N120="snížená",J120,0)</f>
        <v>0</v>
      </c>
      <c r="BG120" s="202">
        <f>IF(N120="zákl. přenesená",J120,0)</f>
        <v>0</v>
      </c>
      <c r="BH120" s="202">
        <f>IF(N120="sníž. přenesená",J120,0)</f>
        <v>0</v>
      </c>
      <c r="BI120" s="202">
        <f>IF(N120="nulová",J120,0)</f>
        <v>0</v>
      </c>
      <c r="BJ120" s="22" t="s">
        <v>80</v>
      </c>
      <c r="BK120" s="202">
        <f>ROUND(I120*H120,2)</f>
        <v>0</v>
      </c>
      <c r="BL120" s="22" t="s">
        <v>162</v>
      </c>
      <c r="BM120" s="22" t="s">
        <v>211</v>
      </c>
    </row>
    <row r="121" spans="2:65" s="1" customFormat="1" ht="44.25" customHeight="1">
      <c r="B121" s="39"/>
      <c r="C121" s="191" t="s">
        <v>188</v>
      </c>
      <c r="D121" s="191" t="s">
        <v>158</v>
      </c>
      <c r="E121" s="192" t="s">
        <v>212</v>
      </c>
      <c r="F121" s="193" t="s">
        <v>213</v>
      </c>
      <c r="G121" s="194" t="s">
        <v>175</v>
      </c>
      <c r="H121" s="195">
        <v>0.55000000000000004</v>
      </c>
      <c r="I121" s="196"/>
      <c r="J121" s="197">
        <f>ROUND(I121*H121,2)</f>
        <v>0</v>
      </c>
      <c r="K121" s="193" t="s">
        <v>21</v>
      </c>
      <c r="L121" s="59"/>
      <c r="M121" s="198" t="s">
        <v>21</v>
      </c>
      <c r="N121" s="199" t="s">
        <v>43</v>
      </c>
      <c r="O121" s="40"/>
      <c r="P121" s="200">
        <f>O121*H121</f>
        <v>0</v>
      </c>
      <c r="Q121" s="200">
        <v>0</v>
      </c>
      <c r="R121" s="200">
        <f>Q121*H121</f>
        <v>0</v>
      </c>
      <c r="S121" s="200">
        <v>0</v>
      </c>
      <c r="T121" s="201">
        <f>S121*H121</f>
        <v>0</v>
      </c>
      <c r="AR121" s="22" t="s">
        <v>162</v>
      </c>
      <c r="AT121" s="22" t="s">
        <v>158</v>
      </c>
      <c r="AU121" s="22" t="s">
        <v>82</v>
      </c>
      <c r="AY121" s="22" t="s">
        <v>156</v>
      </c>
      <c r="BE121" s="202">
        <f>IF(N121="základní",J121,0)</f>
        <v>0</v>
      </c>
      <c r="BF121" s="202">
        <f>IF(N121="snížená",J121,0)</f>
        <v>0</v>
      </c>
      <c r="BG121" s="202">
        <f>IF(N121="zákl. přenesená",J121,0)</f>
        <v>0</v>
      </c>
      <c r="BH121" s="202">
        <f>IF(N121="sníž. přenesená",J121,0)</f>
        <v>0</v>
      </c>
      <c r="BI121" s="202">
        <f>IF(N121="nulová",J121,0)</f>
        <v>0</v>
      </c>
      <c r="BJ121" s="22" t="s">
        <v>80</v>
      </c>
      <c r="BK121" s="202">
        <f>ROUND(I121*H121,2)</f>
        <v>0</v>
      </c>
      <c r="BL121" s="22" t="s">
        <v>162</v>
      </c>
      <c r="BM121" s="22" t="s">
        <v>214</v>
      </c>
    </row>
    <row r="122" spans="2:65" s="1" customFormat="1" ht="44.25" customHeight="1">
      <c r="B122" s="39"/>
      <c r="C122" s="191" t="s">
        <v>10</v>
      </c>
      <c r="D122" s="191" t="s">
        <v>158</v>
      </c>
      <c r="E122" s="192" t="s">
        <v>215</v>
      </c>
      <c r="F122" s="193" t="s">
        <v>216</v>
      </c>
      <c r="G122" s="194" t="s">
        <v>175</v>
      </c>
      <c r="H122" s="195">
        <v>14.503</v>
      </c>
      <c r="I122" s="196"/>
      <c r="J122" s="197">
        <f>ROUND(I122*H122,2)</f>
        <v>0</v>
      </c>
      <c r="K122" s="193" t="s">
        <v>21</v>
      </c>
      <c r="L122" s="59"/>
      <c r="M122" s="198" t="s">
        <v>21</v>
      </c>
      <c r="N122" s="199" t="s">
        <v>43</v>
      </c>
      <c r="O122" s="40"/>
      <c r="P122" s="200">
        <f>O122*H122</f>
        <v>0</v>
      </c>
      <c r="Q122" s="200">
        <v>0</v>
      </c>
      <c r="R122" s="200">
        <f>Q122*H122</f>
        <v>0</v>
      </c>
      <c r="S122" s="200">
        <v>0</v>
      </c>
      <c r="T122" s="201">
        <f>S122*H122</f>
        <v>0</v>
      </c>
      <c r="AR122" s="22" t="s">
        <v>162</v>
      </c>
      <c r="AT122" s="22" t="s">
        <v>158</v>
      </c>
      <c r="AU122" s="22" t="s">
        <v>82</v>
      </c>
      <c r="AY122" s="22" t="s">
        <v>156</v>
      </c>
      <c r="BE122" s="202">
        <f>IF(N122="základní",J122,0)</f>
        <v>0</v>
      </c>
      <c r="BF122" s="202">
        <f>IF(N122="snížená",J122,0)</f>
        <v>0</v>
      </c>
      <c r="BG122" s="202">
        <f>IF(N122="zákl. přenesená",J122,0)</f>
        <v>0</v>
      </c>
      <c r="BH122" s="202">
        <f>IF(N122="sníž. přenesená",J122,0)</f>
        <v>0</v>
      </c>
      <c r="BI122" s="202">
        <f>IF(N122="nulová",J122,0)</f>
        <v>0</v>
      </c>
      <c r="BJ122" s="22" t="s">
        <v>80</v>
      </c>
      <c r="BK122" s="202">
        <f>ROUND(I122*H122,2)</f>
        <v>0</v>
      </c>
      <c r="BL122" s="22" t="s">
        <v>162</v>
      </c>
      <c r="BM122" s="22" t="s">
        <v>217</v>
      </c>
    </row>
    <row r="123" spans="2:65" s="1" customFormat="1" ht="44.25" customHeight="1">
      <c r="B123" s="39"/>
      <c r="C123" s="191" t="s">
        <v>191</v>
      </c>
      <c r="D123" s="191" t="s">
        <v>158</v>
      </c>
      <c r="E123" s="192" t="s">
        <v>218</v>
      </c>
      <c r="F123" s="193" t="s">
        <v>219</v>
      </c>
      <c r="G123" s="194" t="s">
        <v>175</v>
      </c>
      <c r="H123" s="195">
        <v>145.03</v>
      </c>
      <c r="I123" s="196"/>
      <c r="J123" s="197">
        <f>ROUND(I123*H123,2)</f>
        <v>0</v>
      </c>
      <c r="K123" s="193" t="s">
        <v>21</v>
      </c>
      <c r="L123" s="59"/>
      <c r="M123" s="198" t="s">
        <v>21</v>
      </c>
      <c r="N123" s="199" t="s">
        <v>43</v>
      </c>
      <c r="O123" s="40"/>
      <c r="P123" s="200">
        <f>O123*H123</f>
        <v>0</v>
      </c>
      <c r="Q123" s="200">
        <v>0</v>
      </c>
      <c r="R123" s="200">
        <f>Q123*H123</f>
        <v>0</v>
      </c>
      <c r="S123" s="200">
        <v>0</v>
      </c>
      <c r="T123" s="201">
        <f>S123*H123</f>
        <v>0</v>
      </c>
      <c r="AR123" s="22" t="s">
        <v>162</v>
      </c>
      <c r="AT123" s="22" t="s">
        <v>158</v>
      </c>
      <c r="AU123" s="22" t="s">
        <v>82</v>
      </c>
      <c r="AY123" s="22" t="s">
        <v>156</v>
      </c>
      <c r="BE123" s="202">
        <f>IF(N123="základní",J123,0)</f>
        <v>0</v>
      </c>
      <c r="BF123" s="202">
        <f>IF(N123="snížená",J123,0)</f>
        <v>0</v>
      </c>
      <c r="BG123" s="202">
        <f>IF(N123="zákl. přenesená",J123,0)</f>
        <v>0</v>
      </c>
      <c r="BH123" s="202">
        <f>IF(N123="sníž. přenesená",J123,0)</f>
        <v>0</v>
      </c>
      <c r="BI123" s="202">
        <f>IF(N123="nulová",J123,0)</f>
        <v>0</v>
      </c>
      <c r="BJ123" s="22" t="s">
        <v>80</v>
      </c>
      <c r="BK123" s="202">
        <f>ROUND(I123*H123,2)</f>
        <v>0</v>
      </c>
      <c r="BL123" s="22" t="s">
        <v>162</v>
      </c>
      <c r="BM123" s="22" t="s">
        <v>220</v>
      </c>
    </row>
    <row r="124" spans="2:65" s="11" customFormat="1">
      <c r="B124" s="203"/>
      <c r="C124" s="204"/>
      <c r="D124" s="205" t="s">
        <v>163</v>
      </c>
      <c r="E124" s="206" t="s">
        <v>21</v>
      </c>
      <c r="F124" s="207" t="s">
        <v>221</v>
      </c>
      <c r="G124" s="204"/>
      <c r="H124" s="208">
        <v>145.03</v>
      </c>
      <c r="I124" s="209"/>
      <c r="J124" s="204"/>
      <c r="K124" s="204"/>
      <c r="L124" s="210"/>
      <c r="M124" s="211"/>
      <c r="N124" s="212"/>
      <c r="O124" s="212"/>
      <c r="P124" s="212"/>
      <c r="Q124" s="212"/>
      <c r="R124" s="212"/>
      <c r="S124" s="212"/>
      <c r="T124" s="213"/>
      <c r="AT124" s="214" t="s">
        <v>163</v>
      </c>
      <c r="AU124" s="214" t="s">
        <v>82</v>
      </c>
      <c r="AV124" s="11" t="s">
        <v>82</v>
      </c>
      <c r="AW124" s="11" t="s">
        <v>35</v>
      </c>
      <c r="AX124" s="11" t="s">
        <v>72</v>
      </c>
      <c r="AY124" s="214" t="s">
        <v>156</v>
      </c>
    </row>
    <row r="125" spans="2:65" s="12" customFormat="1">
      <c r="B125" s="215"/>
      <c r="C125" s="216"/>
      <c r="D125" s="217" t="s">
        <v>163</v>
      </c>
      <c r="E125" s="218" t="s">
        <v>21</v>
      </c>
      <c r="F125" s="219" t="s">
        <v>166</v>
      </c>
      <c r="G125" s="216"/>
      <c r="H125" s="220">
        <v>145.03</v>
      </c>
      <c r="I125" s="221"/>
      <c r="J125" s="216"/>
      <c r="K125" s="216"/>
      <c r="L125" s="222"/>
      <c r="M125" s="223"/>
      <c r="N125" s="224"/>
      <c r="O125" s="224"/>
      <c r="P125" s="224"/>
      <c r="Q125" s="224"/>
      <c r="R125" s="224"/>
      <c r="S125" s="224"/>
      <c r="T125" s="225"/>
      <c r="AT125" s="226" t="s">
        <v>163</v>
      </c>
      <c r="AU125" s="226" t="s">
        <v>82</v>
      </c>
      <c r="AV125" s="12" t="s">
        <v>162</v>
      </c>
      <c r="AW125" s="12" t="s">
        <v>35</v>
      </c>
      <c r="AX125" s="12" t="s">
        <v>80</v>
      </c>
      <c r="AY125" s="226" t="s">
        <v>156</v>
      </c>
    </row>
    <row r="126" spans="2:65" s="1" customFormat="1" ht="31.5" customHeight="1">
      <c r="B126" s="39"/>
      <c r="C126" s="191" t="s">
        <v>222</v>
      </c>
      <c r="D126" s="191" t="s">
        <v>158</v>
      </c>
      <c r="E126" s="192" t="s">
        <v>223</v>
      </c>
      <c r="F126" s="193" t="s">
        <v>224</v>
      </c>
      <c r="G126" s="194" t="s">
        <v>175</v>
      </c>
      <c r="H126" s="195">
        <v>14.503</v>
      </c>
      <c r="I126" s="196"/>
      <c r="J126" s="197">
        <f>ROUND(I126*H126,2)</f>
        <v>0</v>
      </c>
      <c r="K126" s="193" t="s">
        <v>21</v>
      </c>
      <c r="L126" s="59"/>
      <c r="M126" s="198" t="s">
        <v>21</v>
      </c>
      <c r="N126" s="199" t="s">
        <v>43</v>
      </c>
      <c r="O126" s="40"/>
      <c r="P126" s="200">
        <f>O126*H126</f>
        <v>0</v>
      </c>
      <c r="Q126" s="200">
        <v>0</v>
      </c>
      <c r="R126" s="200">
        <f>Q126*H126</f>
        <v>0</v>
      </c>
      <c r="S126" s="200">
        <v>0</v>
      </c>
      <c r="T126" s="201">
        <f>S126*H126</f>
        <v>0</v>
      </c>
      <c r="AR126" s="22" t="s">
        <v>162</v>
      </c>
      <c r="AT126" s="22" t="s">
        <v>158</v>
      </c>
      <c r="AU126" s="22" t="s">
        <v>82</v>
      </c>
      <c r="AY126" s="22" t="s">
        <v>156</v>
      </c>
      <c r="BE126" s="202">
        <f>IF(N126="základní",J126,0)</f>
        <v>0</v>
      </c>
      <c r="BF126" s="202">
        <f>IF(N126="snížená",J126,0)</f>
        <v>0</v>
      </c>
      <c r="BG126" s="202">
        <f>IF(N126="zákl. přenesená",J126,0)</f>
        <v>0</v>
      </c>
      <c r="BH126" s="202">
        <f>IF(N126="sníž. přenesená",J126,0)</f>
        <v>0</v>
      </c>
      <c r="BI126" s="202">
        <f>IF(N126="nulová",J126,0)</f>
        <v>0</v>
      </c>
      <c r="BJ126" s="22" t="s">
        <v>80</v>
      </c>
      <c r="BK126" s="202">
        <f>ROUND(I126*H126,2)</f>
        <v>0</v>
      </c>
      <c r="BL126" s="22" t="s">
        <v>162</v>
      </c>
      <c r="BM126" s="22" t="s">
        <v>225</v>
      </c>
    </row>
    <row r="127" spans="2:65" s="1" customFormat="1" ht="22.5" customHeight="1">
      <c r="B127" s="39"/>
      <c r="C127" s="191" t="s">
        <v>195</v>
      </c>
      <c r="D127" s="191" t="s">
        <v>158</v>
      </c>
      <c r="E127" s="192" t="s">
        <v>226</v>
      </c>
      <c r="F127" s="193" t="s">
        <v>227</v>
      </c>
      <c r="G127" s="194" t="s">
        <v>175</v>
      </c>
      <c r="H127" s="195">
        <v>14.503</v>
      </c>
      <c r="I127" s="196"/>
      <c r="J127" s="197">
        <f>ROUND(I127*H127,2)</f>
        <v>0</v>
      </c>
      <c r="K127" s="193" t="s">
        <v>21</v>
      </c>
      <c r="L127" s="59"/>
      <c r="M127" s="198" t="s">
        <v>21</v>
      </c>
      <c r="N127" s="199" t="s">
        <v>43</v>
      </c>
      <c r="O127" s="40"/>
      <c r="P127" s="200">
        <f>O127*H127</f>
        <v>0</v>
      </c>
      <c r="Q127" s="200">
        <v>0</v>
      </c>
      <c r="R127" s="200">
        <f>Q127*H127</f>
        <v>0</v>
      </c>
      <c r="S127" s="200">
        <v>0</v>
      </c>
      <c r="T127" s="201">
        <f>S127*H127</f>
        <v>0</v>
      </c>
      <c r="AR127" s="22" t="s">
        <v>162</v>
      </c>
      <c r="AT127" s="22" t="s">
        <v>158</v>
      </c>
      <c r="AU127" s="22" t="s">
        <v>82</v>
      </c>
      <c r="AY127" s="22" t="s">
        <v>156</v>
      </c>
      <c r="BE127" s="202">
        <f>IF(N127="základní",J127,0)</f>
        <v>0</v>
      </c>
      <c r="BF127" s="202">
        <f>IF(N127="snížená",J127,0)</f>
        <v>0</v>
      </c>
      <c r="BG127" s="202">
        <f>IF(N127="zákl. přenesená",J127,0)</f>
        <v>0</v>
      </c>
      <c r="BH127" s="202">
        <f>IF(N127="sníž. přenesená",J127,0)</f>
        <v>0</v>
      </c>
      <c r="BI127" s="202">
        <f>IF(N127="nulová",J127,0)</f>
        <v>0</v>
      </c>
      <c r="BJ127" s="22" t="s">
        <v>80</v>
      </c>
      <c r="BK127" s="202">
        <f>ROUND(I127*H127,2)</f>
        <v>0</v>
      </c>
      <c r="BL127" s="22" t="s">
        <v>162</v>
      </c>
      <c r="BM127" s="22" t="s">
        <v>228</v>
      </c>
    </row>
    <row r="128" spans="2:65" s="1" customFormat="1" ht="22.5" customHeight="1">
      <c r="B128" s="39"/>
      <c r="C128" s="191" t="s">
        <v>229</v>
      </c>
      <c r="D128" s="191" t="s">
        <v>158</v>
      </c>
      <c r="E128" s="192" t="s">
        <v>230</v>
      </c>
      <c r="F128" s="193" t="s">
        <v>231</v>
      </c>
      <c r="G128" s="194" t="s">
        <v>232</v>
      </c>
      <c r="H128" s="195">
        <v>26.105</v>
      </c>
      <c r="I128" s="196"/>
      <c r="J128" s="197">
        <f>ROUND(I128*H128,2)</f>
        <v>0</v>
      </c>
      <c r="K128" s="193" t="s">
        <v>21</v>
      </c>
      <c r="L128" s="59"/>
      <c r="M128" s="198" t="s">
        <v>21</v>
      </c>
      <c r="N128" s="199" t="s">
        <v>43</v>
      </c>
      <c r="O128" s="40"/>
      <c r="P128" s="200">
        <f>O128*H128</f>
        <v>0</v>
      </c>
      <c r="Q128" s="200">
        <v>0</v>
      </c>
      <c r="R128" s="200">
        <f>Q128*H128</f>
        <v>0</v>
      </c>
      <c r="S128" s="200">
        <v>0</v>
      </c>
      <c r="T128" s="201">
        <f>S128*H128</f>
        <v>0</v>
      </c>
      <c r="AR128" s="22" t="s">
        <v>162</v>
      </c>
      <c r="AT128" s="22" t="s">
        <v>158</v>
      </c>
      <c r="AU128" s="22" t="s">
        <v>82</v>
      </c>
      <c r="AY128" s="22" t="s">
        <v>156</v>
      </c>
      <c r="BE128" s="202">
        <f>IF(N128="základní",J128,0)</f>
        <v>0</v>
      </c>
      <c r="BF128" s="202">
        <f>IF(N128="snížená",J128,0)</f>
        <v>0</v>
      </c>
      <c r="BG128" s="202">
        <f>IF(N128="zákl. přenesená",J128,0)</f>
        <v>0</v>
      </c>
      <c r="BH128" s="202">
        <f>IF(N128="sníž. přenesená",J128,0)</f>
        <v>0</v>
      </c>
      <c r="BI128" s="202">
        <f>IF(N128="nulová",J128,0)</f>
        <v>0</v>
      </c>
      <c r="BJ128" s="22" t="s">
        <v>80</v>
      </c>
      <c r="BK128" s="202">
        <f>ROUND(I128*H128,2)</f>
        <v>0</v>
      </c>
      <c r="BL128" s="22" t="s">
        <v>162</v>
      </c>
      <c r="BM128" s="22" t="s">
        <v>233</v>
      </c>
    </row>
    <row r="129" spans="2:65" s="1" customFormat="1" ht="44.25" customHeight="1">
      <c r="B129" s="39"/>
      <c r="C129" s="191" t="s">
        <v>198</v>
      </c>
      <c r="D129" s="191" t="s">
        <v>158</v>
      </c>
      <c r="E129" s="192" t="s">
        <v>234</v>
      </c>
      <c r="F129" s="193" t="s">
        <v>235</v>
      </c>
      <c r="G129" s="194" t="s">
        <v>175</v>
      </c>
      <c r="H129" s="195">
        <v>1.68</v>
      </c>
      <c r="I129" s="196"/>
      <c r="J129" s="197">
        <f>ROUND(I129*H129,2)</f>
        <v>0</v>
      </c>
      <c r="K129" s="193" t="s">
        <v>21</v>
      </c>
      <c r="L129" s="59"/>
      <c r="M129" s="198" t="s">
        <v>21</v>
      </c>
      <c r="N129" s="199" t="s">
        <v>43</v>
      </c>
      <c r="O129" s="40"/>
      <c r="P129" s="200">
        <f>O129*H129</f>
        <v>0</v>
      </c>
      <c r="Q129" s="200">
        <v>0</v>
      </c>
      <c r="R129" s="200">
        <f>Q129*H129</f>
        <v>0</v>
      </c>
      <c r="S129" s="200">
        <v>0</v>
      </c>
      <c r="T129" s="201">
        <f>S129*H129</f>
        <v>0</v>
      </c>
      <c r="AR129" s="22" t="s">
        <v>162</v>
      </c>
      <c r="AT129" s="22" t="s">
        <v>158</v>
      </c>
      <c r="AU129" s="22" t="s">
        <v>82</v>
      </c>
      <c r="AY129" s="22" t="s">
        <v>156</v>
      </c>
      <c r="BE129" s="202">
        <f>IF(N129="základní",J129,0)</f>
        <v>0</v>
      </c>
      <c r="BF129" s="202">
        <f>IF(N129="snížená",J129,0)</f>
        <v>0</v>
      </c>
      <c r="BG129" s="202">
        <f>IF(N129="zákl. přenesená",J129,0)</f>
        <v>0</v>
      </c>
      <c r="BH129" s="202">
        <f>IF(N129="sníž. přenesená",J129,0)</f>
        <v>0</v>
      </c>
      <c r="BI129" s="202">
        <f>IF(N129="nulová",J129,0)</f>
        <v>0</v>
      </c>
      <c r="BJ129" s="22" t="s">
        <v>80</v>
      </c>
      <c r="BK129" s="202">
        <f>ROUND(I129*H129,2)</f>
        <v>0</v>
      </c>
      <c r="BL129" s="22" t="s">
        <v>162</v>
      </c>
      <c r="BM129" s="22" t="s">
        <v>236</v>
      </c>
    </row>
    <row r="130" spans="2:65" s="11" customFormat="1">
      <c r="B130" s="203"/>
      <c r="C130" s="204"/>
      <c r="D130" s="205" t="s">
        <v>163</v>
      </c>
      <c r="E130" s="206" t="s">
        <v>21</v>
      </c>
      <c r="F130" s="207" t="s">
        <v>237</v>
      </c>
      <c r="G130" s="204"/>
      <c r="H130" s="208">
        <v>1.68</v>
      </c>
      <c r="I130" s="209"/>
      <c r="J130" s="204"/>
      <c r="K130" s="204"/>
      <c r="L130" s="210"/>
      <c r="M130" s="211"/>
      <c r="N130" s="212"/>
      <c r="O130" s="212"/>
      <c r="P130" s="212"/>
      <c r="Q130" s="212"/>
      <c r="R130" s="212"/>
      <c r="S130" s="212"/>
      <c r="T130" s="213"/>
      <c r="AT130" s="214" t="s">
        <v>163</v>
      </c>
      <c r="AU130" s="214" t="s">
        <v>82</v>
      </c>
      <c r="AV130" s="11" t="s">
        <v>82</v>
      </c>
      <c r="AW130" s="11" t="s">
        <v>35</v>
      </c>
      <c r="AX130" s="11" t="s">
        <v>72</v>
      </c>
      <c r="AY130" s="214" t="s">
        <v>156</v>
      </c>
    </row>
    <row r="131" spans="2:65" s="12" customFormat="1">
      <c r="B131" s="215"/>
      <c r="C131" s="216"/>
      <c r="D131" s="217" t="s">
        <v>163</v>
      </c>
      <c r="E131" s="218" t="s">
        <v>21</v>
      </c>
      <c r="F131" s="219" t="s">
        <v>166</v>
      </c>
      <c r="G131" s="216"/>
      <c r="H131" s="220">
        <v>1.68</v>
      </c>
      <c r="I131" s="221"/>
      <c r="J131" s="216"/>
      <c r="K131" s="216"/>
      <c r="L131" s="222"/>
      <c r="M131" s="223"/>
      <c r="N131" s="224"/>
      <c r="O131" s="224"/>
      <c r="P131" s="224"/>
      <c r="Q131" s="224"/>
      <c r="R131" s="224"/>
      <c r="S131" s="224"/>
      <c r="T131" s="225"/>
      <c r="AT131" s="226" t="s">
        <v>163</v>
      </c>
      <c r="AU131" s="226" t="s">
        <v>82</v>
      </c>
      <c r="AV131" s="12" t="s">
        <v>162</v>
      </c>
      <c r="AW131" s="12" t="s">
        <v>35</v>
      </c>
      <c r="AX131" s="12" t="s">
        <v>80</v>
      </c>
      <c r="AY131" s="226" t="s">
        <v>156</v>
      </c>
    </row>
    <row r="132" spans="2:65" s="1" customFormat="1" ht="31.5" customHeight="1">
      <c r="B132" s="39"/>
      <c r="C132" s="227" t="s">
        <v>9</v>
      </c>
      <c r="D132" s="227" t="s">
        <v>238</v>
      </c>
      <c r="E132" s="228" t="s">
        <v>239</v>
      </c>
      <c r="F132" s="229" t="s">
        <v>240</v>
      </c>
      <c r="G132" s="230" t="s">
        <v>232</v>
      </c>
      <c r="H132" s="231">
        <v>3.36</v>
      </c>
      <c r="I132" s="232"/>
      <c r="J132" s="233">
        <f>ROUND(I132*H132,2)</f>
        <v>0</v>
      </c>
      <c r="K132" s="229" t="s">
        <v>21</v>
      </c>
      <c r="L132" s="234"/>
      <c r="M132" s="235" t="s">
        <v>21</v>
      </c>
      <c r="N132" s="236" t="s">
        <v>43</v>
      </c>
      <c r="O132" s="40"/>
      <c r="P132" s="200">
        <f>O132*H132</f>
        <v>0</v>
      </c>
      <c r="Q132" s="200">
        <v>0</v>
      </c>
      <c r="R132" s="200">
        <f>Q132*H132</f>
        <v>0</v>
      </c>
      <c r="S132" s="200">
        <v>0</v>
      </c>
      <c r="T132" s="201">
        <f>S132*H132</f>
        <v>0</v>
      </c>
      <c r="AR132" s="22" t="s">
        <v>176</v>
      </c>
      <c r="AT132" s="22" t="s">
        <v>238</v>
      </c>
      <c r="AU132" s="22" t="s">
        <v>82</v>
      </c>
      <c r="AY132" s="22" t="s">
        <v>156</v>
      </c>
      <c r="BE132" s="202">
        <f>IF(N132="základní",J132,0)</f>
        <v>0</v>
      </c>
      <c r="BF132" s="202">
        <f>IF(N132="snížená",J132,0)</f>
        <v>0</v>
      </c>
      <c r="BG132" s="202">
        <f>IF(N132="zákl. přenesená",J132,0)</f>
        <v>0</v>
      </c>
      <c r="BH132" s="202">
        <f>IF(N132="sníž. přenesená",J132,0)</f>
        <v>0</v>
      </c>
      <c r="BI132" s="202">
        <f>IF(N132="nulová",J132,0)</f>
        <v>0</v>
      </c>
      <c r="BJ132" s="22" t="s">
        <v>80</v>
      </c>
      <c r="BK132" s="202">
        <f>ROUND(I132*H132,2)</f>
        <v>0</v>
      </c>
      <c r="BL132" s="22" t="s">
        <v>162</v>
      </c>
      <c r="BM132" s="22" t="s">
        <v>241</v>
      </c>
    </row>
    <row r="133" spans="2:65" s="1" customFormat="1" ht="31.5" customHeight="1">
      <c r="B133" s="39"/>
      <c r="C133" s="191" t="s">
        <v>203</v>
      </c>
      <c r="D133" s="191" t="s">
        <v>158</v>
      </c>
      <c r="E133" s="192" t="s">
        <v>242</v>
      </c>
      <c r="F133" s="193" t="s">
        <v>243</v>
      </c>
      <c r="G133" s="194" t="s">
        <v>175</v>
      </c>
      <c r="H133" s="195">
        <v>8.8119999999999994</v>
      </c>
      <c r="I133" s="196"/>
      <c r="J133" s="197">
        <f>ROUND(I133*H133,2)</f>
        <v>0</v>
      </c>
      <c r="K133" s="193" t="s">
        <v>21</v>
      </c>
      <c r="L133" s="59"/>
      <c r="M133" s="198" t="s">
        <v>21</v>
      </c>
      <c r="N133" s="199" t="s">
        <v>43</v>
      </c>
      <c r="O133" s="40"/>
      <c r="P133" s="200">
        <f>O133*H133</f>
        <v>0</v>
      </c>
      <c r="Q133" s="200">
        <v>0</v>
      </c>
      <c r="R133" s="200">
        <f>Q133*H133</f>
        <v>0</v>
      </c>
      <c r="S133" s="200">
        <v>0</v>
      </c>
      <c r="T133" s="201">
        <f>S133*H133</f>
        <v>0</v>
      </c>
      <c r="AR133" s="22" t="s">
        <v>162</v>
      </c>
      <c r="AT133" s="22" t="s">
        <v>158</v>
      </c>
      <c r="AU133" s="22" t="s">
        <v>82</v>
      </c>
      <c r="AY133" s="22" t="s">
        <v>156</v>
      </c>
      <c r="BE133" s="202">
        <f>IF(N133="základní",J133,0)</f>
        <v>0</v>
      </c>
      <c r="BF133" s="202">
        <f>IF(N133="snížená",J133,0)</f>
        <v>0</v>
      </c>
      <c r="BG133" s="202">
        <f>IF(N133="zákl. přenesená",J133,0)</f>
        <v>0</v>
      </c>
      <c r="BH133" s="202">
        <f>IF(N133="sníž. přenesená",J133,0)</f>
        <v>0</v>
      </c>
      <c r="BI133" s="202">
        <f>IF(N133="nulová",J133,0)</f>
        <v>0</v>
      </c>
      <c r="BJ133" s="22" t="s">
        <v>80</v>
      </c>
      <c r="BK133" s="202">
        <f>ROUND(I133*H133,2)</f>
        <v>0</v>
      </c>
      <c r="BL133" s="22" t="s">
        <v>162</v>
      </c>
      <c r="BM133" s="22" t="s">
        <v>244</v>
      </c>
    </row>
    <row r="134" spans="2:65" s="11" customFormat="1">
      <c r="B134" s="203"/>
      <c r="C134" s="204"/>
      <c r="D134" s="205" t="s">
        <v>163</v>
      </c>
      <c r="E134" s="206" t="s">
        <v>21</v>
      </c>
      <c r="F134" s="207" t="s">
        <v>245</v>
      </c>
      <c r="G134" s="204"/>
      <c r="H134" s="208">
        <v>7.6529999999999996</v>
      </c>
      <c r="I134" s="209"/>
      <c r="J134" s="204"/>
      <c r="K134" s="204"/>
      <c r="L134" s="210"/>
      <c r="M134" s="211"/>
      <c r="N134" s="212"/>
      <c r="O134" s="212"/>
      <c r="P134" s="212"/>
      <c r="Q134" s="212"/>
      <c r="R134" s="212"/>
      <c r="S134" s="212"/>
      <c r="T134" s="213"/>
      <c r="AT134" s="214" t="s">
        <v>163</v>
      </c>
      <c r="AU134" s="214" t="s">
        <v>82</v>
      </c>
      <c r="AV134" s="11" t="s">
        <v>82</v>
      </c>
      <c r="AW134" s="11" t="s">
        <v>35</v>
      </c>
      <c r="AX134" s="11" t="s">
        <v>72</v>
      </c>
      <c r="AY134" s="214" t="s">
        <v>156</v>
      </c>
    </row>
    <row r="135" spans="2:65" s="11" customFormat="1">
      <c r="B135" s="203"/>
      <c r="C135" s="204"/>
      <c r="D135" s="205" t="s">
        <v>163</v>
      </c>
      <c r="E135" s="206" t="s">
        <v>21</v>
      </c>
      <c r="F135" s="207" t="s">
        <v>246</v>
      </c>
      <c r="G135" s="204"/>
      <c r="H135" s="208">
        <v>-0.434</v>
      </c>
      <c r="I135" s="209"/>
      <c r="J135" s="204"/>
      <c r="K135" s="204"/>
      <c r="L135" s="210"/>
      <c r="M135" s="211"/>
      <c r="N135" s="212"/>
      <c r="O135" s="212"/>
      <c r="P135" s="212"/>
      <c r="Q135" s="212"/>
      <c r="R135" s="212"/>
      <c r="S135" s="212"/>
      <c r="T135" s="213"/>
      <c r="AT135" s="214" t="s">
        <v>163</v>
      </c>
      <c r="AU135" s="214" t="s">
        <v>82</v>
      </c>
      <c r="AV135" s="11" t="s">
        <v>82</v>
      </c>
      <c r="AW135" s="11" t="s">
        <v>35</v>
      </c>
      <c r="AX135" s="11" t="s">
        <v>72</v>
      </c>
      <c r="AY135" s="214" t="s">
        <v>156</v>
      </c>
    </row>
    <row r="136" spans="2:65" s="11" customFormat="1">
      <c r="B136" s="203"/>
      <c r="C136" s="204"/>
      <c r="D136" s="205" t="s">
        <v>163</v>
      </c>
      <c r="E136" s="206" t="s">
        <v>21</v>
      </c>
      <c r="F136" s="207" t="s">
        <v>247</v>
      </c>
      <c r="G136" s="204"/>
      <c r="H136" s="208">
        <v>-2.7669999999999999</v>
      </c>
      <c r="I136" s="209"/>
      <c r="J136" s="204"/>
      <c r="K136" s="204"/>
      <c r="L136" s="210"/>
      <c r="M136" s="211"/>
      <c r="N136" s="212"/>
      <c r="O136" s="212"/>
      <c r="P136" s="212"/>
      <c r="Q136" s="212"/>
      <c r="R136" s="212"/>
      <c r="S136" s="212"/>
      <c r="T136" s="213"/>
      <c r="AT136" s="214" t="s">
        <v>163</v>
      </c>
      <c r="AU136" s="214" t="s">
        <v>82</v>
      </c>
      <c r="AV136" s="11" t="s">
        <v>82</v>
      </c>
      <c r="AW136" s="11" t="s">
        <v>35</v>
      </c>
      <c r="AX136" s="11" t="s">
        <v>72</v>
      </c>
      <c r="AY136" s="214" t="s">
        <v>156</v>
      </c>
    </row>
    <row r="137" spans="2:65" s="11" customFormat="1">
      <c r="B137" s="203"/>
      <c r="C137" s="204"/>
      <c r="D137" s="205" t="s">
        <v>163</v>
      </c>
      <c r="E137" s="206" t="s">
        <v>21</v>
      </c>
      <c r="F137" s="207" t="s">
        <v>248</v>
      </c>
      <c r="G137" s="204"/>
      <c r="H137" s="208">
        <v>-0.70199999999999996</v>
      </c>
      <c r="I137" s="209"/>
      <c r="J137" s="204"/>
      <c r="K137" s="204"/>
      <c r="L137" s="210"/>
      <c r="M137" s="211"/>
      <c r="N137" s="212"/>
      <c r="O137" s="212"/>
      <c r="P137" s="212"/>
      <c r="Q137" s="212"/>
      <c r="R137" s="212"/>
      <c r="S137" s="212"/>
      <c r="T137" s="213"/>
      <c r="AT137" s="214" t="s">
        <v>163</v>
      </c>
      <c r="AU137" s="214" t="s">
        <v>82</v>
      </c>
      <c r="AV137" s="11" t="s">
        <v>82</v>
      </c>
      <c r="AW137" s="11" t="s">
        <v>35</v>
      </c>
      <c r="AX137" s="11" t="s">
        <v>72</v>
      </c>
      <c r="AY137" s="214" t="s">
        <v>156</v>
      </c>
    </row>
    <row r="138" spans="2:65" s="11" customFormat="1">
      <c r="B138" s="203"/>
      <c r="C138" s="204"/>
      <c r="D138" s="205" t="s">
        <v>163</v>
      </c>
      <c r="E138" s="206" t="s">
        <v>21</v>
      </c>
      <c r="F138" s="207" t="s">
        <v>249</v>
      </c>
      <c r="G138" s="204"/>
      <c r="H138" s="208">
        <v>-0.128</v>
      </c>
      <c r="I138" s="209"/>
      <c r="J138" s="204"/>
      <c r="K138" s="204"/>
      <c r="L138" s="210"/>
      <c r="M138" s="211"/>
      <c r="N138" s="212"/>
      <c r="O138" s="212"/>
      <c r="P138" s="212"/>
      <c r="Q138" s="212"/>
      <c r="R138" s="212"/>
      <c r="S138" s="212"/>
      <c r="T138" s="213"/>
      <c r="AT138" s="214" t="s">
        <v>163</v>
      </c>
      <c r="AU138" s="214" t="s">
        <v>82</v>
      </c>
      <c r="AV138" s="11" t="s">
        <v>82</v>
      </c>
      <c r="AW138" s="11" t="s">
        <v>35</v>
      </c>
      <c r="AX138" s="11" t="s">
        <v>72</v>
      </c>
      <c r="AY138" s="214" t="s">
        <v>156</v>
      </c>
    </row>
    <row r="139" spans="2:65" s="11" customFormat="1">
      <c r="B139" s="203"/>
      <c r="C139" s="204"/>
      <c r="D139" s="205" t="s">
        <v>163</v>
      </c>
      <c r="E139" s="206" t="s">
        <v>21</v>
      </c>
      <c r="F139" s="207" t="s">
        <v>250</v>
      </c>
      <c r="G139" s="204"/>
      <c r="H139" s="208">
        <v>0.99</v>
      </c>
      <c r="I139" s="209"/>
      <c r="J139" s="204"/>
      <c r="K139" s="204"/>
      <c r="L139" s="210"/>
      <c r="M139" s="211"/>
      <c r="N139" s="212"/>
      <c r="O139" s="212"/>
      <c r="P139" s="212"/>
      <c r="Q139" s="212"/>
      <c r="R139" s="212"/>
      <c r="S139" s="212"/>
      <c r="T139" s="213"/>
      <c r="AT139" s="214" t="s">
        <v>163</v>
      </c>
      <c r="AU139" s="214" t="s">
        <v>82</v>
      </c>
      <c r="AV139" s="11" t="s">
        <v>82</v>
      </c>
      <c r="AW139" s="11" t="s">
        <v>35</v>
      </c>
      <c r="AX139" s="11" t="s">
        <v>72</v>
      </c>
      <c r="AY139" s="214" t="s">
        <v>156</v>
      </c>
    </row>
    <row r="140" spans="2:65" s="11" customFormat="1">
      <c r="B140" s="203"/>
      <c r="C140" s="204"/>
      <c r="D140" s="205" t="s">
        <v>163</v>
      </c>
      <c r="E140" s="206" t="s">
        <v>21</v>
      </c>
      <c r="F140" s="207" t="s">
        <v>251</v>
      </c>
      <c r="G140" s="204"/>
      <c r="H140" s="208">
        <v>4.2</v>
      </c>
      <c r="I140" s="209"/>
      <c r="J140" s="204"/>
      <c r="K140" s="204"/>
      <c r="L140" s="210"/>
      <c r="M140" s="211"/>
      <c r="N140" s="212"/>
      <c r="O140" s="212"/>
      <c r="P140" s="212"/>
      <c r="Q140" s="212"/>
      <c r="R140" s="212"/>
      <c r="S140" s="212"/>
      <c r="T140" s="213"/>
      <c r="AT140" s="214" t="s">
        <v>163</v>
      </c>
      <c r="AU140" s="214" t="s">
        <v>82</v>
      </c>
      <c r="AV140" s="11" t="s">
        <v>82</v>
      </c>
      <c r="AW140" s="11" t="s">
        <v>35</v>
      </c>
      <c r="AX140" s="11" t="s">
        <v>72</v>
      </c>
      <c r="AY140" s="214" t="s">
        <v>156</v>
      </c>
    </row>
    <row r="141" spans="2:65" s="12" customFormat="1">
      <c r="B141" s="215"/>
      <c r="C141" s="216"/>
      <c r="D141" s="217" t="s">
        <v>163</v>
      </c>
      <c r="E141" s="218" t="s">
        <v>21</v>
      </c>
      <c r="F141" s="219" t="s">
        <v>166</v>
      </c>
      <c r="G141" s="216"/>
      <c r="H141" s="220">
        <v>8.8119999999999994</v>
      </c>
      <c r="I141" s="221"/>
      <c r="J141" s="216"/>
      <c r="K141" s="216"/>
      <c r="L141" s="222"/>
      <c r="M141" s="223"/>
      <c r="N141" s="224"/>
      <c r="O141" s="224"/>
      <c r="P141" s="224"/>
      <c r="Q141" s="224"/>
      <c r="R141" s="224"/>
      <c r="S141" s="224"/>
      <c r="T141" s="225"/>
      <c r="AT141" s="226" t="s">
        <v>163</v>
      </c>
      <c r="AU141" s="226" t="s">
        <v>82</v>
      </c>
      <c r="AV141" s="12" t="s">
        <v>162</v>
      </c>
      <c r="AW141" s="12" t="s">
        <v>35</v>
      </c>
      <c r="AX141" s="12" t="s">
        <v>80</v>
      </c>
      <c r="AY141" s="226" t="s">
        <v>156</v>
      </c>
    </row>
    <row r="142" spans="2:65" s="1" customFormat="1" ht="31.5" customHeight="1">
      <c r="B142" s="39"/>
      <c r="C142" s="227" t="s">
        <v>252</v>
      </c>
      <c r="D142" s="227" t="s">
        <v>238</v>
      </c>
      <c r="E142" s="228" t="s">
        <v>253</v>
      </c>
      <c r="F142" s="229" t="s">
        <v>254</v>
      </c>
      <c r="G142" s="230" t="s">
        <v>232</v>
      </c>
      <c r="H142" s="231">
        <v>17.623999999999999</v>
      </c>
      <c r="I142" s="232"/>
      <c r="J142" s="233">
        <f>ROUND(I142*H142,2)</f>
        <v>0</v>
      </c>
      <c r="K142" s="229" t="s">
        <v>21</v>
      </c>
      <c r="L142" s="234"/>
      <c r="M142" s="235" t="s">
        <v>21</v>
      </c>
      <c r="N142" s="236" t="s">
        <v>43</v>
      </c>
      <c r="O142" s="40"/>
      <c r="P142" s="200">
        <f>O142*H142</f>
        <v>0</v>
      </c>
      <c r="Q142" s="200">
        <v>0</v>
      </c>
      <c r="R142" s="200">
        <f>Q142*H142</f>
        <v>0</v>
      </c>
      <c r="S142" s="200">
        <v>0</v>
      </c>
      <c r="T142" s="201">
        <f>S142*H142</f>
        <v>0</v>
      </c>
      <c r="AR142" s="22" t="s">
        <v>176</v>
      </c>
      <c r="AT142" s="22" t="s">
        <v>238</v>
      </c>
      <c r="AU142" s="22" t="s">
        <v>82</v>
      </c>
      <c r="AY142" s="22" t="s">
        <v>156</v>
      </c>
      <c r="BE142" s="202">
        <f>IF(N142="základní",J142,0)</f>
        <v>0</v>
      </c>
      <c r="BF142" s="202">
        <f>IF(N142="snížená",J142,0)</f>
        <v>0</v>
      </c>
      <c r="BG142" s="202">
        <f>IF(N142="zákl. přenesená",J142,0)</f>
        <v>0</v>
      </c>
      <c r="BH142" s="202">
        <f>IF(N142="sníž. přenesená",J142,0)</f>
        <v>0</v>
      </c>
      <c r="BI142" s="202">
        <f>IF(N142="nulová",J142,0)</f>
        <v>0</v>
      </c>
      <c r="BJ142" s="22" t="s">
        <v>80</v>
      </c>
      <c r="BK142" s="202">
        <f>ROUND(I142*H142,2)</f>
        <v>0</v>
      </c>
      <c r="BL142" s="22" t="s">
        <v>162</v>
      </c>
      <c r="BM142" s="22" t="s">
        <v>255</v>
      </c>
    </row>
    <row r="143" spans="2:65" s="10" customFormat="1" ht="29.85" customHeight="1">
      <c r="B143" s="174"/>
      <c r="C143" s="175"/>
      <c r="D143" s="188" t="s">
        <v>71</v>
      </c>
      <c r="E143" s="189" t="s">
        <v>82</v>
      </c>
      <c r="F143" s="189" t="s">
        <v>256</v>
      </c>
      <c r="G143" s="175"/>
      <c r="H143" s="175"/>
      <c r="I143" s="178"/>
      <c r="J143" s="190">
        <f>BK143</f>
        <v>0</v>
      </c>
      <c r="K143" s="175"/>
      <c r="L143" s="180"/>
      <c r="M143" s="181"/>
      <c r="N143" s="182"/>
      <c r="O143" s="182"/>
      <c r="P143" s="183">
        <f>SUM(P144:P169)</f>
        <v>0</v>
      </c>
      <c r="Q143" s="182"/>
      <c r="R143" s="183">
        <f>SUM(R144:R169)</f>
        <v>0</v>
      </c>
      <c r="S143" s="182"/>
      <c r="T143" s="184">
        <f>SUM(T144:T169)</f>
        <v>0</v>
      </c>
      <c r="AR143" s="185" t="s">
        <v>80</v>
      </c>
      <c r="AT143" s="186" t="s">
        <v>71</v>
      </c>
      <c r="AU143" s="186" t="s">
        <v>80</v>
      </c>
      <c r="AY143" s="185" t="s">
        <v>156</v>
      </c>
      <c r="BK143" s="187">
        <f>SUM(BK144:BK169)</f>
        <v>0</v>
      </c>
    </row>
    <row r="144" spans="2:65" s="1" customFormat="1" ht="31.5" customHeight="1">
      <c r="B144" s="39"/>
      <c r="C144" s="191" t="s">
        <v>206</v>
      </c>
      <c r="D144" s="191" t="s">
        <v>158</v>
      </c>
      <c r="E144" s="192" t="s">
        <v>257</v>
      </c>
      <c r="F144" s="193" t="s">
        <v>258</v>
      </c>
      <c r="G144" s="194" t="s">
        <v>175</v>
      </c>
      <c r="H144" s="195">
        <v>0.434</v>
      </c>
      <c r="I144" s="196"/>
      <c r="J144" s="197">
        <f>ROUND(I144*H144,2)</f>
        <v>0</v>
      </c>
      <c r="K144" s="193" t="s">
        <v>21</v>
      </c>
      <c r="L144" s="59"/>
      <c r="M144" s="198" t="s">
        <v>21</v>
      </c>
      <c r="N144" s="199" t="s">
        <v>43</v>
      </c>
      <c r="O144" s="40"/>
      <c r="P144" s="200">
        <f>O144*H144</f>
        <v>0</v>
      </c>
      <c r="Q144" s="200">
        <v>0</v>
      </c>
      <c r="R144" s="200">
        <f>Q144*H144</f>
        <v>0</v>
      </c>
      <c r="S144" s="200">
        <v>0</v>
      </c>
      <c r="T144" s="201">
        <f>S144*H144</f>
        <v>0</v>
      </c>
      <c r="AR144" s="22" t="s">
        <v>162</v>
      </c>
      <c r="AT144" s="22" t="s">
        <v>158</v>
      </c>
      <c r="AU144" s="22" t="s">
        <v>82</v>
      </c>
      <c r="AY144" s="22" t="s">
        <v>156</v>
      </c>
      <c r="BE144" s="202">
        <f>IF(N144="základní",J144,0)</f>
        <v>0</v>
      </c>
      <c r="BF144" s="202">
        <f>IF(N144="snížená",J144,0)</f>
        <v>0</v>
      </c>
      <c r="BG144" s="202">
        <f>IF(N144="zákl. přenesená",J144,0)</f>
        <v>0</v>
      </c>
      <c r="BH144" s="202">
        <f>IF(N144="sníž. přenesená",J144,0)</f>
        <v>0</v>
      </c>
      <c r="BI144" s="202">
        <f>IF(N144="nulová",J144,0)</f>
        <v>0</v>
      </c>
      <c r="BJ144" s="22" t="s">
        <v>80</v>
      </c>
      <c r="BK144" s="202">
        <f>ROUND(I144*H144,2)</f>
        <v>0</v>
      </c>
      <c r="BL144" s="22" t="s">
        <v>162</v>
      </c>
      <c r="BM144" s="22" t="s">
        <v>259</v>
      </c>
    </row>
    <row r="145" spans="2:65" s="11" customFormat="1">
      <c r="B145" s="203"/>
      <c r="C145" s="204"/>
      <c r="D145" s="205" t="s">
        <v>163</v>
      </c>
      <c r="E145" s="206" t="s">
        <v>21</v>
      </c>
      <c r="F145" s="207" t="s">
        <v>260</v>
      </c>
      <c r="G145" s="204"/>
      <c r="H145" s="208">
        <v>0.434</v>
      </c>
      <c r="I145" s="209"/>
      <c r="J145" s="204"/>
      <c r="K145" s="204"/>
      <c r="L145" s="210"/>
      <c r="M145" s="211"/>
      <c r="N145" s="212"/>
      <c r="O145" s="212"/>
      <c r="P145" s="212"/>
      <c r="Q145" s="212"/>
      <c r="R145" s="212"/>
      <c r="S145" s="212"/>
      <c r="T145" s="213"/>
      <c r="AT145" s="214" t="s">
        <v>163</v>
      </c>
      <c r="AU145" s="214" t="s">
        <v>82</v>
      </c>
      <c r="AV145" s="11" t="s">
        <v>82</v>
      </c>
      <c r="AW145" s="11" t="s">
        <v>35</v>
      </c>
      <c r="AX145" s="11" t="s">
        <v>72</v>
      </c>
      <c r="AY145" s="214" t="s">
        <v>156</v>
      </c>
    </row>
    <row r="146" spans="2:65" s="12" customFormat="1">
      <c r="B146" s="215"/>
      <c r="C146" s="216"/>
      <c r="D146" s="217" t="s">
        <v>163</v>
      </c>
      <c r="E146" s="218" t="s">
        <v>21</v>
      </c>
      <c r="F146" s="219" t="s">
        <v>166</v>
      </c>
      <c r="G146" s="216"/>
      <c r="H146" s="220">
        <v>0.434</v>
      </c>
      <c r="I146" s="221"/>
      <c r="J146" s="216"/>
      <c r="K146" s="216"/>
      <c r="L146" s="222"/>
      <c r="M146" s="223"/>
      <c r="N146" s="224"/>
      <c r="O146" s="224"/>
      <c r="P146" s="224"/>
      <c r="Q146" s="224"/>
      <c r="R146" s="224"/>
      <c r="S146" s="224"/>
      <c r="T146" s="225"/>
      <c r="AT146" s="226" t="s">
        <v>163</v>
      </c>
      <c r="AU146" s="226" t="s">
        <v>82</v>
      </c>
      <c r="AV146" s="12" t="s">
        <v>162</v>
      </c>
      <c r="AW146" s="12" t="s">
        <v>35</v>
      </c>
      <c r="AX146" s="12" t="s">
        <v>80</v>
      </c>
      <c r="AY146" s="226" t="s">
        <v>156</v>
      </c>
    </row>
    <row r="147" spans="2:65" s="1" customFormat="1" ht="31.5" customHeight="1">
      <c r="B147" s="39"/>
      <c r="C147" s="191" t="s">
        <v>261</v>
      </c>
      <c r="D147" s="191" t="s">
        <v>158</v>
      </c>
      <c r="E147" s="192" t="s">
        <v>262</v>
      </c>
      <c r="F147" s="193" t="s">
        <v>263</v>
      </c>
      <c r="G147" s="194" t="s">
        <v>175</v>
      </c>
      <c r="H147" s="195">
        <v>0.88600000000000001</v>
      </c>
      <c r="I147" s="196"/>
      <c r="J147" s="197">
        <f>ROUND(I147*H147,2)</f>
        <v>0</v>
      </c>
      <c r="K147" s="193" t="s">
        <v>21</v>
      </c>
      <c r="L147" s="59"/>
      <c r="M147" s="198" t="s">
        <v>21</v>
      </c>
      <c r="N147" s="199" t="s">
        <v>43</v>
      </c>
      <c r="O147" s="40"/>
      <c r="P147" s="200">
        <f>O147*H147</f>
        <v>0</v>
      </c>
      <c r="Q147" s="200">
        <v>0</v>
      </c>
      <c r="R147" s="200">
        <f>Q147*H147</f>
        <v>0</v>
      </c>
      <c r="S147" s="200">
        <v>0</v>
      </c>
      <c r="T147" s="201">
        <f>S147*H147</f>
        <v>0</v>
      </c>
      <c r="AR147" s="22" t="s">
        <v>162</v>
      </c>
      <c r="AT147" s="22" t="s">
        <v>158</v>
      </c>
      <c r="AU147" s="22" t="s">
        <v>82</v>
      </c>
      <c r="AY147" s="22" t="s">
        <v>156</v>
      </c>
      <c r="BE147" s="202">
        <f>IF(N147="základní",J147,0)</f>
        <v>0</v>
      </c>
      <c r="BF147" s="202">
        <f>IF(N147="snížená",J147,0)</f>
        <v>0</v>
      </c>
      <c r="BG147" s="202">
        <f>IF(N147="zákl. přenesená",J147,0)</f>
        <v>0</v>
      </c>
      <c r="BH147" s="202">
        <f>IF(N147="sníž. přenesená",J147,0)</f>
        <v>0</v>
      </c>
      <c r="BI147" s="202">
        <f>IF(N147="nulová",J147,0)</f>
        <v>0</v>
      </c>
      <c r="BJ147" s="22" t="s">
        <v>80</v>
      </c>
      <c r="BK147" s="202">
        <f>ROUND(I147*H147,2)</f>
        <v>0</v>
      </c>
      <c r="BL147" s="22" t="s">
        <v>162</v>
      </c>
      <c r="BM147" s="22" t="s">
        <v>264</v>
      </c>
    </row>
    <row r="148" spans="2:65" s="1" customFormat="1" ht="44.25" customHeight="1">
      <c r="B148" s="39"/>
      <c r="C148" s="191" t="s">
        <v>211</v>
      </c>
      <c r="D148" s="191" t="s">
        <v>158</v>
      </c>
      <c r="E148" s="192" t="s">
        <v>265</v>
      </c>
      <c r="F148" s="193" t="s">
        <v>266</v>
      </c>
      <c r="G148" s="194" t="s">
        <v>161</v>
      </c>
      <c r="H148" s="195">
        <v>4.38</v>
      </c>
      <c r="I148" s="196"/>
      <c r="J148" s="197">
        <f>ROUND(I148*H148,2)</f>
        <v>0</v>
      </c>
      <c r="K148" s="193" t="s">
        <v>21</v>
      </c>
      <c r="L148" s="59"/>
      <c r="M148" s="198" t="s">
        <v>21</v>
      </c>
      <c r="N148" s="199" t="s">
        <v>43</v>
      </c>
      <c r="O148" s="40"/>
      <c r="P148" s="200">
        <f>O148*H148</f>
        <v>0</v>
      </c>
      <c r="Q148" s="200">
        <v>0</v>
      </c>
      <c r="R148" s="200">
        <f>Q148*H148</f>
        <v>0</v>
      </c>
      <c r="S148" s="200">
        <v>0</v>
      </c>
      <c r="T148" s="201">
        <f>S148*H148</f>
        <v>0</v>
      </c>
      <c r="AR148" s="22" t="s">
        <v>162</v>
      </c>
      <c r="AT148" s="22" t="s">
        <v>158</v>
      </c>
      <c r="AU148" s="22" t="s">
        <v>82</v>
      </c>
      <c r="AY148" s="22" t="s">
        <v>156</v>
      </c>
      <c r="BE148" s="202">
        <f>IF(N148="základní",J148,0)</f>
        <v>0</v>
      </c>
      <c r="BF148" s="202">
        <f>IF(N148="snížená",J148,0)</f>
        <v>0</v>
      </c>
      <c r="BG148" s="202">
        <f>IF(N148="zákl. přenesená",J148,0)</f>
        <v>0</v>
      </c>
      <c r="BH148" s="202">
        <f>IF(N148="sníž. přenesená",J148,0)</f>
        <v>0</v>
      </c>
      <c r="BI148" s="202">
        <f>IF(N148="nulová",J148,0)</f>
        <v>0</v>
      </c>
      <c r="BJ148" s="22" t="s">
        <v>80</v>
      </c>
      <c r="BK148" s="202">
        <f>ROUND(I148*H148,2)</f>
        <v>0</v>
      </c>
      <c r="BL148" s="22" t="s">
        <v>162</v>
      </c>
      <c r="BM148" s="22" t="s">
        <v>267</v>
      </c>
    </row>
    <row r="149" spans="2:65" s="11" customFormat="1">
      <c r="B149" s="203"/>
      <c r="C149" s="204"/>
      <c r="D149" s="205" t="s">
        <v>163</v>
      </c>
      <c r="E149" s="206" t="s">
        <v>21</v>
      </c>
      <c r="F149" s="207" t="s">
        <v>268</v>
      </c>
      <c r="G149" s="204"/>
      <c r="H149" s="208">
        <v>1.8</v>
      </c>
      <c r="I149" s="209"/>
      <c r="J149" s="204"/>
      <c r="K149" s="204"/>
      <c r="L149" s="210"/>
      <c r="M149" s="211"/>
      <c r="N149" s="212"/>
      <c r="O149" s="212"/>
      <c r="P149" s="212"/>
      <c r="Q149" s="212"/>
      <c r="R149" s="212"/>
      <c r="S149" s="212"/>
      <c r="T149" s="213"/>
      <c r="AT149" s="214" t="s">
        <v>163</v>
      </c>
      <c r="AU149" s="214" t="s">
        <v>82</v>
      </c>
      <c r="AV149" s="11" t="s">
        <v>82</v>
      </c>
      <c r="AW149" s="11" t="s">
        <v>35</v>
      </c>
      <c r="AX149" s="11" t="s">
        <v>72</v>
      </c>
      <c r="AY149" s="214" t="s">
        <v>156</v>
      </c>
    </row>
    <row r="150" spans="2:65" s="11" customFormat="1">
      <c r="B150" s="203"/>
      <c r="C150" s="204"/>
      <c r="D150" s="205" t="s">
        <v>163</v>
      </c>
      <c r="E150" s="206" t="s">
        <v>21</v>
      </c>
      <c r="F150" s="207" t="s">
        <v>269</v>
      </c>
      <c r="G150" s="204"/>
      <c r="H150" s="208">
        <v>0.84</v>
      </c>
      <c r="I150" s="209"/>
      <c r="J150" s="204"/>
      <c r="K150" s="204"/>
      <c r="L150" s="210"/>
      <c r="M150" s="211"/>
      <c r="N150" s="212"/>
      <c r="O150" s="212"/>
      <c r="P150" s="212"/>
      <c r="Q150" s="212"/>
      <c r="R150" s="212"/>
      <c r="S150" s="212"/>
      <c r="T150" s="213"/>
      <c r="AT150" s="214" t="s">
        <v>163</v>
      </c>
      <c r="AU150" s="214" t="s">
        <v>82</v>
      </c>
      <c r="AV150" s="11" t="s">
        <v>82</v>
      </c>
      <c r="AW150" s="11" t="s">
        <v>35</v>
      </c>
      <c r="AX150" s="11" t="s">
        <v>72</v>
      </c>
      <c r="AY150" s="214" t="s">
        <v>156</v>
      </c>
    </row>
    <row r="151" spans="2:65" s="11" customFormat="1">
      <c r="B151" s="203"/>
      <c r="C151" s="204"/>
      <c r="D151" s="205" t="s">
        <v>163</v>
      </c>
      <c r="E151" s="206" t="s">
        <v>21</v>
      </c>
      <c r="F151" s="207" t="s">
        <v>270</v>
      </c>
      <c r="G151" s="204"/>
      <c r="H151" s="208">
        <v>0.9</v>
      </c>
      <c r="I151" s="209"/>
      <c r="J151" s="204"/>
      <c r="K151" s="204"/>
      <c r="L151" s="210"/>
      <c r="M151" s="211"/>
      <c r="N151" s="212"/>
      <c r="O151" s="212"/>
      <c r="P151" s="212"/>
      <c r="Q151" s="212"/>
      <c r="R151" s="212"/>
      <c r="S151" s="212"/>
      <c r="T151" s="213"/>
      <c r="AT151" s="214" t="s">
        <v>163</v>
      </c>
      <c r="AU151" s="214" t="s">
        <v>82</v>
      </c>
      <c r="AV151" s="11" t="s">
        <v>82</v>
      </c>
      <c r="AW151" s="11" t="s">
        <v>35</v>
      </c>
      <c r="AX151" s="11" t="s">
        <v>72</v>
      </c>
      <c r="AY151" s="214" t="s">
        <v>156</v>
      </c>
    </row>
    <row r="152" spans="2:65" s="11" customFormat="1">
      <c r="B152" s="203"/>
      <c r="C152" s="204"/>
      <c r="D152" s="205" t="s">
        <v>163</v>
      </c>
      <c r="E152" s="206" t="s">
        <v>21</v>
      </c>
      <c r="F152" s="207" t="s">
        <v>271</v>
      </c>
      <c r="G152" s="204"/>
      <c r="H152" s="208">
        <v>0.84</v>
      </c>
      <c r="I152" s="209"/>
      <c r="J152" s="204"/>
      <c r="K152" s="204"/>
      <c r="L152" s="210"/>
      <c r="M152" s="211"/>
      <c r="N152" s="212"/>
      <c r="O152" s="212"/>
      <c r="P152" s="212"/>
      <c r="Q152" s="212"/>
      <c r="R152" s="212"/>
      <c r="S152" s="212"/>
      <c r="T152" s="213"/>
      <c r="AT152" s="214" t="s">
        <v>163</v>
      </c>
      <c r="AU152" s="214" t="s">
        <v>82</v>
      </c>
      <c r="AV152" s="11" t="s">
        <v>82</v>
      </c>
      <c r="AW152" s="11" t="s">
        <v>35</v>
      </c>
      <c r="AX152" s="11" t="s">
        <v>72</v>
      </c>
      <c r="AY152" s="214" t="s">
        <v>156</v>
      </c>
    </row>
    <row r="153" spans="2:65" s="12" customFormat="1">
      <c r="B153" s="215"/>
      <c r="C153" s="216"/>
      <c r="D153" s="217" t="s">
        <v>163</v>
      </c>
      <c r="E153" s="218" t="s">
        <v>21</v>
      </c>
      <c r="F153" s="219" t="s">
        <v>166</v>
      </c>
      <c r="G153" s="216"/>
      <c r="H153" s="220">
        <v>4.38</v>
      </c>
      <c r="I153" s="221"/>
      <c r="J153" s="216"/>
      <c r="K153" s="216"/>
      <c r="L153" s="222"/>
      <c r="M153" s="223"/>
      <c r="N153" s="224"/>
      <c r="O153" s="224"/>
      <c r="P153" s="224"/>
      <c r="Q153" s="224"/>
      <c r="R153" s="224"/>
      <c r="S153" s="224"/>
      <c r="T153" s="225"/>
      <c r="AT153" s="226" t="s">
        <v>163</v>
      </c>
      <c r="AU153" s="226" t="s">
        <v>82</v>
      </c>
      <c r="AV153" s="12" t="s">
        <v>162</v>
      </c>
      <c r="AW153" s="12" t="s">
        <v>35</v>
      </c>
      <c r="AX153" s="12" t="s">
        <v>80</v>
      </c>
      <c r="AY153" s="226" t="s">
        <v>156</v>
      </c>
    </row>
    <row r="154" spans="2:65" s="1" customFormat="1" ht="44.25" customHeight="1">
      <c r="B154" s="39"/>
      <c r="C154" s="191" t="s">
        <v>272</v>
      </c>
      <c r="D154" s="191" t="s">
        <v>158</v>
      </c>
      <c r="E154" s="192" t="s">
        <v>273</v>
      </c>
      <c r="F154" s="193" t="s">
        <v>274</v>
      </c>
      <c r="G154" s="194" t="s">
        <v>161</v>
      </c>
      <c r="H154" s="195">
        <v>4.38</v>
      </c>
      <c r="I154" s="196"/>
      <c r="J154" s="197">
        <f>ROUND(I154*H154,2)</f>
        <v>0</v>
      </c>
      <c r="K154" s="193" t="s">
        <v>21</v>
      </c>
      <c r="L154" s="59"/>
      <c r="M154" s="198" t="s">
        <v>21</v>
      </c>
      <c r="N154" s="199" t="s">
        <v>43</v>
      </c>
      <c r="O154" s="40"/>
      <c r="P154" s="200">
        <f>O154*H154</f>
        <v>0</v>
      </c>
      <c r="Q154" s="200">
        <v>0</v>
      </c>
      <c r="R154" s="200">
        <f>Q154*H154</f>
        <v>0</v>
      </c>
      <c r="S154" s="200">
        <v>0</v>
      </c>
      <c r="T154" s="201">
        <f>S154*H154</f>
        <v>0</v>
      </c>
      <c r="AR154" s="22" t="s">
        <v>162</v>
      </c>
      <c r="AT154" s="22" t="s">
        <v>158</v>
      </c>
      <c r="AU154" s="22" t="s">
        <v>82</v>
      </c>
      <c r="AY154" s="22" t="s">
        <v>156</v>
      </c>
      <c r="BE154" s="202">
        <f>IF(N154="základní",J154,0)</f>
        <v>0</v>
      </c>
      <c r="BF154" s="202">
        <f>IF(N154="snížená",J154,0)</f>
        <v>0</v>
      </c>
      <c r="BG154" s="202">
        <f>IF(N154="zákl. přenesená",J154,0)</f>
        <v>0</v>
      </c>
      <c r="BH154" s="202">
        <f>IF(N154="sníž. přenesená",J154,0)</f>
        <v>0</v>
      </c>
      <c r="BI154" s="202">
        <f>IF(N154="nulová",J154,0)</f>
        <v>0</v>
      </c>
      <c r="BJ154" s="22" t="s">
        <v>80</v>
      </c>
      <c r="BK154" s="202">
        <f>ROUND(I154*H154,2)</f>
        <v>0</v>
      </c>
      <c r="BL154" s="22" t="s">
        <v>162</v>
      </c>
      <c r="BM154" s="22" t="s">
        <v>275</v>
      </c>
    </row>
    <row r="155" spans="2:65" s="1" customFormat="1" ht="22.5" customHeight="1">
      <c r="B155" s="39"/>
      <c r="C155" s="191" t="s">
        <v>214</v>
      </c>
      <c r="D155" s="191" t="s">
        <v>158</v>
      </c>
      <c r="E155" s="192" t="s">
        <v>276</v>
      </c>
      <c r="F155" s="193" t="s">
        <v>277</v>
      </c>
      <c r="G155" s="194" t="s">
        <v>232</v>
      </c>
      <c r="H155" s="195">
        <v>3.5999999999999997E-2</v>
      </c>
      <c r="I155" s="196"/>
      <c r="J155" s="197">
        <f>ROUND(I155*H155,2)</f>
        <v>0</v>
      </c>
      <c r="K155" s="193" t="s">
        <v>21</v>
      </c>
      <c r="L155" s="59"/>
      <c r="M155" s="198" t="s">
        <v>21</v>
      </c>
      <c r="N155" s="199" t="s">
        <v>43</v>
      </c>
      <c r="O155" s="40"/>
      <c r="P155" s="200">
        <f>O155*H155</f>
        <v>0</v>
      </c>
      <c r="Q155" s="200">
        <v>0</v>
      </c>
      <c r="R155" s="200">
        <f>Q155*H155</f>
        <v>0</v>
      </c>
      <c r="S155" s="200">
        <v>0</v>
      </c>
      <c r="T155" s="201">
        <f>S155*H155</f>
        <v>0</v>
      </c>
      <c r="AR155" s="22" t="s">
        <v>162</v>
      </c>
      <c r="AT155" s="22" t="s">
        <v>158</v>
      </c>
      <c r="AU155" s="22" t="s">
        <v>82</v>
      </c>
      <c r="AY155" s="22" t="s">
        <v>156</v>
      </c>
      <c r="BE155" s="202">
        <f>IF(N155="základní",J155,0)</f>
        <v>0</v>
      </c>
      <c r="BF155" s="202">
        <f>IF(N155="snížená",J155,0)</f>
        <v>0</v>
      </c>
      <c r="BG155" s="202">
        <f>IF(N155="zákl. přenesená",J155,0)</f>
        <v>0</v>
      </c>
      <c r="BH155" s="202">
        <f>IF(N155="sníž. přenesená",J155,0)</f>
        <v>0</v>
      </c>
      <c r="BI155" s="202">
        <f>IF(N155="nulová",J155,0)</f>
        <v>0</v>
      </c>
      <c r="BJ155" s="22" t="s">
        <v>80</v>
      </c>
      <c r="BK155" s="202">
        <f>ROUND(I155*H155,2)</f>
        <v>0</v>
      </c>
      <c r="BL155" s="22" t="s">
        <v>162</v>
      </c>
      <c r="BM155" s="22" t="s">
        <v>278</v>
      </c>
    </row>
    <row r="156" spans="2:65" s="1" customFormat="1" ht="31.5" customHeight="1">
      <c r="B156" s="39"/>
      <c r="C156" s="191" t="s">
        <v>279</v>
      </c>
      <c r="D156" s="191" t="s">
        <v>158</v>
      </c>
      <c r="E156" s="192" t="s">
        <v>280</v>
      </c>
      <c r="F156" s="193" t="s">
        <v>281</v>
      </c>
      <c r="G156" s="194" t="s">
        <v>175</v>
      </c>
      <c r="H156" s="195">
        <v>0.58399999999999996</v>
      </c>
      <c r="I156" s="196"/>
      <c r="J156" s="197">
        <f>ROUND(I156*H156,2)</f>
        <v>0</v>
      </c>
      <c r="K156" s="193" t="s">
        <v>21</v>
      </c>
      <c r="L156" s="59"/>
      <c r="M156" s="198" t="s">
        <v>21</v>
      </c>
      <c r="N156" s="199" t="s">
        <v>43</v>
      </c>
      <c r="O156" s="40"/>
      <c r="P156" s="200">
        <f>O156*H156</f>
        <v>0</v>
      </c>
      <c r="Q156" s="200">
        <v>0</v>
      </c>
      <c r="R156" s="200">
        <f>Q156*H156</f>
        <v>0</v>
      </c>
      <c r="S156" s="200">
        <v>0</v>
      </c>
      <c r="T156" s="201">
        <f>S156*H156</f>
        <v>0</v>
      </c>
      <c r="AR156" s="22" t="s">
        <v>162</v>
      </c>
      <c r="AT156" s="22" t="s">
        <v>158</v>
      </c>
      <c r="AU156" s="22" t="s">
        <v>82</v>
      </c>
      <c r="AY156" s="22" t="s">
        <v>156</v>
      </c>
      <c r="BE156" s="202">
        <f>IF(N156="základní",J156,0)</f>
        <v>0</v>
      </c>
      <c r="BF156" s="202">
        <f>IF(N156="snížená",J156,0)</f>
        <v>0</v>
      </c>
      <c r="BG156" s="202">
        <f>IF(N156="zákl. přenesená",J156,0)</f>
        <v>0</v>
      </c>
      <c r="BH156" s="202">
        <f>IF(N156="sníž. přenesená",J156,0)</f>
        <v>0</v>
      </c>
      <c r="BI156" s="202">
        <f>IF(N156="nulová",J156,0)</f>
        <v>0</v>
      </c>
      <c r="BJ156" s="22" t="s">
        <v>80</v>
      </c>
      <c r="BK156" s="202">
        <f>ROUND(I156*H156,2)</f>
        <v>0</v>
      </c>
      <c r="BL156" s="22" t="s">
        <v>162</v>
      </c>
      <c r="BM156" s="22" t="s">
        <v>282</v>
      </c>
    </row>
    <row r="157" spans="2:65" s="11" customFormat="1">
      <c r="B157" s="203"/>
      <c r="C157" s="204"/>
      <c r="D157" s="205" t="s">
        <v>163</v>
      </c>
      <c r="E157" s="206" t="s">
        <v>21</v>
      </c>
      <c r="F157" s="207" t="s">
        <v>283</v>
      </c>
      <c r="G157" s="204"/>
      <c r="H157" s="208">
        <v>0.1</v>
      </c>
      <c r="I157" s="209"/>
      <c r="J157" s="204"/>
      <c r="K157" s="204"/>
      <c r="L157" s="210"/>
      <c r="M157" s="211"/>
      <c r="N157" s="212"/>
      <c r="O157" s="212"/>
      <c r="P157" s="212"/>
      <c r="Q157" s="212"/>
      <c r="R157" s="212"/>
      <c r="S157" s="212"/>
      <c r="T157" s="213"/>
      <c r="AT157" s="214" t="s">
        <v>163</v>
      </c>
      <c r="AU157" s="214" t="s">
        <v>82</v>
      </c>
      <c r="AV157" s="11" t="s">
        <v>82</v>
      </c>
      <c r="AW157" s="11" t="s">
        <v>35</v>
      </c>
      <c r="AX157" s="11" t="s">
        <v>72</v>
      </c>
      <c r="AY157" s="214" t="s">
        <v>156</v>
      </c>
    </row>
    <row r="158" spans="2:65" s="11" customFormat="1">
      <c r="B158" s="203"/>
      <c r="C158" s="204"/>
      <c r="D158" s="205" t="s">
        <v>163</v>
      </c>
      <c r="E158" s="206" t="s">
        <v>21</v>
      </c>
      <c r="F158" s="207" t="s">
        <v>284</v>
      </c>
      <c r="G158" s="204"/>
      <c r="H158" s="208">
        <v>0.112</v>
      </c>
      <c r="I158" s="209"/>
      <c r="J158" s="204"/>
      <c r="K158" s="204"/>
      <c r="L158" s="210"/>
      <c r="M158" s="211"/>
      <c r="N158" s="212"/>
      <c r="O158" s="212"/>
      <c r="P158" s="212"/>
      <c r="Q158" s="212"/>
      <c r="R158" s="212"/>
      <c r="S158" s="212"/>
      <c r="T158" s="213"/>
      <c r="AT158" s="214" t="s">
        <v>163</v>
      </c>
      <c r="AU158" s="214" t="s">
        <v>82</v>
      </c>
      <c r="AV158" s="11" t="s">
        <v>82</v>
      </c>
      <c r="AW158" s="11" t="s">
        <v>35</v>
      </c>
      <c r="AX158" s="11" t="s">
        <v>72</v>
      </c>
      <c r="AY158" s="214" t="s">
        <v>156</v>
      </c>
    </row>
    <row r="159" spans="2:65" s="11" customFormat="1">
      <c r="B159" s="203"/>
      <c r="C159" s="204"/>
      <c r="D159" s="205" t="s">
        <v>163</v>
      </c>
      <c r="E159" s="206" t="s">
        <v>21</v>
      </c>
      <c r="F159" s="207" t="s">
        <v>285</v>
      </c>
      <c r="G159" s="204"/>
      <c r="H159" s="208">
        <v>0.14000000000000001</v>
      </c>
      <c r="I159" s="209"/>
      <c r="J159" s="204"/>
      <c r="K159" s="204"/>
      <c r="L159" s="210"/>
      <c r="M159" s="211"/>
      <c r="N159" s="212"/>
      <c r="O159" s="212"/>
      <c r="P159" s="212"/>
      <c r="Q159" s="212"/>
      <c r="R159" s="212"/>
      <c r="S159" s="212"/>
      <c r="T159" s="213"/>
      <c r="AT159" s="214" t="s">
        <v>163</v>
      </c>
      <c r="AU159" s="214" t="s">
        <v>82</v>
      </c>
      <c r="AV159" s="11" t="s">
        <v>82</v>
      </c>
      <c r="AW159" s="11" t="s">
        <v>35</v>
      </c>
      <c r="AX159" s="11" t="s">
        <v>72</v>
      </c>
      <c r="AY159" s="214" t="s">
        <v>156</v>
      </c>
    </row>
    <row r="160" spans="2:65" s="11" customFormat="1">
      <c r="B160" s="203"/>
      <c r="C160" s="204"/>
      <c r="D160" s="205" t="s">
        <v>163</v>
      </c>
      <c r="E160" s="206" t="s">
        <v>21</v>
      </c>
      <c r="F160" s="207" t="s">
        <v>286</v>
      </c>
      <c r="G160" s="204"/>
      <c r="H160" s="208">
        <v>6.4000000000000001E-2</v>
      </c>
      <c r="I160" s="209"/>
      <c r="J160" s="204"/>
      <c r="K160" s="204"/>
      <c r="L160" s="210"/>
      <c r="M160" s="211"/>
      <c r="N160" s="212"/>
      <c r="O160" s="212"/>
      <c r="P160" s="212"/>
      <c r="Q160" s="212"/>
      <c r="R160" s="212"/>
      <c r="S160" s="212"/>
      <c r="T160" s="213"/>
      <c r="AT160" s="214" t="s">
        <v>163</v>
      </c>
      <c r="AU160" s="214" t="s">
        <v>82</v>
      </c>
      <c r="AV160" s="11" t="s">
        <v>82</v>
      </c>
      <c r="AW160" s="11" t="s">
        <v>35</v>
      </c>
      <c r="AX160" s="11" t="s">
        <v>72</v>
      </c>
      <c r="AY160" s="214" t="s">
        <v>156</v>
      </c>
    </row>
    <row r="161" spans="2:65" s="11" customFormat="1">
      <c r="B161" s="203"/>
      <c r="C161" s="204"/>
      <c r="D161" s="205" t="s">
        <v>163</v>
      </c>
      <c r="E161" s="206" t="s">
        <v>21</v>
      </c>
      <c r="F161" s="207" t="s">
        <v>287</v>
      </c>
      <c r="G161" s="204"/>
      <c r="H161" s="208">
        <v>9.6000000000000002E-2</v>
      </c>
      <c r="I161" s="209"/>
      <c r="J161" s="204"/>
      <c r="K161" s="204"/>
      <c r="L161" s="210"/>
      <c r="M161" s="211"/>
      <c r="N161" s="212"/>
      <c r="O161" s="212"/>
      <c r="P161" s="212"/>
      <c r="Q161" s="212"/>
      <c r="R161" s="212"/>
      <c r="S161" s="212"/>
      <c r="T161" s="213"/>
      <c r="AT161" s="214" t="s">
        <v>163</v>
      </c>
      <c r="AU161" s="214" t="s">
        <v>82</v>
      </c>
      <c r="AV161" s="11" t="s">
        <v>82</v>
      </c>
      <c r="AW161" s="11" t="s">
        <v>35</v>
      </c>
      <c r="AX161" s="11" t="s">
        <v>72</v>
      </c>
      <c r="AY161" s="214" t="s">
        <v>156</v>
      </c>
    </row>
    <row r="162" spans="2:65" s="11" customFormat="1">
      <c r="B162" s="203"/>
      <c r="C162" s="204"/>
      <c r="D162" s="205" t="s">
        <v>163</v>
      </c>
      <c r="E162" s="206" t="s">
        <v>21</v>
      </c>
      <c r="F162" s="207" t="s">
        <v>288</v>
      </c>
      <c r="G162" s="204"/>
      <c r="H162" s="208">
        <v>7.1999999999999995E-2</v>
      </c>
      <c r="I162" s="209"/>
      <c r="J162" s="204"/>
      <c r="K162" s="204"/>
      <c r="L162" s="210"/>
      <c r="M162" s="211"/>
      <c r="N162" s="212"/>
      <c r="O162" s="212"/>
      <c r="P162" s="212"/>
      <c r="Q162" s="212"/>
      <c r="R162" s="212"/>
      <c r="S162" s="212"/>
      <c r="T162" s="213"/>
      <c r="AT162" s="214" t="s">
        <v>163</v>
      </c>
      <c r="AU162" s="214" t="s">
        <v>82</v>
      </c>
      <c r="AV162" s="11" t="s">
        <v>82</v>
      </c>
      <c r="AW162" s="11" t="s">
        <v>35</v>
      </c>
      <c r="AX162" s="11" t="s">
        <v>72</v>
      </c>
      <c r="AY162" s="214" t="s">
        <v>156</v>
      </c>
    </row>
    <row r="163" spans="2:65" s="12" customFormat="1">
      <c r="B163" s="215"/>
      <c r="C163" s="216"/>
      <c r="D163" s="217" t="s">
        <v>163</v>
      </c>
      <c r="E163" s="218" t="s">
        <v>21</v>
      </c>
      <c r="F163" s="219" t="s">
        <v>166</v>
      </c>
      <c r="G163" s="216"/>
      <c r="H163" s="220">
        <v>0.58399999999999996</v>
      </c>
      <c r="I163" s="221"/>
      <c r="J163" s="216"/>
      <c r="K163" s="216"/>
      <c r="L163" s="222"/>
      <c r="M163" s="223"/>
      <c r="N163" s="224"/>
      <c r="O163" s="224"/>
      <c r="P163" s="224"/>
      <c r="Q163" s="224"/>
      <c r="R163" s="224"/>
      <c r="S163" s="224"/>
      <c r="T163" s="225"/>
      <c r="AT163" s="226" t="s">
        <v>163</v>
      </c>
      <c r="AU163" s="226" t="s">
        <v>82</v>
      </c>
      <c r="AV163" s="12" t="s">
        <v>162</v>
      </c>
      <c r="AW163" s="12" t="s">
        <v>35</v>
      </c>
      <c r="AX163" s="12" t="s">
        <v>80</v>
      </c>
      <c r="AY163" s="226" t="s">
        <v>156</v>
      </c>
    </row>
    <row r="164" spans="2:65" s="1" customFormat="1" ht="44.25" customHeight="1">
      <c r="B164" s="39"/>
      <c r="C164" s="191" t="s">
        <v>217</v>
      </c>
      <c r="D164" s="191" t="s">
        <v>158</v>
      </c>
      <c r="E164" s="192" t="s">
        <v>289</v>
      </c>
      <c r="F164" s="193" t="s">
        <v>290</v>
      </c>
      <c r="G164" s="194" t="s">
        <v>161</v>
      </c>
      <c r="H164" s="195">
        <v>3.68</v>
      </c>
      <c r="I164" s="196"/>
      <c r="J164" s="197">
        <f>ROUND(I164*H164,2)</f>
        <v>0</v>
      </c>
      <c r="K164" s="193" t="s">
        <v>21</v>
      </c>
      <c r="L164" s="59"/>
      <c r="M164" s="198" t="s">
        <v>21</v>
      </c>
      <c r="N164" s="199" t="s">
        <v>43</v>
      </c>
      <c r="O164" s="40"/>
      <c r="P164" s="200">
        <f>O164*H164</f>
        <v>0</v>
      </c>
      <c r="Q164" s="200">
        <v>0</v>
      </c>
      <c r="R164" s="200">
        <f>Q164*H164</f>
        <v>0</v>
      </c>
      <c r="S164" s="200">
        <v>0</v>
      </c>
      <c r="T164" s="201">
        <f>S164*H164</f>
        <v>0</v>
      </c>
      <c r="AR164" s="22" t="s">
        <v>162</v>
      </c>
      <c r="AT164" s="22" t="s">
        <v>158</v>
      </c>
      <c r="AU164" s="22" t="s">
        <v>82</v>
      </c>
      <c r="AY164" s="22" t="s">
        <v>156</v>
      </c>
      <c r="BE164" s="202">
        <f>IF(N164="základní",J164,0)</f>
        <v>0</v>
      </c>
      <c r="BF164" s="202">
        <f>IF(N164="snížená",J164,0)</f>
        <v>0</v>
      </c>
      <c r="BG164" s="202">
        <f>IF(N164="zákl. přenesená",J164,0)</f>
        <v>0</v>
      </c>
      <c r="BH164" s="202">
        <f>IF(N164="sníž. přenesená",J164,0)</f>
        <v>0</v>
      </c>
      <c r="BI164" s="202">
        <f>IF(N164="nulová",J164,0)</f>
        <v>0</v>
      </c>
      <c r="BJ164" s="22" t="s">
        <v>80</v>
      </c>
      <c r="BK164" s="202">
        <f>ROUND(I164*H164,2)</f>
        <v>0</v>
      </c>
      <c r="BL164" s="22" t="s">
        <v>162</v>
      </c>
      <c r="BM164" s="22" t="s">
        <v>291</v>
      </c>
    </row>
    <row r="165" spans="2:65" s="1" customFormat="1" ht="44.25" customHeight="1">
      <c r="B165" s="39"/>
      <c r="C165" s="191" t="s">
        <v>292</v>
      </c>
      <c r="D165" s="191" t="s">
        <v>158</v>
      </c>
      <c r="E165" s="192" t="s">
        <v>293</v>
      </c>
      <c r="F165" s="193" t="s">
        <v>294</v>
      </c>
      <c r="G165" s="194" t="s">
        <v>161</v>
      </c>
      <c r="H165" s="195">
        <v>3.68</v>
      </c>
      <c r="I165" s="196"/>
      <c r="J165" s="197">
        <f>ROUND(I165*H165,2)</f>
        <v>0</v>
      </c>
      <c r="K165" s="193" t="s">
        <v>21</v>
      </c>
      <c r="L165" s="59"/>
      <c r="M165" s="198" t="s">
        <v>21</v>
      </c>
      <c r="N165" s="199" t="s">
        <v>43</v>
      </c>
      <c r="O165" s="40"/>
      <c r="P165" s="200">
        <f>O165*H165</f>
        <v>0</v>
      </c>
      <c r="Q165" s="200">
        <v>0</v>
      </c>
      <c r="R165" s="200">
        <f>Q165*H165</f>
        <v>0</v>
      </c>
      <c r="S165" s="200">
        <v>0</v>
      </c>
      <c r="T165" s="201">
        <f>S165*H165</f>
        <v>0</v>
      </c>
      <c r="AR165" s="22" t="s">
        <v>162</v>
      </c>
      <c r="AT165" s="22" t="s">
        <v>158</v>
      </c>
      <c r="AU165" s="22" t="s">
        <v>82</v>
      </c>
      <c r="AY165" s="22" t="s">
        <v>156</v>
      </c>
      <c r="BE165" s="202">
        <f>IF(N165="základní",J165,0)</f>
        <v>0</v>
      </c>
      <c r="BF165" s="202">
        <f>IF(N165="snížená",J165,0)</f>
        <v>0</v>
      </c>
      <c r="BG165" s="202">
        <f>IF(N165="zákl. přenesená",J165,0)</f>
        <v>0</v>
      </c>
      <c r="BH165" s="202">
        <f>IF(N165="sníž. přenesená",J165,0)</f>
        <v>0</v>
      </c>
      <c r="BI165" s="202">
        <f>IF(N165="nulová",J165,0)</f>
        <v>0</v>
      </c>
      <c r="BJ165" s="22" t="s">
        <v>80</v>
      </c>
      <c r="BK165" s="202">
        <f>ROUND(I165*H165,2)</f>
        <v>0</v>
      </c>
      <c r="BL165" s="22" t="s">
        <v>162</v>
      </c>
      <c r="BM165" s="22" t="s">
        <v>295</v>
      </c>
    </row>
    <row r="166" spans="2:65" s="1" customFormat="1" ht="22.5" customHeight="1">
      <c r="B166" s="39"/>
      <c r="C166" s="191" t="s">
        <v>220</v>
      </c>
      <c r="D166" s="191" t="s">
        <v>158</v>
      </c>
      <c r="E166" s="192" t="s">
        <v>296</v>
      </c>
      <c r="F166" s="193" t="s">
        <v>297</v>
      </c>
      <c r="G166" s="194" t="s">
        <v>232</v>
      </c>
      <c r="H166" s="195">
        <v>2.9000000000000001E-2</v>
      </c>
      <c r="I166" s="196"/>
      <c r="J166" s="197">
        <f>ROUND(I166*H166,2)</f>
        <v>0</v>
      </c>
      <c r="K166" s="193" t="s">
        <v>21</v>
      </c>
      <c r="L166" s="59"/>
      <c r="M166" s="198" t="s">
        <v>21</v>
      </c>
      <c r="N166" s="199" t="s">
        <v>43</v>
      </c>
      <c r="O166" s="40"/>
      <c r="P166" s="200">
        <f>O166*H166</f>
        <v>0</v>
      </c>
      <c r="Q166" s="200">
        <v>0</v>
      </c>
      <c r="R166" s="200">
        <f>Q166*H166</f>
        <v>0</v>
      </c>
      <c r="S166" s="200">
        <v>0</v>
      </c>
      <c r="T166" s="201">
        <f>S166*H166</f>
        <v>0</v>
      </c>
      <c r="AR166" s="22" t="s">
        <v>162</v>
      </c>
      <c r="AT166" s="22" t="s">
        <v>158</v>
      </c>
      <c r="AU166" s="22" t="s">
        <v>82</v>
      </c>
      <c r="AY166" s="22" t="s">
        <v>156</v>
      </c>
      <c r="BE166" s="202">
        <f>IF(N166="základní",J166,0)</f>
        <v>0</v>
      </c>
      <c r="BF166" s="202">
        <f>IF(N166="snížená",J166,0)</f>
        <v>0</v>
      </c>
      <c r="BG166" s="202">
        <f>IF(N166="zákl. přenesená",J166,0)</f>
        <v>0</v>
      </c>
      <c r="BH166" s="202">
        <f>IF(N166="sníž. přenesená",J166,0)</f>
        <v>0</v>
      </c>
      <c r="BI166" s="202">
        <f>IF(N166="nulová",J166,0)</f>
        <v>0</v>
      </c>
      <c r="BJ166" s="22" t="s">
        <v>80</v>
      </c>
      <c r="BK166" s="202">
        <f>ROUND(I166*H166,2)</f>
        <v>0</v>
      </c>
      <c r="BL166" s="22" t="s">
        <v>162</v>
      </c>
      <c r="BM166" s="22" t="s">
        <v>298</v>
      </c>
    </row>
    <row r="167" spans="2:65" s="11" customFormat="1">
      <c r="B167" s="203"/>
      <c r="C167" s="204"/>
      <c r="D167" s="205" t="s">
        <v>163</v>
      </c>
      <c r="E167" s="206" t="s">
        <v>21</v>
      </c>
      <c r="F167" s="207" t="s">
        <v>299</v>
      </c>
      <c r="G167" s="204"/>
      <c r="H167" s="208">
        <v>2.9000000000000001E-2</v>
      </c>
      <c r="I167" s="209"/>
      <c r="J167" s="204"/>
      <c r="K167" s="204"/>
      <c r="L167" s="210"/>
      <c r="M167" s="211"/>
      <c r="N167" s="212"/>
      <c r="O167" s="212"/>
      <c r="P167" s="212"/>
      <c r="Q167" s="212"/>
      <c r="R167" s="212"/>
      <c r="S167" s="212"/>
      <c r="T167" s="213"/>
      <c r="AT167" s="214" t="s">
        <v>163</v>
      </c>
      <c r="AU167" s="214" t="s">
        <v>82</v>
      </c>
      <c r="AV167" s="11" t="s">
        <v>82</v>
      </c>
      <c r="AW167" s="11" t="s">
        <v>35</v>
      </c>
      <c r="AX167" s="11" t="s">
        <v>72</v>
      </c>
      <c r="AY167" s="214" t="s">
        <v>156</v>
      </c>
    </row>
    <row r="168" spans="2:65" s="12" customFormat="1">
      <c r="B168" s="215"/>
      <c r="C168" s="216"/>
      <c r="D168" s="217" t="s">
        <v>163</v>
      </c>
      <c r="E168" s="218" t="s">
        <v>21</v>
      </c>
      <c r="F168" s="219" t="s">
        <v>166</v>
      </c>
      <c r="G168" s="216"/>
      <c r="H168" s="220">
        <v>2.9000000000000001E-2</v>
      </c>
      <c r="I168" s="221"/>
      <c r="J168" s="216"/>
      <c r="K168" s="216"/>
      <c r="L168" s="222"/>
      <c r="M168" s="223"/>
      <c r="N168" s="224"/>
      <c r="O168" s="224"/>
      <c r="P168" s="224"/>
      <c r="Q168" s="224"/>
      <c r="R168" s="224"/>
      <c r="S168" s="224"/>
      <c r="T168" s="225"/>
      <c r="AT168" s="226" t="s">
        <v>163</v>
      </c>
      <c r="AU168" s="226" t="s">
        <v>82</v>
      </c>
      <c r="AV168" s="12" t="s">
        <v>162</v>
      </c>
      <c r="AW168" s="12" t="s">
        <v>35</v>
      </c>
      <c r="AX168" s="12" t="s">
        <v>80</v>
      </c>
      <c r="AY168" s="226" t="s">
        <v>156</v>
      </c>
    </row>
    <row r="169" spans="2:65" s="1" customFormat="1" ht="31.5" customHeight="1">
      <c r="B169" s="39"/>
      <c r="C169" s="191" t="s">
        <v>300</v>
      </c>
      <c r="D169" s="191" t="s">
        <v>158</v>
      </c>
      <c r="E169" s="192" t="s">
        <v>301</v>
      </c>
      <c r="F169" s="193" t="s">
        <v>302</v>
      </c>
      <c r="G169" s="194" t="s">
        <v>175</v>
      </c>
      <c r="H169" s="195">
        <v>0.78100000000000003</v>
      </c>
      <c r="I169" s="196"/>
      <c r="J169" s="197">
        <f>ROUND(I169*H169,2)</f>
        <v>0</v>
      </c>
      <c r="K169" s="193" t="s">
        <v>21</v>
      </c>
      <c r="L169" s="59"/>
      <c r="M169" s="198" t="s">
        <v>21</v>
      </c>
      <c r="N169" s="199" t="s">
        <v>43</v>
      </c>
      <c r="O169" s="40"/>
      <c r="P169" s="200">
        <f>O169*H169</f>
        <v>0</v>
      </c>
      <c r="Q169" s="200">
        <v>0</v>
      </c>
      <c r="R169" s="200">
        <f>Q169*H169</f>
        <v>0</v>
      </c>
      <c r="S169" s="200">
        <v>0</v>
      </c>
      <c r="T169" s="201">
        <f>S169*H169</f>
        <v>0</v>
      </c>
      <c r="AR169" s="22" t="s">
        <v>162</v>
      </c>
      <c r="AT169" s="22" t="s">
        <v>158</v>
      </c>
      <c r="AU169" s="22" t="s">
        <v>82</v>
      </c>
      <c r="AY169" s="22" t="s">
        <v>156</v>
      </c>
      <c r="BE169" s="202">
        <f>IF(N169="základní",J169,0)</f>
        <v>0</v>
      </c>
      <c r="BF169" s="202">
        <f>IF(N169="snížená",J169,0)</f>
        <v>0</v>
      </c>
      <c r="BG169" s="202">
        <f>IF(N169="zákl. přenesená",J169,0)</f>
        <v>0</v>
      </c>
      <c r="BH169" s="202">
        <f>IF(N169="sníž. přenesená",J169,0)</f>
        <v>0</v>
      </c>
      <c r="BI169" s="202">
        <f>IF(N169="nulová",J169,0)</f>
        <v>0</v>
      </c>
      <c r="BJ169" s="22" t="s">
        <v>80</v>
      </c>
      <c r="BK169" s="202">
        <f>ROUND(I169*H169,2)</f>
        <v>0</v>
      </c>
      <c r="BL169" s="22" t="s">
        <v>162</v>
      </c>
      <c r="BM169" s="22" t="s">
        <v>303</v>
      </c>
    </row>
    <row r="170" spans="2:65" s="10" customFormat="1" ht="29.85" customHeight="1">
      <c r="B170" s="174"/>
      <c r="C170" s="175"/>
      <c r="D170" s="188" t="s">
        <v>71</v>
      </c>
      <c r="E170" s="189" t="s">
        <v>169</v>
      </c>
      <c r="F170" s="189" t="s">
        <v>304</v>
      </c>
      <c r="G170" s="175"/>
      <c r="H170" s="175"/>
      <c r="I170" s="178"/>
      <c r="J170" s="190">
        <f>BK170</f>
        <v>0</v>
      </c>
      <c r="K170" s="175"/>
      <c r="L170" s="180"/>
      <c r="M170" s="181"/>
      <c r="N170" s="182"/>
      <c r="O170" s="182"/>
      <c r="P170" s="183">
        <f>SUM(P171:P176)</f>
        <v>0</v>
      </c>
      <c r="Q170" s="182"/>
      <c r="R170" s="183">
        <f>SUM(R171:R176)</f>
        <v>0</v>
      </c>
      <c r="S170" s="182"/>
      <c r="T170" s="184">
        <f>SUM(T171:T176)</f>
        <v>0</v>
      </c>
      <c r="AR170" s="185" t="s">
        <v>80</v>
      </c>
      <c r="AT170" s="186" t="s">
        <v>71</v>
      </c>
      <c r="AU170" s="186" t="s">
        <v>80</v>
      </c>
      <c r="AY170" s="185" t="s">
        <v>156</v>
      </c>
      <c r="BK170" s="187">
        <f>SUM(BK171:BK176)</f>
        <v>0</v>
      </c>
    </row>
    <row r="171" spans="2:65" s="1" customFormat="1" ht="31.5" customHeight="1">
      <c r="B171" s="39"/>
      <c r="C171" s="191" t="s">
        <v>225</v>
      </c>
      <c r="D171" s="191" t="s">
        <v>158</v>
      </c>
      <c r="E171" s="192" t="s">
        <v>305</v>
      </c>
      <c r="F171" s="193" t="s">
        <v>306</v>
      </c>
      <c r="G171" s="194" t="s">
        <v>232</v>
      </c>
      <c r="H171" s="195">
        <v>1.0999999999999999E-2</v>
      </c>
      <c r="I171" s="196"/>
      <c r="J171" s="197">
        <f>ROUND(I171*H171,2)</f>
        <v>0</v>
      </c>
      <c r="K171" s="193" t="s">
        <v>21</v>
      </c>
      <c r="L171" s="59"/>
      <c r="M171" s="198" t="s">
        <v>21</v>
      </c>
      <c r="N171" s="199" t="s">
        <v>43</v>
      </c>
      <c r="O171" s="40"/>
      <c r="P171" s="200">
        <f>O171*H171</f>
        <v>0</v>
      </c>
      <c r="Q171" s="200">
        <v>0</v>
      </c>
      <c r="R171" s="200">
        <f>Q171*H171</f>
        <v>0</v>
      </c>
      <c r="S171" s="200">
        <v>0</v>
      </c>
      <c r="T171" s="201">
        <f>S171*H171</f>
        <v>0</v>
      </c>
      <c r="AR171" s="22" t="s">
        <v>162</v>
      </c>
      <c r="AT171" s="22" t="s">
        <v>158</v>
      </c>
      <c r="AU171" s="22" t="s">
        <v>82</v>
      </c>
      <c r="AY171" s="22" t="s">
        <v>156</v>
      </c>
      <c r="BE171" s="202">
        <f>IF(N171="základní",J171,0)</f>
        <v>0</v>
      </c>
      <c r="BF171" s="202">
        <f>IF(N171="snížená",J171,0)</f>
        <v>0</v>
      </c>
      <c r="BG171" s="202">
        <f>IF(N171="zákl. přenesená",J171,0)</f>
        <v>0</v>
      </c>
      <c r="BH171" s="202">
        <f>IF(N171="sníž. přenesená",J171,0)</f>
        <v>0</v>
      </c>
      <c r="BI171" s="202">
        <f>IF(N171="nulová",J171,0)</f>
        <v>0</v>
      </c>
      <c r="BJ171" s="22" t="s">
        <v>80</v>
      </c>
      <c r="BK171" s="202">
        <f>ROUND(I171*H171,2)</f>
        <v>0</v>
      </c>
      <c r="BL171" s="22" t="s">
        <v>162</v>
      </c>
      <c r="BM171" s="22" t="s">
        <v>307</v>
      </c>
    </row>
    <row r="172" spans="2:65" s="11" customFormat="1">
      <c r="B172" s="203"/>
      <c r="C172" s="204"/>
      <c r="D172" s="205" t="s">
        <v>163</v>
      </c>
      <c r="E172" s="206" t="s">
        <v>21</v>
      </c>
      <c r="F172" s="207" t="s">
        <v>308</v>
      </c>
      <c r="G172" s="204"/>
      <c r="H172" s="208">
        <v>1.0999999999999999E-2</v>
      </c>
      <c r="I172" s="209"/>
      <c r="J172" s="204"/>
      <c r="K172" s="204"/>
      <c r="L172" s="210"/>
      <c r="M172" s="211"/>
      <c r="N172" s="212"/>
      <c r="O172" s="212"/>
      <c r="P172" s="212"/>
      <c r="Q172" s="212"/>
      <c r="R172" s="212"/>
      <c r="S172" s="212"/>
      <c r="T172" s="213"/>
      <c r="AT172" s="214" t="s">
        <v>163</v>
      </c>
      <c r="AU172" s="214" t="s">
        <v>82</v>
      </c>
      <c r="AV172" s="11" t="s">
        <v>82</v>
      </c>
      <c r="AW172" s="11" t="s">
        <v>35</v>
      </c>
      <c r="AX172" s="11" t="s">
        <v>72</v>
      </c>
      <c r="AY172" s="214" t="s">
        <v>156</v>
      </c>
    </row>
    <row r="173" spans="2:65" s="12" customFormat="1">
      <c r="B173" s="215"/>
      <c r="C173" s="216"/>
      <c r="D173" s="217" t="s">
        <v>163</v>
      </c>
      <c r="E173" s="218" t="s">
        <v>21</v>
      </c>
      <c r="F173" s="219" t="s">
        <v>166</v>
      </c>
      <c r="G173" s="216"/>
      <c r="H173" s="220">
        <v>1.0999999999999999E-2</v>
      </c>
      <c r="I173" s="221"/>
      <c r="J173" s="216"/>
      <c r="K173" s="216"/>
      <c r="L173" s="222"/>
      <c r="M173" s="223"/>
      <c r="N173" s="224"/>
      <c r="O173" s="224"/>
      <c r="P173" s="224"/>
      <c r="Q173" s="224"/>
      <c r="R173" s="224"/>
      <c r="S173" s="224"/>
      <c r="T173" s="225"/>
      <c r="AT173" s="226" t="s">
        <v>163</v>
      </c>
      <c r="AU173" s="226" t="s">
        <v>82</v>
      </c>
      <c r="AV173" s="12" t="s">
        <v>162</v>
      </c>
      <c r="AW173" s="12" t="s">
        <v>35</v>
      </c>
      <c r="AX173" s="12" t="s">
        <v>80</v>
      </c>
      <c r="AY173" s="226" t="s">
        <v>156</v>
      </c>
    </row>
    <row r="174" spans="2:65" s="1" customFormat="1" ht="31.5" customHeight="1">
      <c r="B174" s="39"/>
      <c r="C174" s="227" t="s">
        <v>309</v>
      </c>
      <c r="D174" s="227" t="s">
        <v>238</v>
      </c>
      <c r="E174" s="228" t="s">
        <v>310</v>
      </c>
      <c r="F174" s="229" t="s">
        <v>311</v>
      </c>
      <c r="G174" s="230" t="s">
        <v>232</v>
      </c>
      <c r="H174" s="231">
        <v>1.0999999999999999E-2</v>
      </c>
      <c r="I174" s="232"/>
      <c r="J174" s="233">
        <f>ROUND(I174*H174,2)</f>
        <v>0</v>
      </c>
      <c r="K174" s="229" t="s">
        <v>21</v>
      </c>
      <c r="L174" s="234"/>
      <c r="M174" s="235" t="s">
        <v>21</v>
      </c>
      <c r="N174" s="236" t="s">
        <v>43</v>
      </c>
      <c r="O174" s="40"/>
      <c r="P174" s="200">
        <f>O174*H174</f>
        <v>0</v>
      </c>
      <c r="Q174" s="200">
        <v>0</v>
      </c>
      <c r="R174" s="200">
        <f>Q174*H174</f>
        <v>0</v>
      </c>
      <c r="S174" s="200">
        <v>0</v>
      </c>
      <c r="T174" s="201">
        <f>S174*H174</f>
        <v>0</v>
      </c>
      <c r="AR174" s="22" t="s">
        <v>176</v>
      </c>
      <c r="AT174" s="22" t="s">
        <v>238</v>
      </c>
      <c r="AU174" s="22" t="s">
        <v>82</v>
      </c>
      <c r="AY174" s="22" t="s">
        <v>156</v>
      </c>
      <c r="BE174" s="202">
        <f>IF(N174="základní",J174,0)</f>
        <v>0</v>
      </c>
      <c r="BF174" s="202">
        <f>IF(N174="snížená",J174,0)</f>
        <v>0</v>
      </c>
      <c r="BG174" s="202">
        <f>IF(N174="zákl. přenesená",J174,0)</f>
        <v>0</v>
      </c>
      <c r="BH174" s="202">
        <f>IF(N174="sníž. přenesená",J174,0)</f>
        <v>0</v>
      </c>
      <c r="BI174" s="202">
        <f>IF(N174="nulová",J174,0)</f>
        <v>0</v>
      </c>
      <c r="BJ174" s="22" t="s">
        <v>80</v>
      </c>
      <c r="BK174" s="202">
        <f>ROUND(I174*H174,2)</f>
        <v>0</v>
      </c>
      <c r="BL174" s="22" t="s">
        <v>162</v>
      </c>
      <c r="BM174" s="22" t="s">
        <v>312</v>
      </c>
    </row>
    <row r="175" spans="2:65" s="1" customFormat="1" ht="27">
      <c r="B175" s="39"/>
      <c r="C175" s="61"/>
      <c r="D175" s="217" t="s">
        <v>313</v>
      </c>
      <c r="E175" s="61"/>
      <c r="F175" s="237" t="s">
        <v>314</v>
      </c>
      <c r="G175" s="61"/>
      <c r="H175" s="61"/>
      <c r="I175" s="161"/>
      <c r="J175" s="61"/>
      <c r="K175" s="61"/>
      <c r="L175" s="59"/>
      <c r="M175" s="238"/>
      <c r="N175" s="40"/>
      <c r="O175" s="40"/>
      <c r="P175" s="40"/>
      <c r="Q175" s="40"/>
      <c r="R175" s="40"/>
      <c r="S175" s="40"/>
      <c r="T175" s="76"/>
      <c r="AT175" s="22" t="s">
        <v>313</v>
      </c>
      <c r="AU175" s="22" t="s">
        <v>82</v>
      </c>
    </row>
    <row r="176" spans="2:65" s="1" customFormat="1" ht="31.5" customHeight="1">
      <c r="B176" s="39"/>
      <c r="C176" s="191" t="s">
        <v>228</v>
      </c>
      <c r="D176" s="191" t="s">
        <v>158</v>
      </c>
      <c r="E176" s="192" t="s">
        <v>315</v>
      </c>
      <c r="F176" s="193" t="s">
        <v>316</v>
      </c>
      <c r="G176" s="194" t="s">
        <v>317</v>
      </c>
      <c r="H176" s="195">
        <v>7</v>
      </c>
      <c r="I176" s="196"/>
      <c r="J176" s="197">
        <f>ROUND(I176*H176,2)</f>
        <v>0</v>
      </c>
      <c r="K176" s="193" t="s">
        <v>21</v>
      </c>
      <c r="L176" s="59"/>
      <c r="M176" s="198" t="s">
        <v>21</v>
      </c>
      <c r="N176" s="199" t="s">
        <v>43</v>
      </c>
      <c r="O176" s="40"/>
      <c r="P176" s="200">
        <f>O176*H176</f>
        <v>0</v>
      </c>
      <c r="Q176" s="200">
        <v>0</v>
      </c>
      <c r="R176" s="200">
        <f>Q176*H176</f>
        <v>0</v>
      </c>
      <c r="S176" s="200">
        <v>0</v>
      </c>
      <c r="T176" s="201">
        <f>S176*H176</f>
        <v>0</v>
      </c>
      <c r="AR176" s="22" t="s">
        <v>162</v>
      </c>
      <c r="AT176" s="22" t="s">
        <v>158</v>
      </c>
      <c r="AU176" s="22" t="s">
        <v>82</v>
      </c>
      <c r="AY176" s="22" t="s">
        <v>156</v>
      </c>
      <c r="BE176" s="202">
        <f>IF(N176="základní",J176,0)</f>
        <v>0</v>
      </c>
      <c r="BF176" s="202">
        <f>IF(N176="snížená",J176,0)</f>
        <v>0</v>
      </c>
      <c r="BG176" s="202">
        <f>IF(N176="zákl. přenesená",J176,0)</f>
        <v>0</v>
      </c>
      <c r="BH176" s="202">
        <f>IF(N176="sníž. přenesená",J176,0)</f>
        <v>0</v>
      </c>
      <c r="BI176" s="202">
        <f>IF(N176="nulová",J176,0)</f>
        <v>0</v>
      </c>
      <c r="BJ176" s="22" t="s">
        <v>80</v>
      </c>
      <c r="BK176" s="202">
        <f>ROUND(I176*H176,2)</f>
        <v>0</v>
      </c>
      <c r="BL176" s="22" t="s">
        <v>162</v>
      </c>
      <c r="BM176" s="22" t="s">
        <v>318</v>
      </c>
    </row>
    <row r="177" spans="2:65" s="10" customFormat="1" ht="29.85" customHeight="1">
      <c r="B177" s="174"/>
      <c r="C177" s="175"/>
      <c r="D177" s="188" t="s">
        <v>71</v>
      </c>
      <c r="E177" s="189" t="s">
        <v>162</v>
      </c>
      <c r="F177" s="189" t="s">
        <v>319</v>
      </c>
      <c r="G177" s="175"/>
      <c r="H177" s="175"/>
      <c r="I177" s="178"/>
      <c r="J177" s="190">
        <f>BK177</f>
        <v>0</v>
      </c>
      <c r="K177" s="175"/>
      <c r="L177" s="180"/>
      <c r="M177" s="181"/>
      <c r="N177" s="182"/>
      <c r="O177" s="182"/>
      <c r="P177" s="183">
        <f>SUM(P178:P183)</f>
        <v>0</v>
      </c>
      <c r="Q177" s="182"/>
      <c r="R177" s="183">
        <f>SUM(R178:R183)</f>
        <v>0</v>
      </c>
      <c r="S177" s="182"/>
      <c r="T177" s="184">
        <f>SUM(T178:T183)</f>
        <v>0</v>
      </c>
      <c r="AR177" s="185" t="s">
        <v>80</v>
      </c>
      <c r="AT177" s="186" t="s">
        <v>71</v>
      </c>
      <c r="AU177" s="186" t="s">
        <v>80</v>
      </c>
      <c r="AY177" s="185" t="s">
        <v>156</v>
      </c>
      <c r="BK177" s="187">
        <f>SUM(BK178:BK183)</f>
        <v>0</v>
      </c>
    </row>
    <row r="178" spans="2:65" s="1" customFormat="1" ht="31.5" customHeight="1">
      <c r="B178" s="39"/>
      <c r="C178" s="191" t="s">
        <v>320</v>
      </c>
      <c r="D178" s="191" t="s">
        <v>158</v>
      </c>
      <c r="E178" s="192" t="s">
        <v>321</v>
      </c>
      <c r="F178" s="193" t="s">
        <v>322</v>
      </c>
      <c r="G178" s="194" t="s">
        <v>175</v>
      </c>
      <c r="H178" s="195">
        <v>0.42</v>
      </c>
      <c r="I178" s="196"/>
      <c r="J178" s="197">
        <f>ROUND(I178*H178,2)</f>
        <v>0</v>
      </c>
      <c r="K178" s="193" t="s">
        <v>21</v>
      </c>
      <c r="L178" s="59"/>
      <c r="M178" s="198" t="s">
        <v>21</v>
      </c>
      <c r="N178" s="199" t="s">
        <v>43</v>
      </c>
      <c r="O178" s="40"/>
      <c r="P178" s="200">
        <f>O178*H178</f>
        <v>0</v>
      </c>
      <c r="Q178" s="200">
        <v>0</v>
      </c>
      <c r="R178" s="200">
        <f>Q178*H178</f>
        <v>0</v>
      </c>
      <c r="S178" s="200">
        <v>0</v>
      </c>
      <c r="T178" s="201">
        <f>S178*H178</f>
        <v>0</v>
      </c>
      <c r="AR178" s="22" t="s">
        <v>162</v>
      </c>
      <c r="AT178" s="22" t="s">
        <v>158</v>
      </c>
      <c r="AU178" s="22" t="s">
        <v>82</v>
      </c>
      <c r="AY178" s="22" t="s">
        <v>156</v>
      </c>
      <c r="BE178" s="202">
        <f>IF(N178="základní",J178,0)</f>
        <v>0</v>
      </c>
      <c r="BF178" s="202">
        <f>IF(N178="snížená",J178,0)</f>
        <v>0</v>
      </c>
      <c r="BG178" s="202">
        <f>IF(N178="zákl. přenesená",J178,0)</f>
        <v>0</v>
      </c>
      <c r="BH178" s="202">
        <f>IF(N178="sníž. přenesená",J178,0)</f>
        <v>0</v>
      </c>
      <c r="BI178" s="202">
        <f>IF(N178="nulová",J178,0)</f>
        <v>0</v>
      </c>
      <c r="BJ178" s="22" t="s">
        <v>80</v>
      </c>
      <c r="BK178" s="202">
        <f>ROUND(I178*H178,2)</f>
        <v>0</v>
      </c>
      <c r="BL178" s="22" t="s">
        <v>162</v>
      </c>
      <c r="BM178" s="22" t="s">
        <v>323</v>
      </c>
    </row>
    <row r="179" spans="2:65" s="11" customFormat="1">
      <c r="B179" s="203"/>
      <c r="C179" s="204"/>
      <c r="D179" s="205" t="s">
        <v>163</v>
      </c>
      <c r="E179" s="206" t="s">
        <v>21</v>
      </c>
      <c r="F179" s="207" t="s">
        <v>324</v>
      </c>
      <c r="G179" s="204"/>
      <c r="H179" s="208">
        <v>0.42</v>
      </c>
      <c r="I179" s="209"/>
      <c r="J179" s="204"/>
      <c r="K179" s="204"/>
      <c r="L179" s="210"/>
      <c r="M179" s="211"/>
      <c r="N179" s="212"/>
      <c r="O179" s="212"/>
      <c r="P179" s="212"/>
      <c r="Q179" s="212"/>
      <c r="R179" s="212"/>
      <c r="S179" s="212"/>
      <c r="T179" s="213"/>
      <c r="AT179" s="214" t="s">
        <v>163</v>
      </c>
      <c r="AU179" s="214" t="s">
        <v>82</v>
      </c>
      <c r="AV179" s="11" t="s">
        <v>82</v>
      </c>
      <c r="AW179" s="11" t="s">
        <v>35</v>
      </c>
      <c r="AX179" s="11" t="s">
        <v>72</v>
      </c>
      <c r="AY179" s="214" t="s">
        <v>156</v>
      </c>
    </row>
    <row r="180" spans="2:65" s="12" customFormat="1">
      <c r="B180" s="215"/>
      <c r="C180" s="216"/>
      <c r="D180" s="217" t="s">
        <v>163</v>
      </c>
      <c r="E180" s="218" t="s">
        <v>21</v>
      </c>
      <c r="F180" s="219" t="s">
        <v>166</v>
      </c>
      <c r="G180" s="216"/>
      <c r="H180" s="220">
        <v>0.42</v>
      </c>
      <c r="I180" s="221"/>
      <c r="J180" s="216"/>
      <c r="K180" s="216"/>
      <c r="L180" s="222"/>
      <c r="M180" s="223"/>
      <c r="N180" s="224"/>
      <c r="O180" s="224"/>
      <c r="P180" s="224"/>
      <c r="Q180" s="224"/>
      <c r="R180" s="224"/>
      <c r="S180" s="224"/>
      <c r="T180" s="225"/>
      <c r="AT180" s="226" t="s">
        <v>163</v>
      </c>
      <c r="AU180" s="226" t="s">
        <v>82</v>
      </c>
      <c r="AV180" s="12" t="s">
        <v>162</v>
      </c>
      <c r="AW180" s="12" t="s">
        <v>35</v>
      </c>
      <c r="AX180" s="12" t="s">
        <v>80</v>
      </c>
      <c r="AY180" s="226" t="s">
        <v>156</v>
      </c>
    </row>
    <row r="181" spans="2:65" s="1" customFormat="1" ht="22.5" customHeight="1">
      <c r="B181" s="39"/>
      <c r="C181" s="191" t="s">
        <v>233</v>
      </c>
      <c r="D181" s="191" t="s">
        <v>158</v>
      </c>
      <c r="E181" s="192" t="s">
        <v>325</v>
      </c>
      <c r="F181" s="193" t="s">
        <v>326</v>
      </c>
      <c r="G181" s="194" t="s">
        <v>317</v>
      </c>
      <c r="H181" s="195">
        <v>1</v>
      </c>
      <c r="I181" s="196"/>
      <c r="J181" s="197">
        <f>ROUND(I181*H181,2)</f>
        <v>0</v>
      </c>
      <c r="K181" s="193" t="s">
        <v>21</v>
      </c>
      <c r="L181" s="59"/>
      <c r="M181" s="198" t="s">
        <v>21</v>
      </c>
      <c r="N181" s="199" t="s">
        <v>43</v>
      </c>
      <c r="O181" s="40"/>
      <c r="P181" s="200">
        <f>O181*H181</f>
        <v>0</v>
      </c>
      <c r="Q181" s="200">
        <v>0</v>
      </c>
      <c r="R181" s="200">
        <f>Q181*H181</f>
        <v>0</v>
      </c>
      <c r="S181" s="200">
        <v>0</v>
      </c>
      <c r="T181" s="201">
        <f>S181*H181</f>
        <v>0</v>
      </c>
      <c r="AR181" s="22" t="s">
        <v>162</v>
      </c>
      <c r="AT181" s="22" t="s">
        <v>158</v>
      </c>
      <c r="AU181" s="22" t="s">
        <v>82</v>
      </c>
      <c r="AY181" s="22" t="s">
        <v>156</v>
      </c>
      <c r="BE181" s="202">
        <f>IF(N181="základní",J181,0)</f>
        <v>0</v>
      </c>
      <c r="BF181" s="202">
        <f>IF(N181="snížená",J181,0)</f>
        <v>0</v>
      </c>
      <c r="BG181" s="202">
        <f>IF(N181="zákl. přenesená",J181,0)</f>
        <v>0</v>
      </c>
      <c r="BH181" s="202">
        <f>IF(N181="sníž. přenesená",J181,0)</f>
        <v>0</v>
      </c>
      <c r="BI181" s="202">
        <f>IF(N181="nulová",J181,0)</f>
        <v>0</v>
      </c>
      <c r="BJ181" s="22" t="s">
        <v>80</v>
      </c>
      <c r="BK181" s="202">
        <f>ROUND(I181*H181,2)</f>
        <v>0</v>
      </c>
      <c r="BL181" s="22" t="s">
        <v>162</v>
      </c>
      <c r="BM181" s="22" t="s">
        <v>327</v>
      </c>
    </row>
    <row r="182" spans="2:65" s="1" customFormat="1" ht="44.25" customHeight="1">
      <c r="B182" s="39"/>
      <c r="C182" s="227" t="s">
        <v>328</v>
      </c>
      <c r="D182" s="227" t="s">
        <v>238</v>
      </c>
      <c r="E182" s="228" t="s">
        <v>329</v>
      </c>
      <c r="F182" s="229" t="s">
        <v>330</v>
      </c>
      <c r="G182" s="230" t="s">
        <v>317</v>
      </c>
      <c r="H182" s="231">
        <v>1</v>
      </c>
      <c r="I182" s="232"/>
      <c r="J182" s="233">
        <f>ROUND(I182*H182,2)</f>
        <v>0</v>
      </c>
      <c r="K182" s="229" t="s">
        <v>21</v>
      </c>
      <c r="L182" s="234"/>
      <c r="M182" s="235" t="s">
        <v>21</v>
      </c>
      <c r="N182" s="236" t="s">
        <v>43</v>
      </c>
      <c r="O182" s="40"/>
      <c r="P182" s="200">
        <f>O182*H182</f>
        <v>0</v>
      </c>
      <c r="Q182" s="200">
        <v>0</v>
      </c>
      <c r="R182" s="200">
        <f>Q182*H182</f>
        <v>0</v>
      </c>
      <c r="S182" s="200">
        <v>0</v>
      </c>
      <c r="T182" s="201">
        <f>S182*H182</f>
        <v>0</v>
      </c>
      <c r="AR182" s="22" t="s">
        <v>176</v>
      </c>
      <c r="AT182" s="22" t="s">
        <v>238</v>
      </c>
      <c r="AU182" s="22" t="s">
        <v>82</v>
      </c>
      <c r="AY182" s="22" t="s">
        <v>156</v>
      </c>
      <c r="BE182" s="202">
        <f>IF(N182="základní",J182,0)</f>
        <v>0</v>
      </c>
      <c r="BF182" s="202">
        <f>IF(N182="snížená",J182,0)</f>
        <v>0</v>
      </c>
      <c r="BG182" s="202">
        <f>IF(N182="zákl. přenesená",J182,0)</f>
        <v>0</v>
      </c>
      <c r="BH182" s="202">
        <f>IF(N182="sníž. přenesená",J182,0)</f>
        <v>0</v>
      </c>
      <c r="BI182" s="202">
        <f>IF(N182="nulová",J182,0)</f>
        <v>0</v>
      </c>
      <c r="BJ182" s="22" t="s">
        <v>80</v>
      </c>
      <c r="BK182" s="202">
        <f>ROUND(I182*H182,2)</f>
        <v>0</v>
      </c>
      <c r="BL182" s="22" t="s">
        <v>162</v>
      </c>
      <c r="BM182" s="22" t="s">
        <v>331</v>
      </c>
    </row>
    <row r="183" spans="2:65" s="1" customFormat="1" ht="22.5" customHeight="1">
      <c r="B183" s="39"/>
      <c r="C183" s="191" t="s">
        <v>236</v>
      </c>
      <c r="D183" s="191" t="s">
        <v>158</v>
      </c>
      <c r="E183" s="192" t="s">
        <v>332</v>
      </c>
      <c r="F183" s="193" t="s">
        <v>333</v>
      </c>
      <c r="G183" s="194" t="s">
        <v>175</v>
      </c>
      <c r="H183" s="195">
        <v>1.5469999999999999</v>
      </c>
      <c r="I183" s="196"/>
      <c r="J183" s="197">
        <f>ROUND(I183*H183,2)</f>
        <v>0</v>
      </c>
      <c r="K183" s="193" t="s">
        <v>21</v>
      </c>
      <c r="L183" s="59"/>
      <c r="M183" s="198" t="s">
        <v>21</v>
      </c>
      <c r="N183" s="199" t="s">
        <v>43</v>
      </c>
      <c r="O183" s="40"/>
      <c r="P183" s="200">
        <f>O183*H183</f>
        <v>0</v>
      </c>
      <c r="Q183" s="200">
        <v>0</v>
      </c>
      <c r="R183" s="200">
        <f>Q183*H183</f>
        <v>0</v>
      </c>
      <c r="S183" s="200">
        <v>0</v>
      </c>
      <c r="T183" s="201">
        <f>S183*H183</f>
        <v>0</v>
      </c>
      <c r="AR183" s="22" t="s">
        <v>162</v>
      </c>
      <c r="AT183" s="22" t="s">
        <v>158</v>
      </c>
      <c r="AU183" s="22" t="s">
        <v>82</v>
      </c>
      <c r="AY183" s="22" t="s">
        <v>156</v>
      </c>
      <c r="BE183" s="202">
        <f>IF(N183="základní",J183,0)</f>
        <v>0</v>
      </c>
      <c r="BF183" s="202">
        <f>IF(N183="snížená",J183,0)</f>
        <v>0</v>
      </c>
      <c r="BG183" s="202">
        <f>IF(N183="zákl. přenesená",J183,0)</f>
        <v>0</v>
      </c>
      <c r="BH183" s="202">
        <f>IF(N183="sníž. přenesená",J183,0)</f>
        <v>0</v>
      </c>
      <c r="BI183" s="202">
        <f>IF(N183="nulová",J183,0)</f>
        <v>0</v>
      </c>
      <c r="BJ183" s="22" t="s">
        <v>80</v>
      </c>
      <c r="BK183" s="202">
        <f>ROUND(I183*H183,2)</f>
        <v>0</v>
      </c>
      <c r="BL183" s="22" t="s">
        <v>162</v>
      </c>
      <c r="BM183" s="22" t="s">
        <v>334</v>
      </c>
    </row>
    <row r="184" spans="2:65" s="10" customFormat="1" ht="29.85" customHeight="1">
      <c r="B184" s="174"/>
      <c r="C184" s="175"/>
      <c r="D184" s="188" t="s">
        <v>71</v>
      </c>
      <c r="E184" s="189" t="s">
        <v>177</v>
      </c>
      <c r="F184" s="189" t="s">
        <v>335</v>
      </c>
      <c r="G184" s="175"/>
      <c r="H184" s="175"/>
      <c r="I184" s="178"/>
      <c r="J184" s="190">
        <f>BK184</f>
        <v>0</v>
      </c>
      <c r="K184" s="175"/>
      <c r="L184" s="180"/>
      <c r="M184" s="181"/>
      <c r="N184" s="182"/>
      <c r="O184" s="182"/>
      <c r="P184" s="183">
        <f>SUM(P185:P194)</f>
        <v>0</v>
      </c>
      <c r="Q184" s="182"/>
      <c r="R184" s="183">
        <f>SUM(R185:R194)</f>
        <v>0</v>
      </c>
      <c r="S184" s="182"/>
      <c r="T184" s="184">
        <f>SUM(T185:T194)</f>
        <v>0</v>
      </c>
      <c r="AR184" s="185" t="s">
        <v>80</v>
      </c>
      <c r="AT184" s="186" t="s">
        <v>71</v>
      </c>
      <c r="AU184" s="186" t="s">
        <v>80</v>
      </c>
      <c r="AY184" s="185" t="s">
        <v>156</v>
      </c>
      <c r="BK184" s="187">
        <f>SUM(BK185:BK194)</f>
        <v>0</v>
      </c>
    </row>
    <row r="185" spans="2:65" s="1" customFormat="1" ht="22.5" customHeight="1">
      <c r="B185" s="39"/>
      <c r="C185" s="191" t="s">
        <v>336</v>
      </c>
      <c r="D185" s="191" t="s">
        <v>158</v>
      </c>
      <c r="E185" s="192" t="s">
        <v>337</v>
      </c>
      <c r="F185" s="193" t="s">
        <v>338</v>
      </c>
      <c r="G185" s="194" t="s">
        <v>161</v>
      </c>
      <c r="H185" s="195">
        <v>6.01</v>
      </c>
      <c r="I185" s="196"/>
      <c r="J185" s="197">
        <f>ROUND(I185*H185,2)</f>
        <v>0</v>
      </c>
      <c r="K185" s="193" t="s">
        <v>21</v>
      </c>
      <c r="L185" s="59"/>
      <c r="M185" s="198" t="s">
        <v>21</v>
      </c>
      <c r="N185" s="199" t="s">
        <v>43</v>
      </c>
      <c r="O185" s="40"/>
      <c r="P185" s="200">
        <f>O185*H185</f>
        <v>0</v>
      </c>
      <c r="Q185" s="200">
        <v>0</v>
      </c>
      <c r="R185" s="200">
        <f>Q185*H185</f>
        <v>0</v>
      </c>
      <c r="S185" s="200">
        <v>0</v>
      </c>
      <c r="T185" s="201">
        <f>S185*H185</f>
        <v>0</v>
      </c>
      <c r="AR185" s="22" t="s">
        <v>162</v>
      </c>
      <c r="AT185" s="22" t="s">
        <v>158</v>
      </c>
      <c r="AU185" s="22" t="s">
        <v>82</v>
      </c>
      <c r="AY185" s="22" t="s">
        <v>156</v>
      </c>
      <c r="BE185" s="202">
        <f>IF(N185="základní",J185,0)</f>
        <v>0</v>
      </c>
      <c r="BF185" s="202">
        <f>IF(N185="snížená",J185,0)</f>
        <v>0</v>
      </c>
      <c r="BG185" s="202">
        <f>IF(N185="zákl. přenesená",J185,0)</f>
        <v>0</v>
      </c>
      <c r="BH185" s="202">
        <f>IF(N185="sníž. přenesená",J185,0)</f>
        <v>0</v>
      </c>
      <c r="BI185" s="202">
        <f>IF(N185="nulová",J185,0)</f>
        <v>0</v>
      </c>
      <c r="BJ185" s="22" t="s">
        <v>80</v>
      </c>
      <c r="BK185" s="202">
        <f>ROUND(I185*H185,2)</f>
        <v>0</v>
      </c>
      <c r="BL185" s="22" t="s">
        <v>162</v>
      </c>
      <c r="BM185" s="22" t="s">
        <v>339</v>
      </c>
    </row>
    <row r="186" spans="2:65" s="11" customFormat="1">
      <c r="B186" s="203"/>
      <c r="C186" s="204"/>
      <c r="D186" s="205" t="s">
        <v>163</v>
      </c>
      <c r="E186" s="206" t="s">
        <v>21</v>
      </c>
      <c r="F186" s="207" t="s">
        <v>164</v>
      </c>
      <c r="G186" s="204"/>
      <c r="H186" s="208">
        <v>3.61</v>
      </c>
      <c r="I186" s="209"/>
      <c r="J186" s="204"/>
      <c r="K186" s="204"/>
      <c r="L186" s="210"/>
      <c r="M186" s="211"/>
      <c r="N186" s="212"/>
      <c r="O186" s="212"/>
      <c r="P186" s="212"/>
      <c r="Q186" s="212"/>
      <c r="R186" s="212"/>
      <c r="S186" s="212"/>
      <c r="T186" s="213"/>
      <c r="AT186" s="214" t="s">
        <v>163</v>
      </c>
      <c r="AU186" s="214" t="s">
        <v>82</v>
      </c>
      <c r="AV186" s="11" t="s">
        <v>82</v>
      </c>
      <c r="AW186" s="11" t="s">
        <v>35</v>
      </c>
      <c r="AX186" s="11" t="s">
        <v>72</v>
      </c>
      <c r="AY186" s="214" t="s">
        <v>156</v>
      </c>
    </row>
    <row r="187" spans="2:65" s="11" customFormat="1">
      <c r="B187" s="203"/>
      <c r="C187" s="204"/>
      <c r="D187" s="205" t="s">
        <v>163</v>
      </c>
      <c r="E187" s="206" t="s">
        <v>21</v>
      </c>
      <c r="F187" s="207" t="s">
        <v>165</v>
      </c>
      <c r="G187" s="204"/>
      <c r="H187" s="208">
        <v>2.4</v>
      </c>
      <c r="I187" s="209"/>
      <c r="J187" s="204"/>
      <c r="K187" s="204"/>
      <c r="L187" s="210"/>
      <c r="M187" s="211"/>
      <c r="N187" s="212"/>
      <c r="O187" s="212"/>
      <c r="P187" s="212"/>
      <c r="Q187" s="212"/>
      <c r="R187" s="212"/>
      <c r="S187" s="212"/>
      <c r="T187" s="213"/>
      <c r="AT187" s="214" t="s">
        <v>163</v>
      </c>
      <c r="AU187" s="214" t="s">
        <v>82</v>
      </c>
      <c r="AV187" s="11" t="s">
        <v>82</v>
      </c>
      <c r="AW187" s="11" t="s">
        <v>35</v>
      </c>
      <c r="AX187" s="11" t="s">
        <v>72</v>
      </c>
      <c r="AY187" s="214" t="s">
        <v>156</v>
      </c>
    </row>
    <row r="188" spans="2:65" s="12" customFormat="1">
      <c r="B188" s="215"/>
      <c r="C188" s="216"/>
      <c r="D188" s="217" t="s">
        <v>163</v>
      </c>
      <c r="E188" s="218" t="s">
        <v>21</v>
      </c>
      <c r="F188" s="219" t="s">
        <v>166</v>
      </c>
      <c r="G188" s="216"/>
      <c r="H188" s="220">
        <v>6.01</v>
      </c>
      <c r="I188" s="221"/>
      <c r="J188" s="216"/>
      <c r="K188" s="216"/>
      <c r="L188" s="222"/>
      <c r="M188" s="223"/>
      <c r="N188" s="224"/>
      <c r="O188" s="224"/>
      <c r="P188" s="224"/>
      <c r="Q188" s="224"/>
      <c r="R188" s="224"/>
      <c r="S188" s="224"/>
      <c r="T188" s="225"/>
      <c r="AT188" s="226" t="s">
        <v>163</v>
      </c>
      <c r="AU188" s="226" t="s">
        <v>82</v>
      </c>
      <c r="AV188" s="12" t="s">
        <v>162</v>
      </c>
      <c r="AW188" s="12" t="s">
        <v>35</v>
      </c>
      <c r="AX188" s="12" t="s">
        <v>80</v>
      </c>
      <c r="AY188" s="226" t="s">
        <v>156</v>
      </c>
    </row>
    <row r="189" spans="2:65" s="1" customFormat="1" ht="31.5" customHeight="1">
      <c r="B189" s="39"/>
      <c r="C189" s="191" t="s">
        <v>241</v>
      </c>
      <c r="D189" s="191" t="s">
        <v>158</v>
      </c>
      <c r="E189" s="192" t="s">
        <v>340</v>
      </c>
      <c r="F189" s="193" t="s">
        <v>341</v>
      </c>
      <c r="G189" s="194" t="s">
        <v>161</v>
      </c>
      <c r="H189" s="195">
        <v>6.01</v>
      </c>
      <c r="I189" s="196"/>
      <c r="J189" s="197">
        <f>ROUND(I189*H189,2)</f>
        <v>0</v>
      </c>
      <c r="K189" s="193" t="s">
        <v>21</v>
      </c>
      <c r="L189" s="59"/>
      <c r="M189" s="198" t="s">
        <v>21</v>
      </c>
      <c r="N189" s="199" t="s">
        <v>43</v>
      </c>
      <c r="O189" s="40"/>
      <c r="P189" s="200">
        <f>O189*H189</f>
        <v>0</v>
      </c>
      <c r="Q189" s="200">
        <v>0</v>
      </c>
      <c r="R189" s="200">
        <f>Q189*H189</f>
        <v>0</v>
      </c>
      <c r="S189" s="200">
        <v>0</v>
      </c>
      <c r="T189" s="201">
        <f>S189*H189</f>
        <v>0</v>
      </c>
      <c r="AR189" s="22" t="s">
        <v>162</v>
      </c>
      <c r="AT189" s="22" t="s">
        <v>158</v>
      </c>
      <c r="AU189" s="22" t="s">
        <v>82</v>
      </c>
      <c r="AY189" s="22" t="s">
        <v>156</v>
      </c>
      <c r="BE189" s="202">
        <f>IF(N189="základní",J189,0)</f>
        <v>0</v>
      </c>
      <c r="BF189" s="202">
        <f>IF(N189="snížená",J189,0)</f>
        <v>0</v>
      </c>
      <c r="BG189" s="202">
        <f>IF(N189="zákl. přenesená",J189,0)</f>
        <v>0</v>
      </c>
      <c r="BH189" s="202">
        <f>IF(N189="sníž. přenesená",J189,0)</f>
        <v>0</v>
      </c>
      <c r="BI189" s="202">
        <f>IF(N189="nulová",J189,0)</f>
        <v>0</v>
      </c>
      <c r="BJ189" s="22" t="s">
        <v>80</v>
      </c>
      <c r="BK189" s="202">
        <f>ROUND(I189*H189,2)</f>
        <v>0</v>
      </c>
      <c r="BL189" s="22" t="s">
        <v>162</v>
      </c>
      <c r="BM189" s="22" t="s">
        <v>342</v>
      </c>
    </row>
    <row r="190" spans="2:65" s="1" customFormat="1" ht="31.5" customHeight="1">
      <c r="B190" s="39"/>
      <c r="C190" s="191" t="s">
        <v>343</v>
      </c>
      <c r="D190" s="191" t="s">
        <v>158</v>
      </c>
      <c r="E190" s="192" t="s">
        <v>344</v>
      </c>
      <c r="F190" s="193" t="s">
        <v>345</v>
      </c>
      <c r="G190" s="194" t="s">
        <v>161</v>
      </c>
      <c r="H190" s="195">
        <v>6.01</v>
      </c>
      <c r="I190" s="196"/>
      <c r="J190" s="197">
        <f>ROUND(I190*H190,2)</f>
        <v>0</v>
      </c>
      <c r="K190" s="193" t="s">
        <v>21</v>
      </c>
      <c r="L190" s="59"/>
      <c r="M190" s="198" t="s">
        <v>21</v>
      </c>
      <c r="N190" s="199" t="s">
        <v>43</v>
      </c>
      <c r="O190" s="40"/>
      <c r="P190" s="200">
        <f>O190*H190</f>
        <v>0</v>
      </c>
      <c r="Q190" s="200">
        <v>0</v>
      </c>
      <c r="R190" s="200">
        <f>Q190*H190</f>
        <v>0</v>
      </c>
      <c r="S190" s="200">
        <v>0</v>
      </c>
      <c r="T190" s="201">
        <f>S190*H190</f>
        <v>0</v>
      </c>
      <c r="AR190" s="22" t="s">
        <v>162</v>
      </c>
      <c r="AT190" s="22" t="s">
        <v>158</v>
      </c>
      <c r="AU190" s="22" t="s">
        <v>82</v>
      </c>
      <c r="AY190" s="22" t="s">
        <v>156</v>
      </c>
      <c r="BE190" s="202">
        <f>IF(N190="základní",J190,0)</f>
        <v>0</v>
      </c>
      <c r="BF190" s="202">
        <f>IF(N190="snížená",J190,0)</f>
        <v>0</v>
      </c>
      <c r="BG190" s="202">
        <f>IF(N190="zákl. přenesená",J190,0)</f>
        <v>0</v>
      </c>
      <c r="BH190" s="202">
        <f>IF(N190="sníž. přenesená",J190,0)</f>
        <v>0</v>
      </c>
      <c r="BI190" s="202">
        <f>IF(N190="nulová",J190,0)</f>
        <v>0</v>
      </c>
      <c r="BJ190" s="22" t="s">
        <v>80</v>
      </c>
      <c r="BK190" s="202">
        <f>ROUND(I190*H190,2)</f>
        <v>0</v>
      </c>
      <c r="BL190" s="22" t="s">
        <v>162</v>
      </c>
      <c r="BM190" s="22" t="s">
        <v>346</v>
      </c>
    </row>
    <row r="191" spans="2:65" s="11" customFormat="1">
      <c r="B191" s="203"/>
      <c r="C191" s="204"/>
      <c r="D191" s="205" t="s">
        <v>163</v>
      </c>
      <c r="E191" s="206" t="s">
        <v>21</v>
      </c>
      <c r="F191" s="207" t="s">
        <v>164</v>
      </c>
      <c r="G191" s="204"/>
      <c r="H191" s="208">
        <v>3.61</v>
      </c>
      <c r="I191" s="209"/>
      <c r="J191" s="204"/>
      <c r="K191" s="204"/>
      <c r="L191" s="210"/>
      <c r="M191" s="211"/>
      <c r="N191" s="212"/>
      <c r="O191" s="212"/>
      <c r="P191" s="212"/>
      <c r="Q191" s="212"/>
      <c r="R191" s="212"/>
      <c r="S191" s="212"/>
      <c r="T191" s="213"/>
      <c r="AT191" s="214" t="s">
        <v>163</v>
      </c>
      <c r="AU191" s="214" t="s">
        <v>82</v>
      </c>
      <c r="AV191" s="11" t="s">
        <v>82</v>
      </c>
      <c r="AW191" s="11" t="s">
        <v>35</v>
      </c>
      <c r="AX191" s="11" t="s">
        <v>72</v>
      </c>
      <c r="AY191" s="214" t="s">
        <v>156</v>
      </c>
    </row>
    <row r="192" spans="2:65" s="11" customFormat="1">
      <c r="B192" s="203"/>
      <c r="C192" s="204"/>
      <c r="D192" s="205" t="s">
        <v>163</v>
      </c>
      <c r="E192" s="206" t="s">
        <v>21</v>
      </c>
      <c r="F192" s="207" t="s">
        <v>165</v>
      </c>
      <c r="G192" s="204"/>
      <c r="H192" s="208">
        <v>2.4</v>
      </c>
      <c r="I192" s="209"/>
      <c r="J192" s="204"/>
      <c r="K192" s="204"/>
      <c r="L192" s="210"/>
      <c r="M192" s="211"/>
      <c r="N192" s="212"/>
      <c r="O192" s="212"/>
      <c r="P192" s="212"/>
      <c r="Q192" s="212"/>
      <c r="R192" s="212"/>
      <c r="S192" s="212"/>
      <c r="T192" s="213"/>
      <c r="AT192" s="214" t="s">
        <v>163</v>
      </c>
      <c r="AU192" s="214" t="s">
        <v>82</v>
      </c>
      <c r="AV192" s="11" t="s">
        <v>82</v>
      </c>
      <c r="AW192" s="11" t="s">
        <v>35</v>
      </c>
      <c r="AX192" s="11" t="s">
        <v>72</v>
      </c>
      <c r="AY192" s="214" t="s">
        <v>156</v>
      </c>
    </row>
    <row r="193" spans="2:65" s="12" customFormat="1">
      <c r="B193" s="215"/>
      <c r="C193" s="216"/>
      <c r="D193" s="217" t="s">
        <v>163</v>
      </c>
      <c r="E193" s="218" t="s">
        <v>21</v>
      </c>
      <c r="F193" s="219" t="s">
        <v>166</v>
      </c>
      <c r="G193" s="216"/>
      <c r="H193" s="220">
        <v>6.01</v>
      </c>
      <c r="I193" s="221"/>
      <c r="J193" s="216"/>
      <c r="K193" s="216"/>
      <c r="L193" s="222"/>
      <c r="M193" s="223"/>
      <c r="N193" s="224"/>
      <c r="O193" s="224"/>
      <c r="P193" s="224"/>
      <c r="Q193" s="224"/>
      <c r="R193" s="224"/>
      <c r="S193" s="224"/>
      <c r="T193" s="225"/>
      <c r="AT193" s="226" t="s">
        <v>163</v>
      </c>
      <c r="AU193" s="226" t="s">
        <v>82</v>
      </c>
      <c r="AV193" s="12" t="s">
        <v>162</v>
      </c>
      <c r="AW193" s="12" t="s">
        <v>35</v>
      </c>
      <c r="AX193" s="12" t="s">
        <v>80</v>
      </c>
      <c r="AY193" s="226" t="s">
        <v>156</v>
      </c>
    </row>
    <row r="194" spans="2:65" s="1" customFormat="1" ht="22.5" customHeight="1">
      <c r="B194" s="39"/>
      <c r="C194" s="191" t="s">
        <v>244</v>
      </c>
      <c r="D194" s="191" t="s">
        <v>158</v>
      </c>
      <c r="E194" s="192" t="s">
        <v>347</v>
      </c>
      <c r="F194" s="193" t="s">
        <v>348</v>
      </c>
      <c r="G194" s="194" t="s">
        <v>349</v>
      </c>
      <c r="H194" s="195">
        <v>15.6</v>
      </c>
      <c r="I194" s="196"/>
      <c r="J194" s="197">
        <f>ROUND(I194*H194,2)</f>
        <v>0</v>
      </c>
      <c r="K194" s="193" t="s">
        <v>21</v>
      </c>
      <c r="L194" s="59"/>
      <c r="M194" s="198" t="s">
        <v>21</v>
      </c>
      <c r="N194" s="199" t="s">
        <v>43</v>
      </c>
      <c r="O194" s="40"/>
      <c r="P194" s="200">
        <f>O194*H194</f>
        <v>0</v>
      </c>
      <c r="Q194" s="200">
        <v>0</v>
      </c>
      <c r="R194" s="200">
        <f>Q194*H194</f>
        <v>0</v>
      </c>
      <c r="S194" s="200">
        <v>0</v>
      </c>
      <c r="T194" s="201">
        <f>S194*H194</f>
        <v>0</v>
      </c>
      <c r="AR194" s="22" t="s">
        <v>162</v>
      </c>
      <c r="AT194" s="22" t="s">
        <v>158</v>
      </c>
      <c r="AU194" s="22" t="s">
        <v>82</v>
      </c>
      <c r="AY194" s="22" t="s">
        <v>156</v>
      </c>
      <c r="BE194" s="202">
        <f>IF(N194="základní",J194,0)</f>
        <v>0</v>
      </c>
      <c r="BF194" s="202">
        <f>IF(N194="snížená",J194,0)</f>
        <v>0</v>
      </c>
      <c r="BG194" s="202">
        <f>IF(N194="zákl. přenesená",J194,0)</f>
        <v>0</v>
      </c>
      <c r="BH194" s="202">
        <f>IF(N194="sníž. přenesená",J194,0)</f>
        <v>0</v>
      </c>
      <c r="BI194" s="202">
        <f>IF(N194="nulová",J194,0)</f>
        <v>0</v>
      </c>
      <c r="BJ194" s="22" t="s">
        <v>80</v>
      </c>
      <c r="BK194" s="202">
        <f>ROUND(I194*H194,2)</f>
        <v>0</v>
      </c>
      <c r="BL194" s="22" t="s">
        <v>162</v>
      </c>
      <c r="BM194" s="22" t="s">
        <v>350</v>
      </c>
    </row>
    <row r="195" spans="2:65" s="10" customFormat="1" ht="29.85" customHeight="1">
      <c r="B195" s="174"/>
      <c r="C195" s="175"/>
      <c r="D195" s="188" t="s">
        <v>71</v>
      </c>
      <c r="E195" s="189" t="s">
        <v>172</v>
      </c>
      <c r="F195" s="189" t="s">
        <v>351</v>
      </c>
      <c r="G195" s="175"/>
      <c r="H195" s="175"/>
      <c r="I195" s="178"/>
      <c r="J195" s="190">
        <f>BK195</f>
        <v>0</v>
      </c>
      <c r="K195" s="175"/>
      <c r="L195" s="180"/>
      <c r="M195" s="181"/>
      <c r="N195" s="182"/>
      <c r="O195" s="182"/>
      <c r="P195" s="183">
        <f>SUM(P196:P228)</f>
        <v>0</v>
      </c>
      <c r="Q195" s="182"/>
      <c r="R195" s="183">
        <f>SUM(R196:R228)</f>
        <v>0</v>
      </c>
      <c r="S195" s="182"/>
      <c r="T195" s="184">
        <f>SUM(T196:T228)</f>
        <v>0</v>
      </c>
      <c r="AR195" s="185" t="s">
        <v>80</v>
      </c>
      <c r="AT195" s="186" t="s">
        <v>71</v>
      </c>
      <c r="AU195" s="186" t="s">
        <v>80</v>
      </c>
      <c r="AY195" s="185" t="s">
        <v>156</v>
      </c>
      <c r="BK195" s="187">
        <f>SUM(BK196:BK228)</f>
        <v>0</v>
      </c>
    </row>
    <row r="196" spans="2:65" s="1" customFormat="1" ht="31.5" customHeight="1">
      <c r="B196" s="39"/>
      <c r="C196" s="191" t="s">
        <v>352</v>
      </c>
      <c r="D196" s="191" t="s">
        <v>158</v>
      </c>
      <c r="E196" s="192" t="s">
        <v>353</v>
      </c>
      <c r="F196" s="193" t="s">
        <v>354</v>
      </c>
      <c r="G196" s="194" t="s">
        <v>161</v>
      </c>
      <c r="H196" s="195">
        <v>70.400000000000006</v>
      </c>
      <c r="I196" s="196"/>
      <c r="J196" s="197">
        <f>ROUND(I196*H196,2)</f>
        <v>0</v>
      </c>
      <c r="K196" s="193" t="s">
        <v>21</v>
      </c>
      <c r="L196" s="59"/>
      <c r="M196" s="198" t="s">
        <v>21</v>
      </c>
      <c r="N196" s="199" t="s">
        <v>43</v>
      </c>
      <c r="O196" s="40"/>
      <c r="P196" s="200">
        <f>O196*H196</f>
        <v>0</v>
      </c>
      <c r="Q196" s="200">
        <v>0</v>
      </c>
      <c r="R196" s="200">
        <f>Q196*H196</f>
        <v>0</v>
      </c>
      <c r="S196" s="200">
        <v>0</v>
      </c>
      <c r="T196" s="201">
        <f>S196*H196</f>
        <v>0</v>
      </c>
      <c r="AR196" s="22" t="s">
        <v>162</v>
      </c>
      <c r="AT196" s="22" t="s">
        <v>158</v>
      </c>
      <c r="AU196" s="22" t="s">
        <v>82</v>
      </c>
      <c r="AY196" s="22" t="s">
        <v>156</v>
      </c>
      <c r="BE196" s="202">
        <f>IF(N196="základní",J196,0)</f>
        <v>0</v>
      </c>
      <c r="BF196" s="202">
        <f>IF(N196="snížená",J196,0)</f>
        <v>0</v>
      </c>
      <c r="BG196" s="202">
        <f>IF(N196="zákl. přenesená",J196,0)</f>
        <v>0</v>
      </c>
      <c r="BH196" s="202">
        <f>IF(N196="sníž. přenesená",J196,0)</f>
        <v>0</v>
      </c>
      <c r="BI196" s="202">
        <f>IF(N196="nulová",J196,0)</f>
        <v>0</v>
      </c>
      <c r="BJ196" s="22" t="s">
        <v>80</v>
      </c>
      <c r="BK196" s="202">
        <f>ROUND(I196*H196,2)</f>
        <v>0</v>
      </c>
      <c r="BL196" s="22" t="s">
        <v>162</v>
      </c>
      <c r="BM196" s="22" t="s">
        <v>355</v>
      </c>
    </row>
    <row r="197" spans="2:65" s="11" customFormat="1">
      <c r="B197" s="203"/>
      <c r="C197" s="204"/>
      <c r="D197" s="205" t="s">
        <v>163</v>
      </c>
      <c r="E197" s="206" t="s">
        <v>21</v>
      </c>
      <c r="F197" s="207" t="s">
        <v>356</v>
      </c>
      <c r="G197" s="204"/>
      <c r="H197" s="208">
        <v>70.400000000000006</v>
      </c>
      <c r="I197" s="209"/>
      <c r="J197" s="204"/>
      <c r="K197" s="204"/>
      <c r="L197" s="210"/>
      <c r="M197" s="211"/>
      <c r="N197" s="212"/>
      <c r="O197" s="212"/>
      <c r="P197" s="212"/>
      <c r="Q197" s="212"/>
      <c r="R197" s="212"/>
      <c r="S197" s="212"/>
      <c r="T197" s="213"/>
      <c r="AT197" s="214" t="s">
        <v>163</v>
      </c>
      <c r="AU197" s="214" t="s">
        <v>82</v>
      </c>
      <c r="AV197" s="11" t="s">
        <v>82</v>
      </c>
      <c r="AW197" s="11" t="s">
        <v>35</v>
      </c>
      <c r="AX197" s="11" t="s">
        <v>72</v>
      </c>
      <c r="AY197" s="214" t="s">
        <v>156</v>
      </c>
    </row>
    <row r="198" spans="2:65" s="12" customFormat="1">
      <c r="B198" s="215"/>
      <c r="C198" s="216"/>
      <c r="D198" s="217" t="s">
        <v>163</v>
      </c>
      <c r="E198" s="218" t="s">
        <v>21</v>
      </c>
      <c r="F198" s="219" t="s">
        <v>166</v>
      </c>
      <c r="G198" s="216"/>
      <c r="H198" s="220">
        <v>70.400000000000006</v>
      </c>
      <c r="I198" s="221"/>
      <c r="J198" s="216"/>
      <c r="K198" s="216"/>
      <c r="L198" s="222"/>
      <c r="M198" s="223"/>
      <c r="N198" s="224"/>
      <c r="O198" s="224"/>
      <c r="P198" s="224"/>
      <c r="Q198" s="224"/>
      <c r="R198" s="224"/>
      <c r="S198" s="224"/>
      <c r="T198" s="225"/>
      <c r="AT198" s="226" t="s">
        <v>163</v>
      </c>
      <c r="AU198" s="226" t="s">
        <v>82</v>
      </c>
      <c r="AV198" s="12" t="s">
        <v>162</v>
      </c>
      <c r="AW198" s="12" t="s">
        <v>35</v>
      </c>
      <c r="AX198" s="12" t="s">
        <v>80</v>
      </c>
      <c r="AY198" s="226" t="s">
        <v>156</v>
      </c>
    </row>
    <row r="199" spans="2:65" s="1" customFormat="1" ht="31.5" customHeight="1">
      <c r="B199" s="39"/>
      <c r="C199" s="191" t="s">
        <v>255</v>
      </c>
      <c r="D199" s="191" t="s">
        <v>158</v>
      </c>
      <c r="E199" s="192" t="s">
        <v>357</v>
      </c>
      <c r="F199" s="193" t="s">
        <v>358</v>
      </c>
      <c r="G199" s="194" t="s">
        <v>161</v>
      </c>
      <c r="H199" s="195">
        <v>136.46299999999999</v>
      </c>
      <c r="I199" s="196"/>
      <c r="J199" s="197">
        <f>ROUND(I199*H199,2)</f>
        <v>0</v>
      </c>
      <c r="K199" s="193" t="s">
        <v>21</v>
      </c>
      <c r="L199" s="59"/>
      <c r="M199" s="198" t="s">
        <v>21</v>
      </c>
      <c r="N199" s="199" t="s">
        <v>43</v>
      </c>
      <c r="O199" s="40"/>
      <c r="P199" s="200">
        <f>O199*H199</f>
        <v>0</v>
      </c>
      <c r="Q199" s="200">
        <v>0</v>
      </c>
      <c r="R199" s="200">
        <f>Q199*H199</f>
        <v>0</v>
      </c>
      <c r="S199" s="200">
        <v>0</v>
      </c>
      <c r="T199" s="201">
        <f>S199*H199</f>
        <v>0</v>
      </c>
      <c r="AR199" s="22" t="s">
        <v>162</v>
      </c>
      <c r="AT199" s="22" t="s">
        <v>158</v>
      </c>
      <c r="AU199" s="22" t="s">
        <v>82</v>
      </c>
      <c r="AY199" s="22" t="s">
        <v>156</v>
      </c>
      <c r="BE199" s="202">
        <f>IF(N199="základní",J199,0)</f>
        <v>0</v>
      </c>
      <c r="BF199" s="202">
        <f>IF(N199="snížená",J199,0)</f>
        <v>0</v>
      </c>
      <c r="BG199" s="202">
        <f>IF(N199="zákl. přenesená",J199,0)</f>
        <v>0</v>
      </c>
      <c r="BH199" s="202">
        <f>IF(N199="sníž. přenesená",J199,0)</f>
        <v>0</v>
      </c>
      <c r="BI199" s="202">
        <f>IF(N199="nulová",J199,0)</f>
        <v>0</v>
      </c>
      <c r="BJ199" s="22" t="s">
        <v>80</v>
      </c>
      <c r="BK199" s="202">
        <f>ROUND(I199*H199,2)</f>
        <v>0</v>
      </c>
      <c r="BL199" s="22" t="s">
        <v>162</v>
      </c>
      <c r="BM199" s="22" t="s">
        <v>359</v>
      </c>
    </row>
    <row r="200" spans="2:65" s="1" customFormat="1" ht="31.5" customHeight="1">
      <c r="B200" s="39"/>
      <c r="C200" s="191" t="s">
        <v>360</v>
      </c>
      <c r="D200" s="191" t="s">
        <v>158</v>
      </c>
      <c r="E200" s="192" t="s">
        <v>361</v>
      </c>
      <c r="F200" s="193" t="s">
        <v>362</v>
      </c>
      <c r="G200" s="194" t="s">
        <v>161</v>
      </c>
      <c r="H200" s="195">
        <v>272.92599999999999</v>
      </c>
      <c r="I200" s="196"/>
      <c r="J200" s="197">
        <f>ROUND(I200*H200,2)</f>
        <v>0</v>
      </c>
      <c r="K200" s="193" t="s">
        <v>21</v>
      </c>
      <c r="L200" s="59"/>
      <c r="M200" s="198" t="s">
        <v>21</v>
      </c>
      <c r="N200" s="199" t="s">
        <v>43</v>
      </c>
      <c r="O200" s="40"/>
      <c r="P200" s="200">
        <f>O200*H200</f>
        <v>0</v>
      </c>
      <c r="Q200" s="200">
        <v>0</v>
      </c>
      <c r="R200" s="200">
        <f>Q200*H200</f>
        <v>0</v>
      </c>
      <c r="S200" s="200">
        <v>0</v>
      </c>
      <c r="T200" s="201">
        <f>S200*H200</f>
        <v>0</v>
      </c>
      <c r="AR200" s="22" t="s">
        <v>162</v>
      </c>
      <c r="AT200" s="22" t="s">
        <v>158</v>
      </c>
      <c r="AU200" s="22" t="s">
        <v>82</v>
      </c>
      <c r="AY200" s="22" t="s">
        <v>156</v>
      </c>
      <c r="BE200" s="202">
        <f>IF(N200="základní",J200,0)</f>
        <v>0</v>
      </c>
      <c r="BF200" s="202">
        <f>IF(N200="snížená",J200,0)</f>
        <v>0</v>
      </c>
      <c r="BG200" s="202">
        <f>IF(N200="zákl. přenesená",J200,0)</f>
        <v>0</v>
      </c>
      <c r="BH200" s="202">
        <f>IF(N200="sníž. přenesená",J200,0)</f>
        <v>0</v>
      </c>
      <c r="BI200" s="202">
        <f>IF(N200="nulová",J200,0)</f>
        <v>0</v>
      </c>
      <c r="BJ200" s="22" t="s">
        <v>80</v>
      </c>
      <c r="BK200" s="202">
        <f>ROUND(I200*H200,2)</f>
        <v>0</v>
      </c>
      <c r="BL200" s="22" t="s">
        <v>162</v>
      </c>
      <c r="BM200" s="22" t="s">
        <v>363</v>
      </c>
    </row>
    <row r="201" spans="2:65" s="11" customFormat="1">
      <c r="B201" s="203"/>
      <c r="C201" s="204"/>
      <c r="D201" s="205" t="s">
        <v>163</v>
      </c>
      <c r="E201" s="206" t="s">
        <v>21</v>
      </c>
      <c r="F201" s="207" t="s">
        <v>364</v>
      </c>
      <c r="G201" s="204"/>
      <c r="H201" s="208">
        <v>272.92599999999999</v>
      </c>
      <c r="I201" s="209"/>
      <c r="J201" s="204"/>
      <c r="K201" s="204"/>
      <c r="L201" s="210"/>
      <c r="M201" s="211"/>
      <c r="N201" s="212"/>
      <c r="O201" s="212"/>
      <c r="P201" s="212"/>
      <c r="Q201" s="212"/>
      <c r="R201" s="212"/>
      <c r="S201" s="212"/>
      <c r="T201" s="213"/>
      <c r="AT201" s="214" t="s">
        <v>163</v>
      </c>
      <c r="AU201" s="214" t="s">
        <v>82</v>
      </c>
      <c r="AV201" s="11" t="s">
        <v>82</v>
      </c>
      <c r="AW201" s="11" t="s">
        <v>35</v>
      </c>
      <c r="AX201" s="11" t="s">
        <v>72</v>
      </c>
      <c r="AY201" s="214" t="s">
        <v>156</v>
      </c>
    </row>
    <row r="202" spans="2:65" s="12" customFormat="1">
      <c r="B202" s="215"/>
      <c r="C202" s="216"/>
      <c r="D202" s="217" t="s">
        <v>163</v>
      </c>
      <c r="E202" s="218" t="s">
        <v>21</v>
      </c>
      <c r="F202" s="219" t="s">
        <v>166</v>
      </c>
      <c r="G202" s="216"/>
      <c r="H202" s="220">
        <v>272.92599999999999</v>
      </c>
      <c r="I202" s="221"/>
      <c r="J202" s="216"/>
      <c r="K202" s="216"/>
      <c r="L202" s="222"/>
      <c r="M202" s="223"/>
      <c r="N202" s="224"/>
      <c r="O202" s="224"/>
      <c r="P202" s="224"/>
      <c r="Q202" s="224"/>
      <c r="R202" s="224"/>
      <c r="S202" s="224"/>
      <c r="T202" s="225"/>
      <c r="AT202" s="226" t="s">
        <v>163</v>
      </c>
      <c r="AU202" s="226" t="s">
        <v>82</v>
      </c>
      <c r="AV202" s="12" t="s">
        <v>162</v>
      </c>
      <c r="AW202" s="12" t="s">
        <v>35</v>
      </c>
      <c r="AX202" s="12" t="s">
        <v>80</v>
      </c>
      <c r="AY202" s="226" t="s">
        <v>156</v>
      </c>
    </row>
    <row r="203" spans="2:65" s="1" customFormat="1" ht="31.5" customHeight="1">
      <c r="B203" s="39"/>
      <c r="C203" s="191" t="s">
        <v>259</v>
      </c>
      <c r="D203" s="191" t="s">
        <v>158</v>
      </c>
      <c r="E203" s="192" t="s">
        <v>365</v>
      </c>
      <c r="F203" s="193" t="s">
        <v>366</v>
      </c>
      <c r="G203" s="194" t="s">
        <v>317</v>
      </c>
      <c r="H203" s="195">
        <v>28</v>
      </c>
      <c r="I203" s="196"/>
      <c r="J203" s="197">
        <f>ROUND(I203*H203,2)</f>
        <v>0</v>
      </c>
      <c r="K203" s="193" t="s">
        <v>21</v>
      </c>
      <c r="L203" s="59"/>
      <c r="M203" s="198" t="s">
        <v>21</v>
      </c>
      <c r="N203" s="199" t="s">
        <v>43</v>
      </c>
      <c r="O203" s="40"/>
      <c r="P203" s="200">
        <f>O203*H203</f>
        <v>0</v>
      </c>
      <c r="Q203" s="200">
        <v>0</v>
      </c>
      <c r="R203" s="200">
        <f>Q203*H203</f>
        <v>0</v>
      </c>
      <c r="S203" s="200">
        <v>0</v>
      </c>
      <c r="T203" s="201">
        <f>S203*H203</f>
        <v>0</v>
      </c>
      <c r="AR203" s="22" t="s">
        <v>162</v>
      </c>
      <c r="AT203" s="22" t="s">
        <v>158</v>
      </c>
      <c r="AU203" s="22" t="s">
        <v>82</v>
      </c>
      <c r="AY203" s="22" t="s">
        <v>156</v>
      </c>
      <c r="BE203" s="202">
        <f>IF(N203="základní",J203,0)</f>
        <v>0</v>
      </c>
      <c r="BF203" s="202">
        <f>IF(N203="snížená",J203,0)</f>
        <v>0</v>
      </c>
      <c r="BG203" s="202">
        <f>IF(N203="zákl. přenesená",J203,0)</f>
        <v>0</v>
      </c>
      <c r="BH203" s="202">
        <f>IF(N203="sníž. přenesená",J203,0)</f>
        <v>0</v>
      </c>
      <c r="BI203" s="202">
        <f>IF(N203="nulová",J203,0)</f>
        <v>0</v>
      </c>
      <c r="BJ203" s="22" t="s">
        <v>80</v>
      </c>
      <c r="BK203" s="202">
        <f>ROUND(I203*H203,2)</f>
        <v>0</v>
      </c>
      <c r="BL203" s="22" t="s">
        <v>162</v>
      </c>
      <c r="BM203" s="22" t="s">
        <v>367</v>
      </c>
    </row>
    <row r="204" spans="2:65" s="1" customFormat="1" ht="22.5" customHeight="1">
      <c r="B204" s="39"/>
      <c r="C204" s="191" t="s">
        <v>368</v>
      </c>
      <c r="D204" s="191" t="s">
        <v>158</v>
      </c>
      <c r="E204" s="192" t="s">
        <v>369</v>
      </c>
      <c r="F204" s="193" t="s">
        <v>370</v>
      </c>
      <c r="G204" s="194" t="s">
        <v>161</v>
      </c>
      <c r="H204" s="195">
        <v>3.05</v>
      </c>
      <c r="I204" s="196"/>
      <c r="J204" s="197">
        <f>ROUND(I204*H204,2)</f>
        <v>0</v>
      </c>
      <c r="K204" s="193" t="s">
        <v>21</v>
      </c>
      <c r="L204" s="59"/>
      <c r="M204" s="198" t="s">
        <v>21</v>
      </c>
      <c r="N204" s="199" t="s">
        <v>43</v>
      </c>
      <c r="O204" s="40"/>
      <c r="P204" s="200">
        <f>O204*H204</f>
        <v>0</v>
      </c>
      <c r="Q204" s="200">
        <v>0</v>
      </c>
      <c r="R204" s="200">
        <f>Q204*H204</f>
        <v>0</v>
      </c>
      <c r="S204" s="200">
        <v>0</v>
      </c>
      <c r="T204" s="201">
        <f>S204*H204</f>
        <v>0</v>
      </c>
      <c r="AR204" s="22" t="s">
        <v>162</v>
      </c>
      <c r="AT204" s="22" t="s">
        <v>158</v>
      </c>
      <c r="AU204" s="22" t="s">
        <v>82</v>
      </c>
      <c r="AY204" s="22" t="s">
        <v>156</v>
      </c>
      <c r="BE204" s="202">
        <f>IF(N204="základní",J204,0)</f>
        <v>0</v>
      </c>
      <c r="BF204" s="202">
        <f>IF(N204="snížená",J204,0)</f>
        <v>0</v>
      </c>
      <c r="BG204" s="202">
        <f>IF(N204="zákl. přenesená",J204,0)</f>
        <v>0</v>
      </c>
      <c r="BH204" s="202">
        <f>IF(N204="sníž. přenesená",J204,0)</f>
        <v>0</v>
      </c>
      <c r="BI204" s="202">
        <f>IF(N204="nulová",J204,0)</f>
        <v>0</v>
      </c>
      <c r="BJ204" s="22" t="s">
        <v>80</v>
      </c>
      <c r="BK204" s="202">
        <f>ROUND(I204*H204,2)</f>
        <v>0</v>
      </c>
      <c r="BL204" s="22" t="s">
        <v>162</v>
      </c>
      <c r="BM204" s="22" t="s">
        <v>371</v>
      </c>
    </row>
    <row r="205" spans="2:65" s="1" customFormat="1" ht="22.5" customHeight="1">
      <c r="B205" s="39"/>
      <c r="C205" s="191" t="s">
        <v>264</v>
      </c>
      <c r="D205" s="191" t="s">
        <v>158</v>
      </c>
      <c r="E205" s="192" t="s">
        <v>372</v>
      </c>
      <c r="F205" s="193" t="s">
        <v>373</v>
      </c>
      <c r="G205" s="194" t="s">
        <v>175</v>
      </c>
      <c r="H205" s="195">
        <v>5.048</v>
      </c>
      <c r="I205" s="196"/>
      <c r="J205" s="197">
        <f>ROUND(I205*H205,2)</f>
        <v>0</v>
      </c>
      <c r="K205" s="193" t="s">
        <v>21</v>
      </c>
      <c r="L205" s="59"/>
      <c r="M205" s="198" t="s">
        <v>21</v>
      </c>
      <c r="N205" s="199" t="s">
        <v>43</v>
      </c>
      <c r="O205" s="40"/>
      <c r="P205" s="200">
        <f>O205*H205</f>
        <v>0</v>
      </c>
      <c r="Q205" s="200">
        <v>0</v>
      </c>
      <c r="R205" s="200">
        <f>Q205*H205</f>
        <v>0</v>
      </c>
      <c r="S205" s="200">
        <v>0</v>
      </c>
      <c r="T205" s="201">
        <f>S205*H205</f>
        <v>0</v>
      </c>
      <c r="AR205" s="22" t="s">
        <v>162</v>
      </c>
      <c r="AT205" s="22" t="s">
        <v>158</v>
      </c>
      <c r="AU205" s="22" t="s">
        <v>82</v>
      </c>
      <c r="AY205" s="22" t="s">
        <v>156</v>
      </c>
      <c r="BE205" s="202">
        <f>IF(N205="základní",J205,0)</f>
        <v>0</v>
      </c>
      <c r="BF205" s="202">
        <f>IF(N205="snížená",J205,0)</f>
        <v>0</v>
      </c>
      <c r="BG205" s="202">
        <f>IF(N205="zákl. přenesená",J205,0)</f>
        <v>0</v>
      </c>
      <c r="BH205" s="202">
        <f>IF(N205="sníž. přenesená",J205,0)</f>
        <v>0</v>
      </c>
      <c r="BI205" s="202">
        <f>IF(N205="nulová",J205,0)</f>
        <v>0</v>
      </c>
      <c r="BJ205" s="22" t="s">
        <v>80</v>
      </c>
      <c r="BK205" s="202">
        <f>ROUND(I205*H205,2)</f>
        <v>0</v>
      </c>
      <c r="BL205" s="22" t="s">
        <v>162</v>
      </c>
      <c r="BM205" s="22" t="s">
        <v>374</v>
      </c>
    </row>
    <row r="206" spans="2:65" s="11" customFormat="1">
      <c r="B206" s="203"/>
      <c r="C206" s="204"/>
      <c r="D206" s="205" t="s">
        <v>163</v>
      </c>
      <c r="E206" s="206" t="s">
        <v>21</v>
      </c>
      <c r="F206" s="207" t="s">
        <v>375</v>
      </c>
      <c r="G206" s="204"/>
      <c r="H206" s="208">
        <v>5.1040000000000001</v>
      </c>
      <c r="I206" s="209"/>
      <c r="J206" s="204"/>
      <c r="K206" s="204"/>
      <c r="L206" s="210"/>
      <c r="M206" s="211"/>
      <c r="N206" s="212"/>
      <c r="O206" s="212"/>
      <c r="P206" s="212"/>
      <c r="Q206" s="212"/>
      <c r="R206" s="212"/>
      <c r="S206" s="212"/>
      <c r="T206" s="213"/>
      <c r="AT206" s="214" t="s">
        <v>163</v>
      </c>
      <c r="AU206" s="214" t="s">
        <v>82</v>
      </c>
      <c r="AV206" s="11" t="s">
        <v>82</v>
      </c>
      <c r="AW206" s="11" t="s">
        <v>35</v>
      </c>
      <c r="AX206" s="11" t="s">
        <v>72</v>
      </c>
      <c r="AY206" s="214" t="s">
        <v>156</v>
      </c>
    </row>
    <row r="207" spans="2:65" s="11" customFormat="1">
      <c r="B207" s="203"/>
      <c r="C207" s="204"/>
      <c r="D207" s="205" t="s">
        <v>163</v>
      </c>
      <c r="E207" s="206" t="s">
        <v>21</v>
      </c>
      <c r="F207" s="207" t="s">
        <v>376</v>
      </c>
      <c r="G207" s="204"/>
      <c r="H207" s="208">
        <v>-5.6000000000000001E-2</v>
      </c>
      <c r="I207" s="209"/>
      <c r="J207" s="204"/>
      <c r="K207" s="204"/>
      <c r="L207" s="210"/>
      <c r="M207" s="211"/>
      <c r="N207" s="212"/>
      <c r="O207" s="212"/>
      <c r="P207" s="212"/>
      <c r="Q207" s="212"/>
      <c r="R207" s="212"/>
      <c r="S207" s="212"/>
      <c r="T207" s="213"/>
      <c r="AT207" s="214" t="s">
        <v>163</v>
      </c>
      <c r="AU207" s="214" t="s">
        <v>82</v>
      </c>
      <c r="AV207" s="11" t="s">
        <v>82</v>
      </c>
      <c r="AW207" s="11" t="s">
        <v>35</v>
      </c>
      <c r="AX207" s="11" t="s">
        <v>72</v>
      </c>
      <c r="AY207" s="214" t="s">
        <v>156</v>
      </c>
    </row>
    <row r="208" spans="2:65" s="12" customFormat="1">
      <c r="B208" s="215"/>
      <c r="C208" s="216"/>
      <c r="D208" s="217" t="s">
        <v>163</v>
      </c>
      <c r="E208" s="218" t="s">
        <v>21</v>
      </c>
      <c r="F208" s="219" t="s">
        <v>166</v>
      </c>
      <c r="G208" s="216"/>
      <c r="H208" s="220">
        <v>5.048</v>
      </c>
      <c r="I208" s="221"/>
      <c r="J208" s="216"/>
      <c r="K208" s="216"/>
      <c r="L208" s="222"/>
      <c r="M208" s="223"/>
      <c r="N208" s="224"/>
      <c r="O208" s="224"/>
      <c r="P208" s="224"/>
      <c r="Q208" s="224"/>
      <c r="R208" s="224"/>
      <c r="S208" s="224"/>
      <c r="T208" s="225"/>
      <c r="AT208" s="226" t="s">
        <v>163</v>
      </c>
      <c r="AU208" s="226" t="s">
        <v>82</v>
      </c>
      <c r="AV208" s="12" t="s">
        <v>162</v>
      </c>
      <c r="AW208" s="12" t="s">
        <v>35</v>
      </c>
      <c r="AX208" s="12" t="s">
        <v>80</v>
      </c>
      <c r="AY208" s="226" t="s">
        <v>156</v>
      </c>
    </row>
    <row r="209" spans="2:65" s="1" customFormat="1" ht="31.5" customHeight="1">
      <c r="B209" s="39"/>
      <c r="C209" s="191" t="s">
        <v>377</v>
      </c>
      <c r="D209" s="191" t="s">
        <v>158</v>
      </c>
      <c r="E209" s="192" t="s">
        <v>378</v>
      </c>
      <c r="F209" s="193" t="s">
        <v>379</v>
      </c>
      <c r="G209" s="194" t="s">
        <v>175</v>
      </c>
      <c r="H209" s="195">
        <v>5.048</v>
      </c>
      <c r="I209" s="196"/>
      <c r="J209" s="197">
        <f>ROUND(I209*H209,2)</f>
        <v>0</v>
      </c>
      <c r="K209" s="193" t="s">
        <v>21</v>
      </c>
      <c r="L209" s="59"/>
      <c r="M209" s="198" t="s">
        <v>21</v>
      </c>
      <c r="N209" s="199" t="s">
        <v>43</v>
      </c>
      <c r="O209" s="40"/>
      <c r="P209" s="200">
        <f>O209*H209</f>
        <v>0</v>
      </c>
      <c r="Q209" s="200">
        <v>0</v>
      </c>
      <c r="R209" s="200">
        <f>Q209*H209</f>
        <v>0</v>
      </c>
      <c r="S209" s="200">
        <v>0</v>
      </c>
      <c r="T209" s="201">
        <f>S209*H209</f>
        <v>0</v>
      </c>
      <c r="AR209" s="22" t="s">
        <v>162</v>
      </c>
      <c r="AT209" s="22" t="s">
        <v>158</v>
      </c>
      <c r="AU209" s="22" t="s">
        <v>82</v>
      </c>
      <c r="AY209" s="22" t="s">
        <v>156</v>
      </c>
      <c r="BE209" s="202">
        <f>IF(N209="základní",J209,0)</f>
        <v>0</v>
      </c>
      <c r="BF209" s="202">
        <f>IF(N209="snížená",J209,0)</f>
        <v>0</v>
      </c>
      <c r="BG209" s="202">
        <f>IF(N209="zákl. přenesená",J209,0)</f>
        <v>0</v>
      </c>
      <c r="BH209" s="202">
        <f>IF(N209="sníž. přenesená",J209,0)</f>
        <v>0</v>
      </c>
      <c r="BI209" s="202">
        <f>IF(N209="nulová",J209,0)</f>
        <v>0</v>
      </c>
      <c r="BJ209" s="22" t="s">
        <v>80</v>
      </c>
      <c r="BK209" s="202">
        <f>ROUND(I209*H209,2)</f>
        <v>0</v>
      </c>
      <c r="BL209" s="22" t="s">
        <v>162</v>
      </c>
      <c r="BM209" s="22" t="s">
        <v>380</v>
      </c>
    </row>
    <row r="210" spans="2:65" s="1" customFormat="1" ht="31.5" customHeight="1">
      <c r="B210" s="39"/>
      <c r="C210" s="191" t="s">
        <v>267</v>
      </c>
      <c r="D210" s="191" t="s">
        <v>158</v>
      </c>
      <c r="E210" s="192" t="s">
        <v>381</v>
      </c>
      <c r="F210" s="193" t="s">
        <v>382</v>
      </c>
      <c r="G210" s="194" t="s">
        <v>175</v>
      </c>
      <c r="H210" s="195">
        <v>5.048</v>
      </c>
      <c r="I210" s="196"/>
      <c r="J210" s="197">
        <f>ROUND(I210*H210,2)</f>
        <v>0</v>
      </c>
      <c r="K210" s="193" t="s">
        <v>21</v>
      </c>
      <c r="L210" s="59"/>
      <c r="M210" s="198" t="s">
        <v>21</v>
      </c>
      <c r="N210" s="199" t="s">
        <v>43</v>
      </c>
      <c r="O210" s="40"/>
      <c r="P210" s="200">
        <f>O210*H210</f>
        <v>0</v>
      </c>
      <c r="Q210" s="200">
        <v>0</v>
      </c>
      <c r="R210" s="200">
        <f>Q210*H210</f>
        <v>0</v>
      </c>
      <c r="S210" s="200">
        <v>0</v>
      </c>
      <c r="T210" s="201">
        <f>S210*H210</f>
        <v>0</v>
      </c>
      <c r="AR210" s="22" t="s">
        <v>162</v>
      </c>
      <c r="AT210" s="22" t="s">
        <v>158</v>
      </c>
      <c r="AU210" s="22" t="s">
        <v>82</v>
      </c>
      <c r="AY210" s="22" t="s">
        <v>156</v>
      </c>
      <c r="BE210" s="202">
        <f>IF(N210="základní",J210,0)</f>
        <v>0</v>
      </c>
      <c r="BF210" s="202">
        <f>IF(N210="snížená",J210,0)</f>
        <v>0</v>
      </c>
      <c r="BG210" s="202">
        <f>IF(N210="zákl. přenesená",J210,0)</f>
        <v>0</v>
      </c>
      <c r="BH210" s="202">
        <f>IF(N210="sníž. přenesená",J210,0)</f>
        <v>0</v>
      </c>
      <c r="BI210" s="202">
        <f>IF(N210="nulová",J210,0)</f>
        <v>0</v>
      </c>
      <c r="BJ210" s="22" t="s">
        <v>80</v>
      </c>
      <c r="BK210" s="202">
        <f>ROUND(I210*H210,2)</f>
        <v>0</v>
      </c>
      <c r="BL210" s="22" t="s">
        <v>162</v>
      </c>
      <c r="BM210" s="22" t="s">
        <v>383</v>
      </c>
    </row>
    <row r="211" spans="2:65" s="11" customFormat="1">
      <c r="B211" s="203"/>
      <c r="C211" s="204"/>
      <c r="D211" s="205" t="s">
        <v>163</v>
      </c>
      <c r="E211" s="206" t="s">
        <v>21</v>
      </c>
      <c r="F211" s="207" t="s">
        <v>375</v>
      </c>
      <c r="G211" s="204"/>
      <c r="H211" s="208">
        <v>5.1040000000000001</v>
      </c>
      <c r="I211" s="209"/>
      <c r="J211" s="204"/>
      <c r="K211" s="204"/>
      <c r="L211" s="210"/>
      <c r="M211" s="211"/>
      <c r="N211" s="212"/>
      <c r="O211" s="212"/>
      <c r="P211" s="212"/>
      <c r="Q211" s="212"/>
      <c r="R211" s="212"/>
      <c r="S211" s="212"/>
      <c r="T211" s="213"/>
      <c r="AT211" s="214" t="s">
        <v>163</v>
      </c>
      <c r="AU211" s="214" t="s">
        <v>82</v>
      </c>
      <c r="AV211" s="11" t="s">
        <v>82</v>
      </c>
      <c r="AW211" s="11" t="s">
        <v>35</v>
      </c>
      <c r="AX211" s="11" t="s">
        <v>72</v>
      </c>
      <c r="AY211" s="214" t="s">
        <v>156</v>
      </c>
    </row>
    <row r="212" spans="2:65" s="11" customFormat="1">
      <c r="B212" s="203"/>
      <c r="C212" s="204"/>
      <c r="D212" s="205" t="s">
        <v>163</v>
      </c>
      <c r="E212" s="206" t="s">
        <v>21</v>
      </c>
      <c r="F212" s="207" t="s">
        <v>376</v>
      </c>
      <c r="G212" s="204"/>
      <c r="H212" s="208">
        <v>-5.6000000000000001E-2</v>
      </c>
      <c r="I212" s="209"/>
      <c r="J212" s="204"/>
      <c r="K212" s="204"/>
      <c r="L212" s="210"/>
      <c r="M212" s="211"/>
      <c r="N212" s="212"/>
      <c r="O212" s="212"/>
      <c r="P212" s="212"/>
      <c r="Q212" s="212"/>
      <c r="R212" s="212"/>
      <c r="S212" s="212"/>
      <c r="T212" s="213"/>
      <c r="AT212" s="214" t="s">
        <v>163</v>
      </c>
      <c r="AU212" s="214" t="s">
        <v>82</v>
      </c>
      <c r="AV212" s="11" t="s">
        <v>82</v>
      </c>
      <c r="AW212" s="11" t="s">
        <v>35</v>
      </c>
      <c r="AX212" s="11" t="s">
        <v>72</v>
      </c>
      <c r="AY212" s="214" t="s">
        <v>156</v>
      </c>
    </row>
    <row r="213" spans="2:65" s="12" customFormat="1">
      <c r="B213" s="215"/>
      <c r="C213" s="216"/>
      <c r="D213" s="217" t="s">
        <v>163</v>
      </c>
      <c r="E213" s="218" t="s">
        <v>21</v>
      </c>
      <c r="F213" s="219" t="s">
        <v>166</v>
      </c>
      <c r="G213" s="216"/>
      <c r="H213" s="220">
        <v>5.048</v>
      </c>
      <c r="I213" s="221"/>
      <c r="J213" s="216"/>
      <c r="K213" s="216"/>
      <c r="L213" s="222"/>
      <c r="M213" s="223"/>
      <c r="N213" s="224"/>
      <c r="O213" s="224"/>
      <c r="P213" s="224"/>
      <c r="Q213" s="224"/>
      <c r="R213" s="224"/>
      <c r="S213" s="224"/>
      <c r="T213" s="225"/>
      <c r="AT213" s="226" t="s">
        <v>163</v>
      </c>
      <c r="AU213" s="226" t="s">
        <v>82</v>
      </c>
      <c r="AV213" s="12" t="s">
        <v>162</v>
      </c>
      <c r="AW213" s="12" t="s">
        <v>35</v>
      </c>
      <c r="AX213" s="12" t="s">
        <v>80</v>
      </c>
      <c r="AY213" s="226" t="s">
        <v>156</v>
      </c>
    </row>
    <row r="214" spans="2:65" s="1" customFormat="1" ht="22.5" customHeight="1">
      <c r="B214" s="39"/>
      <c r="C214" s="191" t="s">
        <v>384</v>
      </c>
      <c r="D214" s="191" t="s">
        <v>158</v>
      </c>
      <c r="E214" s="192" t="s">
        <v>385</v>
      </c>
      <c r="F214" s="193" t="s">
        <v>386</v>
      </c>
      <c r="G214" s="194" t="s">
        <v>161</v>
      </c>
      <c r="H214" s="195">
        <v>3.12</v>
      </c>
      <c r="I214" s="196"/>
      <c r="J214" s="197">
        <f>ROUND(I214*H214,2)</f>
        <v>0</v>
      </c>
      <c r="K214" s="193" t="s">
        <v>21</v>
      </c>
      <c r="L214" s="59"/>
      <c r="M214" s="198" t="s">
        <v>21</v>
      </c>
      <c r="N214" s="199" t="s">
        <v>43</v>
      </c>
      <c r="O214" s="40"/>
      <c r="P214" s="200">
        <f>O214*H214</f>
        <v>0</v>
      </c>
      <c r="Q214" s="200">
        <v>0</v>
      </c>
      <c r="R214" s="200">
        <f>Q214*H214</f>
        <v>0</v>
      </c>
      <c r="S214" s="200">
        <v>0</v>
      </c>
      <c r="T214" s="201">
        <f>S214*H214</f>
        <v>0</v>
      </c>
      <c r="AR214" s="22" t="s">
        <v>162</v>
      </c>
      <c r="AT214" s="22" t="s">
        <v>158</v>
      </c>
      <c r="AU214" s="22" t="s">
        <v>82</v>
      </c>
      <c r="AY214" s="22" t="s">
        <v>156</v>
      </c>
      <c r="BE214" s="202">
        <f>IF(N214="základní",J214,0)</f>
        <v>0</v>
      </c>
      <c r="BF214" s="202">
        <f>IF(N214="snížená",J214,0)</f>
        <v>0</v>
      </c>
      <c r="BG214" s="202">
        <f>IF(N214="zákl. přenesená",J214,0)</f>
        <v>0</v>
      </c>
      <c r="BH214" s="202">
        <f>IF(N214="sníž. přenesená",J214,0)</f>
        <v>0</v>
      </c>
      <c r="BI214" s="202">
        <f>IF(N214="nulová",J214,0)</f>
        <v>0</v>
      </c>
      <c r="BJ214" s="22" t="s">
        <v>80</v>
      </c>
      <c r="BK214" s="202">
        <f>ROUND(I214*H214,2)</f>
        <v>0</v>
      </c>
      <c r="BL214" s="22" t="s">
        <v>162</v>
      </c>
      <c r="BM214" s="22" t="s">
        <v>387</v>
      </c>
    </row>
    <row r="215" spans="2:65" s="1" customFormat="1" ht="22.5" customHeight="1">
      <c r="B215" s="39"/>
      <c r="C215" s="191" t="s">
        <v>275</v>
      </c>
      <c r="D215" s="191" t="s">
        <v>158</v>
      </c>
      <c r="E215" s="192" t="s">
        <v>388</v>
      </c>
      <c r="F215" s="193" t="s">
        <v>389</v>
      </c>
      <c r="G215" s="194" t="s">
        <v>161</v>
      </c>
      <c r="H215" s="195">
        <v>3.12</v>
      </c>
      <c r="I215" s="196"/>
      <c r="J215" s="197">
        <f>ROUND(I215*H215,2)</f>
        <v>0</v>
      </c>
      <c r="K215" s="193" t="s">
        <v>21</v>
      </c>
      <c r="L215" s="59"/>
      <c r="M215" s="198" t="s">
        <v>21</v>
      </c>
      <c r="N215" s="199" t="s">
        <v>43</v>
      </c>
      <c r="O215" s="40"/>
      <c r="P215" s="200">
        <f>O215*H215</f>
        <v>0</v>
      </c>
      <c r="Q215" s="200">
        <v>0</v>
      </c>
      <c r="R215" s="200">
        <f>Q215*H215</f>
        <v>0</v>
      </c>
      <c r="S215" s="200">
        <v>0</v>
      </c>
      <c r="T215" s="201">
        <f>S215*H215</f>
        <v>0</v>
      </c>
      <c r="AR215" s="22" t="s">
        <v>162</v>
      </c>
      <c r="AT215" s="22" t="s">
        <v>158</v>
      </c>
      <c r="AU215" s="22" t="s">
        <v>82</v>
      </c>
      <c r="AY215" s="22" t="s">
        <v>156</v>
      </c>
      <c r="BE215" s="202">
        <f>IF(N215="základní",J215,0)</f>
        <v>0</v>
      </c>
      <c r="BF215" s="202">
        <f>IF(N215="snížená",J215,0)</f>
        <v>0</v>
      </c>
      <c r="BG215" s="202">
        <f>IF(N215="zákl. přenesená",J215,0)</f>
        <v>0</v>
      </c>
      <c r="BH215" s="202">
        <f>IF(N215="sníž. přenesená",J215,0)</f>
        <v>0</v>
      </c>
      <c r="BI215" s="202">
        <f>IF(N215="nulová",J215,0)</f>
        <v>0</v>
      </c>
      <c r="BJ215" s="22" t="s">
        <v>80</v>
      </c>
      <c r="BK215" s="202">
        <f>ROUND(I215*H215,2)</f>
        <v>0</v>
      </c>
      <c r="BL215" s="22" t="s">
        <v>162</v>
      </c>
      <c r="BM215" s="22" t="s">
        <v>390</v>
      </c>
    </row>
    <row r="216" spans="2:65" s="11" customFormat="1">
      <c r="B216" s="203"/>
      <c r="C216" s="204"/>
      <c r="D216" s="205" t="s">
        <v>163</v>
      </c>
      <c r="E216" s="206" t="s">
        <v>21</v>
      </c>
      <c r="F216" s="207" t="s">
        <v>391</v>
      </c>
      <c r="G216" s="204"/>
      <c r="H216" s="208">
        <v>1.62</v>
      </c>
      <c r="I216" s="209"/>
      <c r="J216" s="204"/>
      <c r="K216" s="204"/>
      <c r="L216" s="210"/>
      <c r="M216" s="211"/>
      <c r="N216" s="212"/>
      <c r="O216" s="212"/>
      <c r="P216" s="212"/>
      <c r="Q216" s="212"/>
      <c r="R216" s="212"/>
      <c r="S216" s="212"/>
      <c r="T216" s="213"/>
      <c r="AT216" s="214" t="s">
        <v>163</v>
      </c>
      <c r="AU216" s="214" t="s">
        <v>82</v>
      </c>
      <c r="AV216" s="11" t="s">
        <v>82</v>
      </c>
      <c r="AW216" s="11" t="s">
        <v>35</v>
      </c>
      <c r="AX216" s="11" t="s">
        <v>72</v>
      </c>
      <c r="AY216" s="214" t="s">
        <v>156</v>
      </c>
    </row>
    <row r="217" spans="2:65" s="11" customFormat="1">
      <c r="B217" s="203"/>
      <c r="C217" s="204"/>
      <c r="D217" s="205" t="s">
        <v>163</v>
      </c>
      <c r="E217" s="206" t="s">
        <v>21</v>
      </c>
      <c r="F217" s="207" t="s">
        <v>392</v>
      </c>
      <c r="G217" s="204"/>
      <c r="H217" s="208">
        <v>0.6</v>
      </c>
      <c r="I217" s="209"/>
      <c r="J217" s="204"/>
      <c r="K217" s="204"/>
      <c r="L217" s="210"/>
      <c r="M217" s="211"/>
      <c r="N217" s="212"/>
      <c r="O217" s="212"/>
      <c r="P217" s="212"/>
      <c r="Q217" s="212"/>
      <c r="R217" s="212"/>
      <c r="S217" s="212"/>
      <c r="T217" s="213"/>
      <c r="AT217" s="214" t="s">
        <v>163</v>
      </c>
      <c r="AU217" s="214" t="s">
        <v>82</v>
      </c>
      <c r="AV217" s="11" t="s">
        <v>82</v>
      </c>
      <c r="AW217" s="11" t="s">
        <v>35</v>
      </c>
      <c r="AX217" s="11" t="s">
        <v>72</v>
      </c>
      <c r="AY217" s="214" t="s">
        <v>156</v>
      </c>
    </row>
    <row r="218" spans="2:65" s="11" customFormat="1">
      <c r="B218" s="203"/>
      <c r="C218" s="204"/>
      <c r="D218" s="205" t="s">
        <v>163</v>
      </c>
      <c r="E218" s="206" t="s">
        <v>21</v>
      </c>
      <c r="F218" s="207" t="s">
        <v>270</v>
      </c>
      <c r="G218" s="204"/>
      <c r="H218" s="208">
        <v>0.9</v>
      </c>
      <c r="I218" s="209"/>
      <c r="J218" s="204"/>
      <c r="K218" s="204"/>
      <c r="L218" s="210"/>
      <c r="M218" s="211"/>
      <c r="N218" s="212"/>
      <c r="O218" s="212"/>
      <c r="P218" s="212"/>
      <c r="Q218" s="212"/>
      <c r="R218" s="212"/>
      <c r="S218" s="212"/>
      <c r="T218" s="213"/>
      <c r="AT218" s="214" t="s">
        <v>163</v>
      </c>
      <c r="AU218" s="214" t="s">
        <v>82</v>
      </c>
      <c r="AV218" s="11" t="s">
        <v>82</v>
      </c>
      <c r="AW218" s="11" t="s">
        <v>35</v>
      </c>
      <c r="AX218" s="11" t="s">
        <v>72</v>
      </c>
      <c r="AY218" s="214" t="s">
        <v>156</v>
      </c>
    </row>
    <row r="219" spans="2:65" s="12" customFormat="1">
      <c r="B219" s="215"/>
      <c r="C219" s="216"/>
      <c r="D219" s="217" t="s">
        <v>163</v>
      </c>
      <c r="E219" s="218" t="s">
        <v>21</v>
      </c>
      <c r="F219" s="219" t="s">
        <v>166</v>
      </c>
      <c r="G219" s="216"/>
      <c r="H219" s="220">
        <v>3.12</v>
      </c>
      <c r="I219" s="221"/>
      <c r="J219" s="216"/>
      <c r="K219" s="216"/>
      <c r="L219" s="222"/>
      <c r="M219" s="223"/>
      <c r="N219" s="224"/>
      <c r="O219" s="224"/>
      <c r="P219" s="224"/>
      <c r="Q219" s="224"/>
      <c r="R219" s="224"/>
      <c r="S219" s="224"/>
      <c r="T219" s="225"/>
      <c r="AT219" s="226" t="s">
        <v>163</v>
      </c>
      <c r="AU219" s="226" t="s">
        <v>82</v>
      </c>
      <c r="AV219" s="12" t="s">
        <v>162</v>
      </c>
      <c r="AW219" s="12" t="s">
        <v>35</v>
      </c>
      <c r="AX219" s="12" t="s">
        <v>80</v>
      </c>
      <c r="AY219" s="226" t="s">
        <v>156</v>
      </c>
    </row>
    <row r="220" spans="2:65" s="1" customFormat="1" ht="22.5" customHeight="1">
      <c r="B220" s="39"/>
      <c r="C220" s="191" t="s">
        <v>393</v>
      </c>
      <c r="D220" s="191" t="s">
        <v>158</v>
      </c>
      <c r="E220" s="192" t="s">
        <v>394</v>
      </c>
      <c r="F220" s="193" t="s">
        <v>395</v>
      </c>
      <c r="G220" s="194" t="s">
        <v>232</v>
      </c>
      <c r="H220" s="195">
        <v>0.153</v>
      </c>
      <c r="I220" s="196"/>
      <c r="J220" s="197">
        <f>ROUND(I220*H220,2)</f>
        <v>0</v>
      </c>
      <c r="K220" s="193" t="s">
        <v>21</v>
      </c>
      <c r="L220" s="59"/>
      <c r="M220" s="198" t="s">
        <v>21</v>
      </c>
      <c r="N220" s="199" t="s">
        <v>43</v>
      </c>
      <c r="O220" s="40"/>
      <c r="P220" s="200">
        <f>O220*H220</f>
        <v>0</v>
      </c>
      <c r="Q220" s="200">
        <v>0</v>
      </c>
      <c r="R220" s="200">
        <f>Q220*H220</f>
        <v>0</v>
      </c>
      <c r="S220" s="200">
        <v>0</v>
      </c>
      <c r="T220" s="201">
        <f>S220*H220</f>
        <v>0</v>
      </c>
      <c r="AR220" s="22" t="s">
        <v>162</v>
      </c>
      <c r="AT220" s="22" t="s">
        <v>158</v>
      </c>
      <c r="AU220" s="22" t="s">
        <v>82</v>
      </c>
      <c r="AY220" s="22" t="s">
        <v>156</v>
      </c>
      <c r="BE220" s="202">
        <f>IF(N220="základní",J220,0)</f>
        <v>0</v>
      </c>
      <c r="BF220" s="202">
        <f>IF(N220="snížená",J220,0)</f>
        <v>0</v>
      </c>
      <c r="BG220" s="202">
        <f>IF(N220="zákl. přenesená",J220,0)</f>
        <v>0</v>
      </c>
      <c r="BH220" s="202">
        <f>IF(N220="sníž. přenesená",J220,0)</f>
        <v>0</v>
      </c>
      <c r="BI220" s="202">
        <f>IF(N220="nulová",J220,0)</f>
        <v>0</v>
      </c>
      <c r="BJ220" s="22" t="s">
        <v>80</v>
      </c>
      <c r="BK220" s="202">
        <f>ROUND(I220*H220,2)</f>
        <v>0</v>
      </c>
      <c r="BL220" s="22" t="s">
        <v>162</v>
      </c>
      <c r="BM220" s="22" t="s">
        <v>396</v>
      </c>
    </row>
    <row r="221" spans="2:65" s="1" customFormat="1" ht="31.5" customHeight="1">
      <c r="B221" s="39"/>
      <c r="C221" s="227" t="s">
        <v>278</v>
      </c>
      <c r="D221" s="227" t="s">
        <v>238</v>
      </c>
      <c r="E221" s="228" t="s">
        <v>397</v>
      </c>
      <c r="F221" s="229" t="s">
        <v>398</v>
      </c>
      <c r="G221" s="230" t="s">
        <v>349</v>
      </c>
      <c r="H221" s="231">
        <v>195.4</v>
      </c>
      <c r="I221" s="232"/>
      <c r="J221" s="233">
        <f>ROUND(I221*H221,2)</f>
        <v>0</v>
      </c>
      <c r="K221" s="229" t="s">
        <v>21</v>
      </c>
      <c r="L221" s="234"/>
      <c r="M221" s="235" t="s">
        <v>21</v>
      </c>
      <c r="N221" s="236" t="s">
        <v>43</v>
      </c>
      <c r="O221" s="40"/>
      <c r="P221" s="200">
        <f>O221*H221</f>
        <v>0</v>
      </c>
      <c r="Q221" s="200">
        <v>0</v>
      </c>
      <c r="R221" s="200">
        <f>Q221*H221</f>
        <v>0</v>
      </c>
      <c r="S221" s="200">
        <v>0</v>
      </c>
      <c r="T221" s="201">
        <f>S221*H221</f>
        <v>0</v>
      </c>
      <c r="AR221" s="22" t="s">
        <v>176</v>
      </c>
      <c r="AT221" s="22" t="s">
        <v>238</v>
      </c>
      <c r="AU221" s="22" t="s">
        <v>82</v>
      </c>
      <c r="AY221" s="22" t="s">
        <v>156</v>
      </c>
      <c r="BE221" s="202">
        <f>IF(N221="základní",J221,0)</f>
        <v>0</v>
      </c>
      <c r="BF221" s="202">
        <f>IF(N221="snížená",J221,0)</f>
        <v>0</v>
      </c>
      <c r="BG221" s="202">
        <f>IF(N221="zákl. přenesená",J221,0)</f>
        <v>0</v>
      </c>
      <c r="BH221" s="202">
        <f>IF(N221="sníž. přenesená",J221,0)</f>
        <v>0</v>
      </c>
      <c r="BI221" s="202">
        <f>IF(N221="nulová",J221,0)</f>
        <v>0</v>
      </c>
      <c r="BJ221" s="22" t="s">
        <v>80</v>
      </c>
      <c r="BK221" s="202">
        <f>ROUND(I221*H221,2)</f>
        <v>0</v>
      </c>
      <c r="BL221" s="22" t="s">
        <v>162</v>
      </c>
      <c r="BM221" s="22" t="s">
        <v>399</v>
      </c>
    </row>
    <row r="222" spans="2:65" s="11" customFormat="1">
      <c r="B222" s="203"/>
      <c r="C222" s="204"/>
      <c r="D222" s="205" t="s">
        <v>163</v>
      </c>
      <c r="E222" s="206" t="s">
        <v>21</v>
      </c>
      <c r="F222" s="207" t="s">
        <v>400</v>
      </c>
      <c r="G222" s="204"/>
      <c r="H222" s="208">
        <v>96.8</v>
      </c>
      <c r="I222" s="209"/>
      <c r="J222" s="204"/>
      <c r="K222" s="204"/>
      <c r="L222" s="210"/>
      <c r="M222" s="211"/>
      <c r="N222" s="212"/>
      <c r="O222" s="212"/>
      <c r="P222" s="212"/>
      <c r="Q222" s="212"/>
      <c r="R222" s="212"/>
      <c r="S222" s="212"/>
      <c r="T222" s="213"/>
      <c r="AT222" s="214" t="s">
        <v>163</v>
      </c>
      <c r="AU222" s="214" t="s">
        <v>82</v>
      </c>
      <c r="AV222" s="11" t="s">
        <v>82</v>
      </c>
      <c r="AW222" s="11" t="s">
        <v>35</v>
      </c>
      <c r="AX222" s="11" t="s">
        <v>72</v>
      </c>
      <c r="AY222" s="214" t="s">
        <v>156</v>
      </c>
    </row>
    <row r="223" spans="2:65" s="11" customFormat="1">
      <c r="B223" s="203"/>
      <c r="C223" s="204"/>
      <c r="D223" s="205" t="s">
        <v>163</v>
      </c>
      <c r="E223" s="206" t="s">
        <v>21</v>
      </c>
      <c r="F223" s="207" t="s">
        <v>401</v>
      </c>
      <c r="G223" s="204"/>
      <c r="H223" s="208">
        <v>98.6</v>
      </c>
      <c r="I223" s="209"/>
      <c r="J223" s="204"/>
      <c r="K223" s="204"/>
      <c r="L223" s="210"/>
      <c r="M223" s="211"/>
      <c r="N223" s="212"/>
      <c r="O223" s="212"/>
      <c r="P223" s="212"/>
      <c r="Q223" s="212"/>
      <c r="R223" s="212"/>
      <c r="S223" s="212"/>
      <c r="T223" s="213"/>
      <c r="AT223" s="214" t="s">
        <v>163</v>
      </c>
      <c r="AU223" s="214" t="s">
        <v>82</v>
      </c>
      <c r="AV223" s="11" t="s">
        <v>82</v>
      </c>
      <c r="AW223" s="11" t="s">
        <v>35</v>
      </c>
      <c r="AX223" s="11" t="s">
        <v>72</v>
      </c>
      <c r="AY223" s="214" t="s">
        <v>156</v>
      </c>
    </row>
    <row r="224" spans="2:65" s="12" customFormat="1">
      <c r="B224" s="215"/>
      <c r="C224" s="216"/>
      <c r="D224" s="217" t="s">
        <v>163</v>
      </c>
      <c r="E224" s="218" t="s">
        <v>21</v>
      </c>
      <c r="F224" s="219" t="s">
        <v>166</v>
      </c>
      <c r="G224" s="216"/>
      <c r="H224" s="220">
        <v>195.4</v>
      </c>
      <c r="I224" s="221"/>
      <c r="J224" s="216"/>
      <c r="K224" s="216"/>
      <c r="L224" s="222"/>
      <c r="M224" s="223"/>
      <c r="N224" s="224"/>
      <c r="O224" s="224"/>
      <c r="P224" s="224"/>
      <c r="Q224" s="224"/>
      <c r="R224" s="224"/>
      <c r="S224" s="224"/>
      <c r="T224" s="225"/>
      <c r="AT224" s="226" t="s">
        <v>163</v>
      </c>
      <c r="AU224" s="226" t="s">
        <v>82</v>
      </c>
      <c r="AV224" s="12" t="s">
        <v>162</v>
      </c>
      <c r="AW224" s="12" t="s">
        <v>35</v>
      </c>
      <c r="AX224" s="12" t="s">
        <v>80</v>
      </c>
      <c r="AY224" s="226" t="s">
        <v>156</v>
      </c>
    </row>
    <row r="225" spans="2:65" s="1" customFormat="1" ht="31.5" customHeight="1">
      <c r="B225" s="39"/>
      <c r="C225" s="191" t="s">
        <v>402</v>
      </c>
      <c r="D225" s="191" t="s">
        <v>158</v>
      </c>
      <c r="E225" s="192" t="s">
        <v>403</v>
      </c>
      <c r="F225" s="193" t="s">
        <v>404</v>
      </c>
      <c r="G225" s="194" t="s">
        <v>175</v>
      </c>
      <c r="H225" s="195">
        <v>0.248</v>
      </c>
      <c r="I225" s="196"/>
      <c r="J225" s="197">
        <f>ROUND(I225*H225,2)</f>
        <v>0</v>
      </c>
      <c r="K225" s="193" t="s">
        <v>21</v>
      </c>
      <c r="L225" s="59"/>
      <c r="M225" s="198" t="s">
        <v>21</v>
      </c>
      <c r="N225" s="199" t="s">
        <v>43</v>
      </c>
      <c r="O225" s="40"/>
      <c r="P225" s="200">
        <f>O225*H225</f>
        <v>0</v>
      </c>
      <c r="Q225" s="200">
        <v>0</v>
      </c>
      <c r="R225" s="200">
        <f>Q225*H225</f>
        <v>0</v>
      </c>
      <c r="S225" s="200">
        <v>0</v>
      </c>
      <c r="T225" s="201">
        <f>S225*H225</f>
        <v>0</v>
      </c>
      <c r="AR225" s="22" t="s">
        <v>162</v>
      </c>
      <c r="AT225" s="22" t="s">
        <v>158</v>
      </c>
      <c r="AU225" s="22" t="s">
        <v>82</v>
      </c>
      <c r="AY225" s="22" t="s">
        <v>156</v>
      </c>
      <c r="BE225" s="202">
        <f>IF(N225="základní",J225,0)</f>
        <v>0</v>
      </c>
      <c r="BF225" s="202">
        <f>IF(N225="snížená",J225,0)</f>
        <v>0</v>
      </c>
      <c r="BG225" s="202">
        <f>IF(N225="zákl. přenesená",J225,0)</f>
        <v>0</v>
      </c>
      <c r="BH225" s="202">
        <f>IF(N225="sníž. přenesená",J225,0)</f>
        <v>0</v>
      </c>
      <c r="BI225" s="202">
        <f>IF(N225="nulová",J225,0)</f>
        <v>0</v>
      </c>
      <c r="BJ225" s="22" t="s">
        <v>80</v>
      </c>
      <c r="BK225" s="202">
        <f>ROUND(I225*H225,2)</f>
        <v>0</v>
      </c>
      <c r="BL225" s="22" t="s">
        <v>162</v>
      </c>
      <c r="BM225" s="22" t="s">
        <v>405</v>
      </c>
    </row>
    <row r="226" spans="2:65" s="1" customFormat="1" ht="31.5" customHeight="1">
      <c r="B226" s="39"/>
      <c r="C226" s="191" t="s">
        <v>282</v>
      </c>
      <c r="D226" s="191" t="s">
        <v>158</v>
      </c>
      <c r="E226" s="192" t="s">
        <v>406</v>
      </c>
      <c r="F226" s="193" t="s">
        <v>407</v>
      </c>
      <c r="G226" s="194" t="s">
        <v>175</v>
      </c>
      <c r="H226" s="195">
        <v>0.45</v>
      </c>
      <c r="I226" s="196"/>
      <c r="J226" s="197">
        <f>ROUND(I226*H226,2)</f>
        <v>0</v>
      </c>
      <c r="K226" s="193" t="s">
        <v>21</v>
      </c>
      <c r="L226" s="59"/>
      <c r="M226" s="198" t="s">
        <v>21</v>
      </c>
      <c r="N226" s="199" t="s">
        <v>43</v>
      </c>
      <c r="O226" s="40"/>
      <c r="P226" s="200">
        <f>O226*H226</f>
        <v>0</v>
      </c>
      <c r="Q226" s="200">
        <v>0</v>
      </c>
      <c r="R226" s="200">
        <f>Q226*H226</f>
        <v>0</v>
      </c>
      <c r="S226" s="200">
        <v>0</v>
      </c>
      <c r="T226" s="201">
        <f>S226*H226</f>
        <v>0</v>
      </c>
      <c r="AR226" s="22" t="s">
        <v>162</v>
      </c>
      <c r="AT226" s="22" t="s">
        <v>158</v>
      </c>
      <c r="AU226" s="22" t="s">
        <v>82</v>
      </c>
      <c r="AY226" s="22" t="s">
        <v>156</v>
      </c>
      <c r="BE226" s="202">
        <f>IF(N226="základní",J226,0)</f>
        <v>0</v>
      </c>
      <c r="BF226" s="202">
        <f>IF(N226="snížená",J226,0)</f>
        <v>0</v>
      </c>
      <c r="BG226" s="202">
        <f>IF(N226="zákl. přenesená",J226,0)</f>
        <v>0</v>
      </c>
      <c r="BH226" s="202">
        <f>IF(N226="sníž. přenesená",J226,0)</f>
        <v>0</v>
      </c>
      <c r="BI226" s="202">
        <f>IF(N226="nulová",J226,0)</f>
        <v>0</v>
      </c>
      <c r="BJ226" s="22" t="s">
        <v>80</v>
      </c>
      <c r="BK226" s="202">
        <f>ROUND(I226*H226,2)</f>
        <v>0</v>
      </c>
      <c r="BL226" s="22" t="s">
        <v>162</v>
      </c>
      <c r="BM226" s="22" t="s">
        <v>408</v>
      </c>
    </row>
    <row r="227" spans="2:65" s="11" customFormat="1">
      <c r="B227" s="203"/>
      <c r="C227" s="204"/>
      <c r="D227" s="205" t="s">
        <v>163</v>
      </c>
      <c r="E227" s="206" t="s">
        <v>21</v>
      </c>
      <c r="F227" s="207" t="s">
        <v>409</v>
      </c>
      <c r="G227" s="204"/>
      <c r="H227" s="208">
        <v>0.45</v>
      </c>
      <c r="I227" s="209"/>
      <c r="J227" s="204"/>
      <c r="K227" s="204"/>
      <c r="L227" s="210"/>
      <c r="M227" s="211"/>
      <c r="N227" s="212"/>
      <c r="O227" s="212"/>
      <c r="P227" s="212"/>
      <c r="Q227" s="212"/>
      <c r="R227" s="212"/>
      <c r="S227" s="212"/>
      <c r="T227" s="213"/>
      <c r="AT227" s="214" t="s">
        <v>163</v>
      </c>
      <c r="AU227" s="214" t="s">
        <v>82</v>
      </c>
      <c r="AV227" s="11" t="s">
        <v>82</v>
      </c>
      <c r="AW227" s="11" t="s">
        <v>35</v>
      </c>
      <c r="AX227" s="11" t="s">
        <v>72</v>
      </c>
      <c r="AY227" s="214" t="s">
        <v>156</v>
      </c>
    </row>
    <row r="228" spans="2:65" s="12" customFormat="1">
      <c r="B228" s="215"/>
      <c r="C228" s="216"/>
      <c r="D228" s="205" t="s">
        <v>163</v>
      </c>
      <c r="E228" s="239" t="s">
        <v>21</v>
      </c>
      <c r="F228" s="240" t="s">
        <v>166</v>
      </c>
      <c r="G228" s="216"/>
      <c r="H228" s="241">
        <v>0.45</v>
      </c>
      <c r="I228" s="221"/>
      <c r="J228" s="216"/>
      <c r="K228" s="216"/>
      <c r="L228" s="222"/>
      <c r="M228" s="223"/>
      <c r="N228" s="224"/>
      <c r="O228" s="224"/>
      <c r="P228" s="224"/>
      <c r="Q228" s="224"/>
      <c r="R228" s="224"/>
      <c r="S228" s="224"/>
      <c r="T228" s="225"/>
      <c r="AT228" s="226" t="s">
        <v>163</v>
      </c>
      <c r="AU228" s="226" t="s">
        <v>82</v>
      </c>
      <c r="AV228" s="12" t="s">
        <v>162</v>
      </c>
      <c r="AW228" s="12" t="s">
        <v>35</v>
      </c>
      <c r="AX228" s="12" t="s">
        <v>80</v>
      </c>
      <c r="AY228" s="226" t="s">
        <v>156</v>
      </c>
    </row>
    <row r="229" spans="2:65" s="10" customFormat="1" ht="29.85" customHeight="1">
      <c r="B229" s="174"/>
      <c r="C229" s="175"/>
      <c r="D229" s="188" t="s">
        <v>71</v>
      </c>
      <c r="E229" s="189" t="s">
        <v>176</v>
      </c>
      <c r="F229" s="189" t="s">
        <v>410</v>
      </c>
      <c r="G229" s="175"/>
      <c r="H229" s="175"/>
      <c r="I229" s="178"/>
      <c r="J229" s="190">
        <f>BK229</f>
        <v>0</v>
      </c>
      <c r="K229" s="175"/>
      <c r="L229" s="180"/>
      <c r="M229" s="181"/>
      <c r="N229" s="182"/>
      <c r="O229" s="182"/>
      <c r="P229" s="183">
        <f>SUM(P230:P243)</f>
        <v>0</v>
      </c>
      <c r="Q229" s="182"/>
      <c r="R229" s="183">
        <f>SUM(R230:R243)</f>
        <v>0</v>
      </c>
      <c r="S229" s="182"/>
      <c r="T229" s="184">
        <f>SUM(T230:T243)</f>
        <v>0</v>
      </c>
      <c r="AR229" s="185" t="s">
        <v>80</v>
      </c>
      <c r="AT229" s="186" t="s">
        <v>71</v>
      </c>
      <c r="AU229" s="186" t="s">
        <v>80</v>
      </c>
      <c r="AY229" s="185" t="s">
        <v>156</v>
      </c>
      <c r="BK229" s="187">
        <f>SUM(BK230:BK243)</f>
        <v>0</v>
      </c>
    </row>
    <row r="230" spans="2:65" s="1" customFormat="1" ht="31.5" customHeight="1">
      <c r="B230" s="39"/>
      <c r="C230" s="191" t="s">
        <v>411</v>
      </c>
      <c r="D230" s="191" t="s">
        <v>158</v>
      </c>
      <c r="E230" s="192" t="s">
        <v>412</v>
      </c>
      <c r="F230" s="193" t="s">
        <v>413</v>
      </c>
      <c r="G230" s="194" t="s">
        <v>349</v>
      </c>
      <c r="H230" s="195">
        <v>7</v>
      </c>
      <c r="I230" s="196"/>
      <c r="J230" s="197">
        <f t="shared" ref="J230:J243" si="0">ROUND(I230*H230,2)</f>
        <v>0</v>
      </c>
      <c r="K230" s="193" t="s">
        <v>21</v>
      </c>
      <c r="L230" s="59"/>
      <c r="M230" s="198" t="s">
        <v>21</v>
      </c>
      <c r="N230" s="199" t="s">
        <v>43</v>
      </c>
      <c r="O230" s="40"/>
      <c r="P230" s="200">
        <f t="shared" ref="P230:P243" si="1">O230*H230</f>
        <v>0</v>
      </c>
      <c r="Q230" s="200">
        <v>0</v>
      </c>
      <c r="R230" s="200">
        <f t="shared" ref="R230:R243" si="2">Q230*H230</f>
        <v>0</v>
      </c>
      <c r="S230" s="200">
        <v>0</v>
      </c>
      <c r="T230" s="201">
        <f t="shared" ref="T230:T243" si="3">S230*H230</f>
        <v>0</v>
      </c>
      <c r="AR230" s="22" t="s">
        <v>162</v>
      </c>
      <c r="AT230" s="22" t="s">
        <v>158</v>
      </c>
      <c r="AU230" s="22" t="s">
        <v>82</v>
      </c>
      <c r="AY230" s="22" t="s">
        <v>156</v>
      </c>
      <c r="BE230" s="202">
        <f t="shared" ref="BE230:BE243" si="4">IF(N230="základní",J230,0)</f>
        <v>0</v>
      </c>
      <c r="BF230" s="202">
        <f t="shared" ref="BF230:BF243" si="5">IF(N230="snížená",J230,0)</f>
        <v>0</v>
      </c>
      <c r="BG230" s="202">
        <f t="shared" ref="BG230:BG243" si="6">IF(N230="zákl. přenesená",J230,0)</f>
        <v>0</v>
      </c>
      <c r="BH230" s="202">
        <f t="shared" ref="BH230:BH243" si="7">IF(N230="sníž. přenesená",J230,0)</f>
        <v>0</v>
      </c>
      <c r="BI230" s="202">
        <f t="shared" ref="BI230:BI243" si="8">IF(N230="nulová",J230,0)</f>
        <v>0</v>
      </c>
      <c r="BJ230" s="22" t="s">
        <v>80</v>
      </c>
      <c r="BK230" s="202">
        <f t="shared" ref="BK230:BK243" si="9">ROUND(I230*H230,2)</f>
        <v>0</v>
      </c>
      <c r="BL230" s="22" t="s">
        <v>162</v>
      </c>
      <c r="BM230" s="22" t="s">
        <v>414</v>
      </c>
    </row>
    <row r="231" spans="2:65" s="1" customFormat="1" ht="22.5" customHeight="1">
      <c r="B231" s="39"/>
      <c r="C231" s="191" t="s">
        <v>291</v>
      </c>
      <c r="D231" s="191" t="s">
        <v>158</v>
      </c>
      <c r="E231" s="192" t="s">
        <v>415</v>
      </c>
      <c r="F231" s="193" t="s">
        <v>416</v>
      </c>
      <c r="G231" s="194" t="s">
        <v>349</v>
      </c>
      <c r="H231" s="195">
        <v>7</v>
      </c>
      <c r="I231" s="196"/>
      <c r="J231" s="197">
        <f t="shared" si="0"/>
        <v>0</v>
      </c>
      <c r="K231" s="193" t="s">
        <v>21</v>
      </c>
      <c r="L231" s="59"/>
      <c r="M231" s="198" t="s">
        <v>21</v>
      </c>
      <c r="N231" s="199" t="s">
        <v>43</v>
      </c>
      <c r="O231" s="40"/>
      <c r="P231" s="200">
        <f t="shared" si="1"/>
        <v>0</v>
      </c>
      <c r="Q231" s="200">
        <v>0</v>
      </c>
      <c r="R231" s="200">
        <f t="shared" si="2"/>
        <v>0</v>
      </c>
      <c r="S231" s="200">
        <v>0</v>
      </c>
      <c r="T231" s="201">
        <f t="shared" si="3"/>
        <v>0</v>
      </c>
      <c r="AR231" s="22" t="s">
        <v>162</v>
      </c>
      <c r="AT231" s="22" t="s">
        <v>158</v>
      </c>
      <c r="AU231" s="22" t="s">
        <v>82</v>
      </c>
      <c r="AY231" s="22" t="s">
        <v>156</v>
      </c>
      <c r="BE231" s="202">
        <f t="shared" si="4"/>
        <v>0</v>
      </c>
      <c r="BF231" s="202">
        <f t="shared" si="5"/>
        <v>0</v>
      </c>
      <c r="BG231" s="202">
        <f t="shared" si="6"/>
        <v>0</v>
      </c>
      <c r="BH231" s="202">
        <f t="shared" si="7"/>
        <v>0</v>
      </c>
      <c r="BI231" s="202">
        <f t="shared" si="8"/>
        <v>0</v>
      </c>
      <c r="BJ231" s="22" t="s">
        <v>80</v>
      </c>
      <c r="BK231" s="202">
        <f t="shared" si="9"/>
        <v>0</v>
      </c>
      <c r="BL231" s="22" t="s">
        <v>162</v>
      </c>
      <c r="BM231" s="22" t="s">
        <v>417</v>
      </c>
    </row>
    <row r="232" spans="2:65" s="1" customFormat="1" ht="22.5" customHeight="1">
      <c r="B232" s="39"/>
      <c r="C232" s="191" t="s">
        <v>418</v>
      </c>
      <c r="D232" s="191" t="s">
        <v>158</v>
      </c>
      <c r="E232" s="192" t="s">
        <v>419</v>
      </c>
      <c r="F232" s="193" t="s">
        <v>420</v>
      </c>
      <c r="G232" s="194" t="s">
        <v>421</v>
      </c>
      <c r="H232" s="195">
        <v>1</v>
      </c>
      <c r="I232" s="196"/>
      <c r="J232" s="197">
        <f t="shared" si="0"/>
        <v>0</v>
      </c>
      <c r="K232" s="193" t="s">
        <v>21</v>
      </c>
      <c r="L232" s="59"/>
      <c r="M232" s="198" t="s">
        <v>21</v>
      </c>
      <c r="N232" s="199" t="s">
        <v>43</v>
      </c>
      <c r="O232" s="40"/>
      <c r="P232" s="200">
        <f t="shared" si="1"/>
        <v>0</v>
      </c>
      <c r="Q232" s="200">
        <v>0</v>
      </c>
      <c r="R232" s="200">
        <f t="shared" si="2"/>
        <v>0</v>
      </c>
      <c r="S232" s="200">
        <v>0</v>
      </c>
      <c r="T232" s="201">
        <f t="shared" si="3"/>
        <v>0</v>
      </c>
      <c r="AR232" s="22" t="s">
        <v>162</v>
      </c>
      <c r="AT232" s="22" t="s">
        <v>158</v>
      </c>
      <c r="AU232" s="22" t="s">
        <v>82</v>
      </c>
      <c r="AY232" s="22" t="s">
        <v>156</v>
      </c>
      <c r="BE232" s="202">
        <f t="shared" si="4"/>
        <v>0</v>
      </c>
      <c r="BF232" s="202">
        <f t="shared" si="5"/>
        <v>0</v>
      </c>
      <c r="BG232" s="202">
        <f t="shared" si="6"/>
        <v>0</v>
      </c>
      <c r="BH232" s="202">
        <f t="shared" si="7"/>
        <v>0</v>
      </c>
      <c r="BI232" s="202">
        <f t="shared" si="8"/>
        <v>0</v>
      </c>
      <c r="BJ232" s="22" t="s">
        <v>80</v>
      </c>
      <c r="BK232" s="202">
        <f t="shared" si="9"/>
        <v>0</v>
      </c>
      <c r="BL232" s="22" t="s">
        <v>162</v>
      </c>
      <c r="BM232" s="22" t="s">
        <v>422</v>
      </c>
    </row>
    <row r="233" spans="2:65" s="1" customFormat="1" ht="22.5" customHeight="1">
      <c r="B233" s="39"/>
      <c r="C233" s="191" t="s">
        <v>295</v>
      </c>
      <c r="D233" s="191" t="s">
        <v>158</v>
      </c>
      <c r="E233" s="192" t="s">
        <v>423</v>
      </c>
      <c r="F233" s="193" t="s">
        <v>424</v>
      </c>
      <c r="G233" s="194" t="s">
        <v>421</v>
      </c>
      <c r="H233" s="195">
        <v>1</v>
      </c>
      <c r="I233" s="196"/>
      <c r="J233" s="197">
        <f t="shared" si="0"/>
        <v>0</v>
      </c>
      <c r="K233" s="193" t="s">
        <v>21</v>
      </c>
      <c r="L233" s="59"/>
      <c r="M233" s="198" t="s">
        <v>21</v>
      </c>
      <c r="N233" s="199" t="s">
        <v>43</v>
      </c>
      <c r="O233" s="40"/>
      <c r="P233" s="200">
        <f t="shared" si="1"/>
        <v>0</v>
      </c>
      <c r="Q233" s="200">
        <v>0</v>
      </c>
      <c r="R233" s="200">
        <f t="shared" si="2"/>
        <v>0</v>
      </c>
      <c r="S233" s="200">
        <v>0</v>
      </c>
      <c r="T233" s="201">
        <f t="shared" si="3"/>
        <v>0</v>
      </c>
      <c r="AR233" s="22" t="s">
        <v>162</v>
      </c>
      <c r="AT233" s="22" t="s">
        <v>158</v>
      </c>
      <c r="AU233" s="22" t="s">
        <v>82</v>
      </c>
      <c r="AY233" s="22" t="s">
        <v>156</v>
      </c>
      <c r="BE233" s="202">
        <f t="shared" si="4"/>
        <v>0</v>
      </c>
      <c r="BF233" s="202">
        <f t="shared" si="5"/>
        <v>0</v>
      </c>
      <c r="BG233" s="202">
        <f t="shared" si="6"/>
        <v>0</v>
      </c>
      <c r="BH233" s="202">
        <f t="shared" si="7"/>
        <v>0</v>
      </c>
      <c r="BI233" s="202">
        <f t="shared" si="8"/>
        <v>0</v>
      </c>
      <c r="BJ233" s="22" t="s">
        <v>80</v>
      </c>
      <c r="BK233" s="202">
        <f t="shared" si="9"/>
        <v>0</v>
      </c>
      <c r="BL233" s="22" t="s">
        <v>162</v>
      </c>
      <c r="BM233" s="22" t="s">
        <v>425</v>
      </c>
    </row>
    <row r="234" spans="2:65" s="1" customFormat="1" ht="22.5" customHeight="1">
      <c r="B234" s="39"/>
      <c r="C234" s="191" t="s">
        <v>426</v>
      </c>
      <c r="D234" s="191" t="s">
        <v>158</v>
      </c>
      <c r="E234" s="192" t="s">
        <v>427</v>
      </c>
      <c r="F234" s="193" t="s">
        <v>428</v>
      </c>
      <c r="G234" s="194" t="s">
        <v>421</v>
      </c>
      <c r="H234" s="195">
        <v>1</v>
      </c>
      <c r="I234" s="196"/>
      <c r="J234" s="197">
        <f t="shared" si="0"/>
        <v>0</v>
      </c>
      <c r="K234" s="193" t="s">
        <v>21</v>
      </c>
      <c r="L234" s="59"/>
      <c r="M234" s="198" t="s">
        <v>21</v>
      </c>
      <c r="N234" s="199" t="s">
        <v>43</v>
      </c>
      <c r="O234" s="40"/>
      <c r="P234" s="200">
        <f t="shared" si="1"/>
        <v>0</v>
      </c>
      <c r="Q234" s="200">
        <v>0</v>
      </c>
      <c r="R234" s="200">
        <f t="shared" si="2"/>
        <v>0</v>
      </c>
      <c r="S234" s="200">
        <v>0</v>
      </c>
      <c r="T234" s="201">
        <f t="shared" si="3"/>
        <v>0</v>
      </c>
      <c r="AR234" s="22" t="s">
        <v>162</v>
      </c>
      <c r="AT234" s="22" t="s">
        <v>158</v>
      </c>
      <c r="AU234" s="22" t="s">
        <v>82</v>
      </c>
      <c r="AY234" s="22" t="s">
        <v>156</v>
      </c>
      <c r="BE234" s="202">
        <f t="shared" si="4"/>
        <v>0</v>
      </c>
      <c r="BF234" s="202">
        <f t="shared" si="5"/>
        <v>0</v>
      </c>
      <c r="BG234" s="202">
        <f t="shared" si="6"/>
        <v>0</v>
      </c>
      <c r="BH234" s="202">
        <f t="shared" si="7"/>
        <v>0</v>
      </c>
      <c r="BI234" s="202">
        <f t="shared" si="8"/>
        <v>0</v>
      </c>
      <c r="BJ234" s="22" t="s">
        <v>80</v>
      </c>
      <c r="BK234" s="202">
        <f t="shared" si="9"/>
        <v>0</v>
      </c>
      <c r="BL234" s="22" t="s">
        <v>162</v>
      </c>
      <c r="BM234" s="22" t="s">
        <v>429</v>
      </c>
    </row>
    <row r="235" spans="2:65" s="1" customFormat="1" ht="22.5" customHeight="1">
      <c r="B235" s="39"/>
      <c r="C235" s="191" t="s">
        <v>298</v>
      </c>
      <c r="D235" s="191" t="s">
        <v>158</v>
      </c>
      <c r="E235" s="192" t="s">
        <v>430</v>
      </c>
      <c r="F235" s="193" t="s">
        <v>431</v>
      </c>
      <c r="G235" s="194" t="s">
        <v>317</v>
      </c>
      <c r="H235" s="195">
        <v>1</v>
      </c>
      <c r="I235" s="196"/>
      <c r="J235" s="197">
        <f t="shared" si="0"/>
        <v>0</v>
      </c>
      <c r="K235" s="193" t="s">
        <v>21</v>
      </c>
      <c r="L235" s="59"/>
      <c r="M235" s="198" t="s">
        <v>21</v>
      </c>
      <c r="N235" s="199" t="s">
        <v>43</v>
      </c>
      <c r="O235" s="40"/>
      <c r="P235" s="200">
        <f t="shared" si="1"/>
        <v>0</v>
      </c>
      <c r="Q235" s="200">
        <v>0</v>
      </c>
      <c r="R235" s="200">
        <f t="shared" si="2"/>
        <v>0</v>
      </c>
      <c r="S235" s="200">
        <v>0</v>
      </c>
      <c r="T235" s="201">
        <f t="shared" si="3"/>
        <v>0</v>
      </c>
      <c r="AR235" s="22" t="s">
        <v>162</v>
      </c>
      <c r="AT235" s="22" t="s">
        <v>158</v>
      </c>
      <c r="AU235" s="22" t="s">
        <v>82</v>
      </c>
      <c r="AY235" s="22" t="s">
        <v>156</v>
      </c>
      <c r="BE235" s="202">
        <f t="shared" si="4"/>
        <v>0</v>
      </c>
      <c r="BF235" s="202">
        <f t="shared" si="5"/>
        <v>0</v>
      </c>
      <c r="BG235" s="202">
        <f t="shared" si="6"/>
        <v>0</v>
      </c>
      <c r="BH235" s="202">
        <f t="shared" si="7"/>
        <v>0</v>
      </c>
      <c r="BI235" s="202">
        <f t="shared" si="8"/>
        <v>0</v>
      </c>
      <c r="BJ235" s="22" t="s">
        <v>80</v>
      </c>
      <c r="BK235" s="202">
        <f t="shared" si="9"/>
        <v>0</v>
      </c>
      <c r="BL235" s="22" t="s">
        <v>162</v>
      </c>
      <c r="BM235" s="22" t="s">
        <v>432</v>
      </c>
    </row>
    <row r="236" spans="2:65" s="1" customFormat="1" ht="44.25" customHeight="1">
      <c r="B236" s="39"/>
      <c r="C236" s="227" t="s">
        <v>433</v>
      </c>
      <c r="D236" s="227" t="s">
        <v>238</v>
      </c>
      <c r="E236" s="228" t="s">
        <v>434</v>
      </c>
      <c r="F236" s="229" t="s">
        <v>435</v>
      </c>
      <c r="G236" s="230" t="s">
        <v>317</v>
      </c>
      <c r="H236" s="231">
        <v>1</v>
      </c>
      <c r="I236" s="232"/>
      <c r="J236" s="233">
        <f t="shared" si="0"/>
        <v>0</v>
      </c>
      <c r="K236" s="229" t="s">
        <v>21</v>
      </c>
      <c r="L236" s="234"/>
      <c r="M236" s="235" t="s">
        <v>21</v>
      </c>
      <c r="N236" s="236" t="s">
        <v>43</v>
      </c>
      <c r="O236" s="40"/>
      <c r="P236" s="200">
        <f t="shared" si="1"/>
        <v>0</v>
      </c>
      <c r="Q236" s="200">
        <v>0</v>
      </c>
      <c r="R236" s="200">
        <f t="shared" si="2"/>
        <v>0</v>
      </c>
      <c r="S236" s="200">
        <v>0</v>
      </c>
      <c r="T236" s="201">
        <f t="shared" si="3"/>
        <v>0</v>
      </c>
      <c r="AR236" s="22" t="s">
        <v>176</v>
      </c>
      <c r="AT236" s="22" t="s">
        <v>238</v>
      </c>
      <c r="AU236" s="22" t="s">
        <v>82</v>
      </c>
      <c r="AY236" s="22" t="s">
        <v>156</v>
      </c>
      <c r="BE236" s="202">
        <f t="shared" si="4"/>
        <v>0</v>
      </c>
      <c r="BF236" s="202">
        <f t="shared" si="5"/>
        <v>0</v>
      </c>
      <c r="BG236" s="202">
        <f t="shared" si="6"/>
        <v>0</v>
      </c>
      <c r="BH236" s="202">
        <f t="shared" si="7"/>
        <v>0</v>
      </c>
      <c r="BI236" s="202">
        <f t="shared" si="8"/>
        <v>0</v>
      </c>
      <c r="BJ236" s="22" t="s">
        <v>80</v>
      </c>
      <c r="BK236" s="202">
        <f t="shared" si="9"/>
        <v>0</v>
      </c>
      <c r="BL236" s="22" t="s">
        <v>162</v>
      </c>
      <c r="BM236" s="22" t="s">
        <v>436</v>
      </c>
    </row>
    <row r="237" spans="2:65" s="1" customFormat="1" ht="22.5" customHeight="1">
      <c r="B237" s="39"/>
      <c r="C237" s="191" t="s">
        <v>303</v>
      </c>
      <c r="D237" s="191" t="s">
        <v>158</v>
      </c>
      <c r="E237" s="192" t="s">
        <v>437</v>
      </c>
      <c r="F237" s="193" t="s">
        <v>438</v>
      </c>
      <c r="G237" s="194" t="s">
        <v>317</v>
      </c>
      <c r="H237" s="195">
        <v>1</v>
      </c>
      <c r="I237" s="196"/>
      <c r="J237" s="197">
        <f t="shared" si="0"/>
        <v>0</v>
      </c>
      <c r="K237" s="193" t="s">
        <v>21</v>
      </c>
      <c r="L237" s="59"/>
      <c r="M237" s="198" t="s">
        <v>21</v>
      </c>
      <c r="N237" s="199" t="s">
        <v>43</v>
      </c>
      <c r="O237" s="40"/>
      <c r="P237" s="200">
        <f t="shared" si="1"/>
        <v>0</v>
      </c>
      <c r="Q237" s="200">
        <v>0</v>
      </c>
      <c r="R237" s="200">
        <f t="shared" si="2"/>
        <v>0</v>
      </c>
      <c r="S237" s="200">
        <v>0</v>
      </c>
      <c r="T237" s="201">
        <f t="shared" si="3"/>
        <v>0</v>
      </c>
      <c r="AR237" s="22" t="s">
        <v>162</v>
      </c>
      <c r="AT237" s="22" t="s">
        <v>158</v>
      </c>
      <c r="AU237" s="22" t="s">
        <v>82</v>
      </c>
      <c r="AY237" s="22" t="s">
        <v>156</v>
      </c>
      <c r="BE237" s="202">
        <f t="shared" si="4"/>
        <v>0</v>
      </c>
      <c r="BF237" s="202">
        <f t="shared" si="5"/>
        <v>0</v>
      </c>
      <c r="BG237" s="202">
        <f t="shared" si="6"/>
        <v>0</v>
      </c>
      <c r="BH237" s="202">
        <f t="shared" si="7"/>
        <v>0</v>
      </c>
      <c r="BI237" s="202">
        <f t="shared" si="8"/>
        <v>0</v>
      </c>
      <c r="BJ237" s="22" t="s">
        <v>80</v>
      </c>
      <c r="BK237" s="202">
        <f t="shared" si="9"/>
        <v>0</v>
      </c>
      <c r="BL237" s="22" t="s">
        <v>162</v>
      </c>
      <c r="BM237" s="22" t="s">
        <v>439</v>
      </c>
    </row>
    <row r="238" spans="2:65" s="1" customFormat="1" ht="31.5" customHeight="1">
      <c r="B238" s="39"/>
      <c r="C238" s="227" t="s">
        <v>440</v>
      </c>
      <c r="D238" s="227" t="s">
        <v>238</v>
      </c>
      <c r="E238" s="228" t="s">
        <v>441</v>
      </c>
      <c r="F238" s="229" t="s">
        <v>442</v>
      </c>
      <c r="G238" s="230" t="s">
        <v>317</v>
      </c>
      <c r="H238" s="231">
        <v>1</v>
      </c>
      <c r="I238" s="232"/>
      <c r="J238" s="233">
        <f t="shared" si="0"/>
        <v>0</v>
      </c>
      <c r="K238" s="229" t="s">
        <v>21</v>
      </c>
      <c r="L238" s="234"/>
      <c r="M238" s="235" t="s">
        <v>21</v>
      </c>
      <c r="N238" s="236" t="s">
        <v>43</v>
      </c>
      <c r="O238" s="40"/>
      <c r="P238" s="200">
        <f t="shared" si="1"/>
        <v>0</v>
      </c>
      <c r="Q238" s="200">
        <v>0</v>
      </c>
      <c r="R238" s="200">
        <f t="shared" si="2"/>
        <v>0</v>
      </c>
      <c r="S238" s="200">
        <v>0</v>
      </c>
      <c r="T238" s="201">
        <f t="shared" si="3"/>
        <v>0</v>
      </c>
      <c r="AR238" s="22" t="s">
        <v>176</v>
      </c>
      <c r="AT238" s="22" t="s">
        <v>238</v>
      </c>
      <c r="AU238" s="22" t="s">
        <v>82</v>
      </c>
      <c r="AY238" s="22" t="s">
        <v>156</v>
      </c>
      <c r="BE238" s="202">
        <f t="shared" si="4"/>
        <v>0</v>
      </c>
      <c r="BF238" s="202">
        <f t="shared" si="5"/>
        <v>0</v>
      </c>
      <c r="BG238" s="202">
        <f t="shared" si="6"/>
        <v>0</v>
      </c>
      <c r="BH238" s="202">
        <f t="shared" si="7"/>
        <v>0</v>
      </c>
      <c r="BI238" s="202">
        <f t="shared" si="8"/>
        <v>0</v>
      </c>
      <c r="BJ238" s="22" t="s">
        <v>80</v>
      </c>
      <c r="BK238" s="202">
        <f t="shared" si="9"/>
        <v>0</v>
      </c>
      <c r="BL238" s="22" t="s">
        <v>162</v>
      </c>
      <c r="BM238" s="22" t="s">
        <v>443</v>
      </c>
    </row>
    <row r="239" spans="2:65" s="1" customFormat="1" ht="44.25" customHeight="1">
      <c r="B239" s="39"/>
      <c r="C239" s="227" t="s">
        <v>307</v>
      </c>
      <c r="D239" s="227" t="s">
        <v>238</v>
      </c>
      <c r="E239" s="228" t="s">
        <v>444</v>
      </c>
      <c r="F239" s="229" t="s">
        <v>445</v>
      </c>
      <c r="G239" s="230" t="s">
        <v>317</v>
      </c>
      <c r="H239" s="231">
        <v>1</v>
      </c>
      <c r="I239" s="232"/>
      <c r="J239" s="233">
        <f t="shared" si="0"/>
        <v>0</v>
      </c>
      <c r="K239" s="229" t="s">
        <v>21</v>
      </c>
      <c r="L239" s="234"/>
      <c r="M239" s="235" t="s">
        <v>21</v>
      </c>
      <c r="N239" s="236" t="s">
        <v>43</v>
      </c>
      <c r="O239" s="40"/>
      <c r="P239" s="200">
        <f t="shared" si="1"/>
        <v>0</v>
      </c>
      <c r="Q239" s="200">
        <v>0</v>
      </c>
      <c r="R239" s="200">
        <f t="shared" si="2"/>
        <v>0</v>
      </c>
      <c r="S239" s="200">
        <v>0</v>
      </c>
      <c r="T239" s="201">
        <f t="shared" si="3"/>
        <v>0</v>
      </c>
      <c r="AR239" s="22" t="s">
        <v>176</v>
      </c>
      <c r="AT239" s="22" t="s">
        <v>238</v>
      </c>
      <c r="AU239" s="22" t="s">
        <v>82</v>
      </c>
      <c r="AY239" s="22" t="s">
        <v>156</v>
      </c>
      <c r="BE239" s="202">
        <f t="shared" si="4"/>
        <v>0</v>
      </c>
      <c r="BF239" s="202">
        <f t="shared" si="5"/>
        <v>0</v>
      </c>
      <c r="BG239" s="202">
        <f t="shared" si="6"/>
        <v>0</v>
      </c>
      <c r="BH239" s="202">
        <f t="shared" si="7"/>
        <v>0</v>
      </c>
      <c r="BI239" s="202">
        <f t="shared" si="8"/>
        <v>0</v>
      </c>
      <c r="BJ239" s="22" t="s">
        <v>80</v>
      </c>
      <c r="BK239" s="202">
        <f t="shared" si="9"/>
        <v>0</v>
      </c>
      <c r="BL239" s="22" t="s">
        <v>162</v>
      </c>
      <c r="BM239" s="22" t="s">
        <v>446</v>
      </c>
    </row>
    <row r="240" spans="2:65" s="1" customFormat="1" ht="22.5" customHeight="1">
      <c r="B240" s="39"/>
      <c r="C240" s="191" t="s">
        <v>447</v>
      </c>
      <c r="D240" s="191" t="s">
        <v>158</v>
      </c>
      <c r="E240" s="192" t="s">
        <v>448</v>
      </c>
      <c r="F240" s="193" t="s">
        <v>449</v>
      </c>
      <c r="G240" s="194" t="s">
        <v>421</v>
      </c>
      <c r="H240" s="195">
        <v>1</v>
      </c>
      <c r="I240" s="196"/>
      <c r="J240" s="197">
        <f t="shared" si="0"/>
        <v>0</v>
      </c>
      <c r="K240" s="193" t="s">
        <v>21</v>
      </c>
      <c r="L240" s="59"/>
      <c r="M240" s="198" t="s">
        <v>21</v>
      </c>
      <c r="N240" s="199" t="s">
        <v>43</v>
      </c>
      <c r="O240" s="40"/>
      <c r="P240" s="200">
        <f t="shared" si="1"/>
        <v>0</v>
      </c>
      <c r="Q240" s="200">
        <v>0</v>
      </c>
      <c r="R240" s="200">
        <f t="shared" si="2"/>
        <v>0</v>
      </c>
      <c r="S240" s="200">
        <v>0</v>
      </c>
      <c r="T240" s="201">
        <f t="shared" si="3"/>
        <v>0</v>
      </c>
      <c r="AR240" s="22" t="s">
        <v>162</v>
      </c>
      <c r="AT240" s="22" t="s">
        <v>158</v>
      </c>
      <c r="AU240" s="22" t="s">
        <v>82</v>
      </c>
      <c r="AY240" s="22" t="s">
        <v>156</v>
      </c>
      <c r="BE240" s="202">
        <f t="shared" si="4"/>
        <v>0</v>
      </c>
      <c r="BF240" s="202">
        <f t="shared" si="5"/>
        <v>0</v>
      </c>
      <c r="BG240" s="202">
        <f t="shared" si="6"/>
        <v>0</v>
      </c>
      <c r="BH240" s="202">
        <f t="shared" si="7"/>
        <v>0</v>
      </c>
      <c r="BI240" s="202">
        <f t="shared" si="8"/>
        <v>0</v>
      </c>
      <c r="BJ240" s="22" t="s">
        <v>80</v>
      </c>
      <c r="BK240" s="202">
        <f t="shared" si="9"/>
        <v>0</v>
      </c>
      <c r="BL240" s="22" t="s">
        <v>162</v>
      </c>
      <c r="BM240" s="22" t="s">
        <v>450</v>
      </c>
    </row>
    <row r="241" spans="2:65" s="1" customFormat="1" ht="22.5" customHeight="1">
      <c r="B241" s="39"/>
      <c r="C241" s="191" t="s">
        <v>312</v>
      </c>
      <c r="D241" s="191" t="s">
        <v>158</v>
      </c>
      <c r="E241" s="192" t="s">
        <v>451</v>
      </c>
      <c r="F241" s="193" t="s">
        <v>452</v>
      </c>
      <c r="G241" s="194" t="s">
        <v>421</v>
      </c>
      <c r="H241" s="195">
        <v>1</v>
      </c>
      <c r="I241" s="196"/>
      <c r="J241" s="197">
        <f t="shared" si="0"/>
        <v>0</v>
      </c>
      <c r="K241" s="193" t="s">
        <v>21</v>
      </c>
      <c r="L241" s="59"/>
      <c r="M241" s="198" t="s">
        <v>21</v>
      </c>
      <c r="N241" s="199" t="s">
        <v>43</v>
      </c>
      <c r="O241" s="40"/>
      <c r="P241" s="200">
        <f t="shared" si="1"/>
        <v>0</v>
      </c>
      <c r="Q241" s="200">
        <v>0</v>
      </c>
      <c r="R241" s="200">
        <f t="shared" si="2"/>
        <v>0</v>
      </c>
      <c r="S241" s="200">
        <v>0</v>
      </c>
      <c r="T241" s="201">
        <f t="shared" si="3"/>
        <v>0</v>
      </c>
      <c r="AR241" s="22" t="s">
        <v>162</v>
      </c>
      <c r="AT241" s="22" t="s">
        <v>158</v>
      </c>
      <c r="AU241" s="22" t="s">
        <v>82</v>
      </c>
      <c r="AY241" s="22" t="s">
        <v>156</v>
      </c>
      <c r="BE241" s="202">
        <f t="shared" si="4"/>
        <v>0</v>
      </c>
      <c r="BF241" s="202">
        <f t="shared" si="5"/>
        <v>0</v>
      </c>
      <c r="BG241" s="202">
        <f t="shared" si="6"/>
        <v>0</v>
      </c>
      <c r="BH241" s="202">
        <f t="shared" si="7"/>
        <v>0</v>
      </c>
      <c r="BI241" s="202">
        <f t="shared" si="8"/>
        <v>0</v>
      </c>
      <c r="BJ241" s="22" t="s">
        <v>80</v>
      </c>
      <c r="BK241" s="202">
        <f t="shared" si="9"/>
        <v>0</v>
      </c>
      <c r="BL241" s="22" t="s">
        <v>162</v>
      </c>
      <c r="BM241" s="22" t="s">
        <v>453</v>
      </c>
    </row>
    <row r="242" spans="2:65" s="1" customFormat="1" ht="22.5" customHeight="1">
      <c r="B242" s="39"/>
      <c r="C242" s="227" t="s">
        <v>454</v>
      </c>
      <c r="D242" s="227" t="s">
        <v>238</v>
      </c>
      <c r="E242" s="228" t="s">
        <v>455</v>
      </c>
      <c r="F242" s="229" t="s">
        <v>456</v>
      </c>
      <c r="G242" s="230" t="s">
        <v>421</v>
      </c>
      <c r="H242" s="231">
        <v>1</v>
      </c>
      <c r="I242" s="232"/>
      <c r="J242" s="233">
        <f t="shared" si="0"/>
        <v>0</v>
      </c>
      <c r="K242" s="229" t="s">
        <v>21</v>
      </c>
      <c r="L242" s="234"/>
      <c r="M242" s="235" t="s">
        <v>21</v>
      </c>
      <c r="N242" s="236" t="s">
        <v>43</v>
      </c>
      <c r="O242" s="40"/>
      <c r="P242" s="200">
        <f t="shared" si="1"/>
        <v>0</v>
      </c>
      <c r="Q242" s="200">
        <v>0</v>
      </c>
      <c r="R242" s="200">
        <f t="shared" si="2"/>
        <v>0</v>
      </c>
      <c r="S242" s="200">
        <v>0</v>
      </c>
      <c r="T242" s="201">
        <f t="shared" si="3"/>
        <v>0</v>
      </c>
      <c r="AR242" s="22" t="s">
        <v>176</v>
      </c>
      <c r="AT242" s="22" t="s">
        <v>238</v>
      </c>
      <c r="AU242" s="22" t="s">
        <v>82</v>
      </c>
      <c r="AY242" s="22" t="s">
        <v>156</v>
      </c>
      <c r="BE242" s="202">
        <f t="shared" si="4"/>
        <v>0</v>
      </c>
      <c r="BF242" s="202">
        <f t="shared" si="5"/>
        <v>0</v>
      </c>
      <c r="BG242" s="202">
        <f t="shared" si="6"/>
        <v>0</v>
      </c>
      <c r="BH242" s="202">
        <f t="shared" si="7"/>
        <v>0</v>
      </c>
      <c r="BI242" s="202">
        <f t="shared" si="8"/>
        <v>0</v>
      </c>
      <c r="BJ242" s="22" t="s">
        <v>80</v>
      </c>
      <c r="BK242" s="202">
        <f t="shared" si="9"/>
        <v>0</v>
      </c>
      <c r="BL242" s="22" t="s">
        <v>162</v>
      </c>
      <c r="BM242" s="22" t="s">
        <v>457</v>
      </c>
    </row>
    <row r="243" spans="2:65" s="1" customFormat="1" ht="22.5" customHeight="1">
      <c r="B243" s="39"/>
      <c r="C243" s="191" t="s">
        <v>318</v>
      </c>
      <c r="D243" s="191" t="s">
        <v>158</v>
      </c>
      <c r="E243" s="192" t="s">
        <v>458</v>
      </c>
      <c r="F243" s="193" t="s">
        <v>459</v>
      </c>
      <c r="G243" s="194" t="s">
        <v>421</v>
      </c>
      <c r="H243" s="195">
        <v>1</v>
      </c>
      <c r="I243" s="196"/>
      <c r="J243" s="197">
        <f t="shared" si="0"/>
        <v>0</v>
      </c>
      <c r="K243" s="193" t="s">
        <v>21</v>
      </c>
      <c r="L243" s="59"/>
      <c r="M243" s="198" t="s">
        <v>21</v>
      </c>
      <c r="N243" s="199" t="s">
        <v>43</v>
      </c>
      <c r="O243" s="40"/>
      <c r="P243" s="200">
        <f t="shared" si="1"/>
        <v>0</v>
      </c>
      <c r="Q243" s="200">
        <v>0</v>
      </c>
      <c r="R243" s="200">
        <f t="shared" si="2"/>
        <v>0</v>
      </c>
      <c r="S243" s="200">
        <v>0</v>
      </c>
      <c r="T243" s="201">
        <f t="shared" si="3"/>
        <v>0</v>
      </c>
      <c r="AR243" s="22" t="s">
        <v>162</v>
      </c>
      <c r="AT243" s="22" t="s">
        <v>158</v>
      </c>
      <c r="AU243" s="22" t="s">
        <v>82</v>
      </c>
      <c r="AY243" s="22" t="s">
        <v>156</v>
      </c>
      <c r="BE243" s="202">
        <f t="shared" si="4"/>
        <v>0</v>
      </c>
      <c r="BF243" s="202">
        <f t="shared" si="5"/>
        <v>0</v>
      </c>
      <c r="BG243" s="202">
        <f t="shared" si="6"/>
        <v>0</v>
      </c>
      <c r="BH243" s="202">
        <f t="shared" si="7"/>
        <v>0</v>
      </c>
      <c r="BI243" s="202">
        <f t="shared" si="8"/>
        <v>0</v>
      </c>
      <c r="BJ243" s="22" t="s">
        <v>80</v>
      </c>
      <c r="BK243" s="202">
        <f t="shared" si="9"/>
        <v>0</v>
      </c>
      <c r="BL243" s="22" t="s">
        <v>162</v>
      </c>
      <c r="BM243" s="22" t="s">
        <v>460</v>
      </c>
    </row>
    <row r="244" spans="2:65" s="10" customFormat="1" ht="29.85" customHeight="1">
      <c r="B244" s="174"/>
      <c r="C244" s="175"/>
      <c r="D244" s="188" t="s">
        <v>71</v>
      </c>
      <c r="E244" s="189" t="s">
        <v>192</v>
      </c>
      <c r="F244" s="189" t="s">
        <v>461</v>
      </c>
      <c r="G244" s="175"/>
      <c r="H244" s="175"/>
      <c r="I244" s="178"/>
      <c r="J244" s="190">
        <f>BK244</f>
        <v>0</v>
      </c>
      <c r="K244" s="175"/>
      <c r="L244" s="180"/>
      <c r="M244" s="181"/>
      <c r="N244" s="182"/>
      <c r="O244" s="182"/>
      <c r="P244" s="183">
        <f>SUM(P245:P278)</f>
        <v>0</v>
      </c>
      <c r="Q244" s="182"/>
      <c r="R244" s="183">
        <f>SUM(R245:R278)</f>
        <v>0</v>
      </c>
      <c r="S244" s="182"/>
      <c r="T244" s="184">
        <f>SUM(T245:T278)</f>
        <v>0</v>
      </c>
      <c r="AR244" s="185" t="s">
        <v>80</v>
      </c>
      <c r="AT244" s="186" t="s">
        <v>71</v>
      </c>
      <c r="AU244" s="186" t="s">
        <v>80</v>
      </c>
      <c r="AY244" s="185" t="s">
        <v>156</v>
      </c>
      <c r="BK244" s="187">
        <f>SUM(BK245:BK278)</f>
        <v>0</v>
      </c>
    </row>
    <row r="245" spans="2:65" s="1" customFormat="1" ht="22.5" customHeight="1">
      <c r="B245" s="39"/>
      <c r="C245" s="191" t="s">
        <v>462</v>
      </c>
      <c r="D245" s="191" t="s">
        <v>158</v>
      </c>
      <c r="E245" s="192" t="s">
        <v>463</v>
      </c>
      <c r="F245" s="193" t="s">
        <v>464</v>
      </c>
      <c r="G245" s="194" t="s">
        <v>349</v>
      </c>
      <c r="H245" s="195">
        <v>15.6</v>
      </c>
      <c r="I245" s="196"/>
      <c r="J245" s="197">
        <f>ROUND(I245*H245,2)</f>
        <v>0</v>
      </c>
      <c r="K245" s="193" t="s">
        <v>21</v>
      </c>
      <c r="L245" s="59"/>
      <c r="M245" s="198" t="s">
        <v>21</v>
      </c>
      <c r="N245" s="199" t="s">
        <v>43</v>
      </c>
      <c r="O245" s="40"/>
      <c r="P245" s="200">
        <f>O245*H245</f>
        <v>0</v>
      </c>
      <c r="Q245" s="200">
        <v>0</v>
      </c>
      <c r="R245" s="200">
        <f>Q245*H245</f>
        <v>0</v>
      </c>
      <c r="S245" s="200">
        <v>0</v>
      </c>
      <c r="T245" s="201">
        <f>S245*H245</f>
        <v>0</v>
      </c>
      <c r="AR245" s="22" t="s">
        <v>162</v>
      </c>
      <c r="AT245" s="22" t="s">
        <v>158</v>
      </c>
      <c r="AU245" s="22" t="s">
        <v>82</v>
      </c>
      <c r="AY245" s="22" t="s">
        <v>156</v>
      </c>
      <c r="BE245" s="202">
        <f>IF(N245="základní",J245,0)</f>
        <v>0</v>
      </c>
      <c r="BF245" s="202">
        <f>IF(N245="snížená",J245,0)</f>
        <v>0</v>
      </c>
      <c r="BG245" s="202">
        <f>IF(N245="zákl. přenesená",J245,0)</f>
        <v>0</v>
      </c>
      <c r="BH245" s="202">
        <f>IF(N245="sníž. přenesená",J245,0)</f>
        <v>0</v>
      </c>
      <c r="BI245" s="202">
        <f>IF(N245="nulová",J245,0)</f>
        <v>0</v>
      </c>
      <c r="BJ245" s="22" t="s">
        <v>80</v>
      </c>
      <c r="BK245" s="202">
        <f>ROUND(I245*H245,2)</f>
        <v>0</v>
      </c>
      <c r="BL245" s="22" t="s">
        <v>162</v>
      </c>
      <c r="BM245" s="22" t="s">
        <v>465</v>
      </c>
    </row>
    <row r="246" spans="2:65" s="1" customFormat="1" ht="22.5" customHeight="1">
      <c r="B246" s="39"/>
      <c r="C246" s="191" t="s">
        <v>323</v>
      </c>
      <c r="D246" s="191" t="s">
        <v>158</v>
      </c>
      <c r="E246" s="192" t="s">
        <v>466</v>
      </c>
      <c r="F246" s="193" t="s">
        <v>467</v>
      </c>
      <c r="G246" s="194" t="s">
        <v>349</v>
      </c>
      <c r="H246" s="195">
        <v>21.6</v>
      </c>
      <c r="I246" s="196"/>
      <c r="J246" s="197">
        <f>ROUND(I246*H246,2)</f>
        <v>0</v>
      </c>
      <c r="K246" s="193" t="s">
        <v>21</v>
      </c>
      <c r="L246" s="59"/>
      <c r="M246" s="198" t="s">
        <v>21</v>
      </c>
      <c r="N246" s="199" t="s">
        <v>43</v>
      </c>
      <c r="O246" s="40"/>
      <c r="P246" s="200">
        <f>O246*H246</f>
        <v>0</v>
      </c>
      <c r="Q246" s="200">
        <v>0</v>
      </c>
      <c r="R246" s="200">
        <f>Q246*H246</f>
        <v>0</v>
      </c>
      <c r="S246" s="200">
        <v>0</v>
      </c>
      <c r="T246" s="201">
        <f>S246*H246</f>
        <v>0</v>
      </c>
      <c r="AR246" s="22" t="s">
        <v>162</v>
      </c>
      <c r="AT246" s="22" t="s">
        <v>158</v>
      </c>
      <c r="AU246" s="22" t="s">
        <v>82</v>
      </c>
      <c r="AY246" s="22" t="s">
        <v>156</v>
      </c>
      <c r="BE246" s="202">
        <f>IF(N246="základní",J246,0)</f>
        <v>0</v>
      </c>
      <c r="BF246" s="202">
        <f>IF(N246="snížená",J246,0)</f>
        <v>0</v>
      </c>
      <c r="BG246" s="202">
        <f>IF(N246="zákl. přenesená",J246,0)</f>
        <v>0</v>
      </c>
      <c r="BH246" s="202">
        <f>IF(N246="sníž. přenesená",J246,0)</f>
        <v>0</v>
      </c>
      <c r="BI246" s="202">
        <f>IF(N246="nulová",J246,0)</f>
        <v>0</v>
      </c>
      <c r="BJ246" s="22" t="s">
        <v>80</v>
      </c>
      <c r="BK246" s="202">
        <f>ROUND(I246*H246,2)</f>
        <v>0</v>
      </c>
      <c r="BL246" s="22" t="s">
        <v>162</v>
      </c>
      <c r="BM246" s="22" t="s">
        <v>468</v>
      </c>
    </row>
    <row r="247" spans="2:65" s="11" customFormat="1">
      <c r="B247" s="203"/>
      <c r="C247" s="204"/>
      <c r="D247" s="205" t="s">
        <v>163</v>
      </c>
      <c r="E247" s="206" t="s">
        <v>21</v>
      </c>
      <c r="F247" s="207" t="s">
        <v>469</v>
      </c>
      <c r="G247" s="204"/>
      <c r="H247" s="208">
        <v>7.6</v>
      </c>
      <c r="I247" s="209"/>
      <c r="J247" s="204"/>
      <c r="K247" s="204"/>
      <c r="L247" s="210"/>
      <c r="M247" s="211"/>
      <c r="N247" s="212"/>
      <c r="O247" s="212"/>
      <c r="P247" s="212"/>
      <c r="Q247" s="212"/>
      <c r="R247" s="212"/>
      <c r="S247" s="212"/>
      <c r="T247" s="213"/>
      <c r="AT247" s="214" t="s">
        <v>163</v>
      </c>
      <c r="AU247" s="214" t="s">
        <v>82</v>
      </c>
      <c r="AV247" s="11" t="s">
        <v>82</v>
      </c>
      <c r="AW247" s="11" t="s">
        <v>35</v>
      </c>
      <c r="AX247" s="11" t="s">
        <v>72</v>
      </c>
      <c r="AY247" s="214" t="s">
        <v>156</v>
      </c>
    </row>
    <row r="248" spans="2:65" s="11" customFormat="1">
      <c r="B248" s="203"/>
      <c r="C248" s="204"/>
      <c r="D248" s="205" t="s">
        <v>163</v>
      </c>
      <c r="E248" s="206" t="s">
        <v>21</v>
      </c>
      <c r="F248" s="207" t="s">
        <v>470</v>
      </c>
      <c r="G248" s="204"/>
      <c r="H248" s="208">
        <v>14</v>
      </c>
      <c r="I248" s="209"/>
      <c r="J248" s="204"/>
      <c r="K248" s="204"/>
      <c r="L248" s="210"/>
      <c r="M248" s="211"/>
      <c r="N248" s="212"/>
      <c r="O248" s="212"/>
      <c r="P248" s="212"/>
      <c r="Q248" s="212"/>
      <c r="R248" s="212"/>
      <c r="S248" s="212"/>
      <c r="T248" s="213"/>
      <c r="AT248" s="214" t="s">
        <v>163</v>
      </c>
      <c r="AU248" s="214" t="s">
        <v>82</v>
      </c>
      <c r="AV248" s="11" t="s">
        <v>82</v>
      </c>
      <c r="AW248" s="11" t="s">
        <v>35</v>
      </c>
      <c r="AX248" s="11" t="s">
        <v>72</v>
      </c>
      <c r="AY248" s="214" t="s">
        <v>156</v>
      </c>
    </row>
    <row r="249" spans="2:65" s="12" customFormat="1">
      <c r="B249" s="215"/>
      <c r="C249" s="216"/>
      <c r="D249" s="217" t="s">
        <v>163</v>
      </c>
      <c r="E249" s="218" t="s">
        <v>21</v>
      </c>
      <c r="F249" s="219" t="s">
        <v>166</v>
      </c>
      <c r="G249" s="216"/>
      <c r="H249" s="220">
        <v>21.6</v>
      </c>
      <c r="I249" s="221"/>
      <c r="J249" s="216"/>
      <c r="K249" s="216"/>
      <c r="L249" s="222"/>
      <c r="M249" s="223"/>
      <c r="N249" s="224"/>
      <c r="O249" s="224"/>
      <c r="P249" s="224"/>
      <c r="Q249" s="224"/>
      <c r="R249" s="224"/>
      <c r="S249" s="224"/>
      <c r="T249" s="225"/>
      <c r="AT249" s="226" t="s">
        <v>163</v>
      </c>
      <c r="AU249" s="226" t="s">
        <v>82</v>
      </c>
      <c r="AV249" s="12" t="s">
        <v>162</v>
      </c>
      <c r="AW249" s="12" t="s">
        <v>35</v>
      </c>
      <c r="AX249" s="12" t="s">
        <v>80</v>
      </c>
      <c r="AY249" s="226" t="s">
        <v>156</v>
      </c>
    </row>
    <row r="250" spans="2:65" s="1" customFormat="1" ht="22.5" customHeight="1">
      <c r="B250" s="39"/>
      <c r="C250" s="191" t="s">
        <v>471</v>
      </c>
      <c r="D250" s="191" t="s">
        <v>158</v>
      </c>
      <c r="E250" s="192" t="s">
        <v>472</v>
      </c>
      <c r="F250" s="193" t="s">
        <v>473</v>
      </c>
      <c r="G250" s="194" t="s">
        <v>161</v>
      </c>
      <c r="H250" s="195">
        <v>136.46299999999999</v>
      </c>
      <c r="I250" s="196"/>
      <c r="J250" s="197">
        <f>ROUND(I250*H250,2)</f>
        <v>0</v>
      </c>
      <c r="K250" s="193" t="s">
        <v>21</v>
      </c>
      <c r="L250" s="59"/>
      <c r="M250" s="198" t="s">
        <v>21</v>
      </c>
      <c r="N250" s="199" t="s">
        <v>43</v>
      </c>
      <c r="O250" s="40"/>
      <c r="P250" s="200">
        <f>O250*H250</f>
        <v>0</v>
      </c>
      <c r="Q250" s="200">
        <v>0</v>
      </c>
      <c r="R250" s="200">
        <f>Q250*H250</f>
        <v>0</v>
      </c>
      <c r="S250" s="200">
        <v>0</v>
      </c>
      <c r="T250" s="201">
        <f>S250*H250</f>
        <v>0</v>
      </c>
      <c r="AR250" s="22" t="s">
        <v>162</v>
      </c>
      <c r="AT250" s="22" t="s">
        <v>158</v>
      </c>
      <c r="AU250" s="22" t="s">
        <v>82</v>
      </c>
      <c r="AY250" s="22" t="s">
        <v>156</v>
      </c>
      <c r="BE250" s="202">
        <f>IF(N250="základní",J250,0)</f>
        <v>0</v>
      </c>
      <c r="BF250" s="202">
        <f>IF(N250="snížená",J250,0)</f>
        <v>0</v>
      </c>
      <c r="BG250" s="202">
        <f>IF(N250="zákl. přenesená",J250,0)</f>
        <v>0</v>
      </c>
      <c r="BH250" s="202">
        <f>IF(N250="sníž. přenesená",J250,0)</f>
        <v>0</v>
      </c>
      <c r="BI250" s="202">
        <f>IF(N250="nulová",J250,0)</f>
        <v>0</v>
      </c>
      <c r="BJ250" s="22" t="s">
        <v>80</v>
      </c>
      <c r="BK250" s="202">
        <f>ROUND(I250*H250,2)</f>
        <v>0</v>
      </c>
      <c r="BL250" s="22" t="s">
        <v>162</v>
      </c>
      <c r="BM250" s="22" t="s">
        <v>474</v>
      </c>
    </row>
    <row r="251" spans="2:65" s="1" customFormat="1" ht="31.5" customHeight="1">
      <c r="B251" s="39"/>
      <c r="C251" s="191" t="s">
        <v>327</v>
      </c>
      <c r="D251" s="191" t="s">
        <v>158</v>
      </c>
      <c r="E251" s="192" t="s">
        <v>475</v>
      </c>
      <c r="F251" s="193" t="s">
        <v>476</v>
      </c>
      <c r="G251" s="194" t="s">
        <v>161</v>
      </c>
      <c r="H251" s="195">
        <v>216.56</v>
      </c>
      <c r="I251" s="196"/>
      <c r="J251" s="197">
        <f>ROUND(I251*H251,2)</f>
        <v>0</v>
      </c>
      <c r="K251" s="193" t="s">
        <v>21</v>
      </c>
      <c r="L251" s="59"/>
      <c r="M251" s="198" t="s">
        <v>21</v>
      </c>
      <c r="N251" s="199" t="s">
        <v>43</v>
      </c>
      <c r="O251" s="40"/>
      <c r="P251" s="200">
        <f>O251*H251</f>
        <v>0</v>
      </c>
      <c r="Q251" s="200">
        <v>0</v>
      </c>
      <c r="R251" s="200">
        <f>Q251*H251</f>
        <v>0</v>
      </c>
      <c r="S251" s="200">
        <v>0</v>
      </c>
      <c r="T251" s="201">
        <f>S251*H251</f>
        <v>0</v>
      </c>
      <c r="AR251" s="22" t="s">
        <v>162</v>
      </c>
      <c r="AT251" s="22" t="s">
        <v>158</v>
      </c>
      <c r="AU251" s="22" t="s">
        <v>82</v>
      </c>
      <c r="AY251" s="22" t="s">
        <v>156</v>
      </c>
      <c r="BE251" s="202">
        <f>IF(N251="základní",J251,0)</f>
        <v>0</v>
      </c>
      <c r="BF251" s="202">
        <f>IF(N251="snížená",J251,0)</f>
        <v>0</v>
      </c>
      <c r="BG251" s="202">
        <f>IF(N251="zákl. přenesená",J251,0)</f>
        <v>0</v>
      </c>
      <c r="BH251" s="202">
        <f>IF(N251="sníž. přenesená",J251,0)</f>
        <v>0</v>
      </c>
      <c r="BI251" s="202">
        <f>IF(N251="nulová",J251,0)</f>
        <v>0</v>
      </c>
      <c r="BJ251" s="22" t="s">
        <v>80</v>
      </c>
      <c r="BK251" s="202">
        <f>ROUND(I251*H251,2)</f>
        <v>0</v>
      </c>
      <c r="BL251" s="22" t="s">
        <v>162</v>
      </c>
      <c r="BM251" s="22" t="s">
        <v>477</v>
      </c>
    </row>
    <row r="252" spans="2:65" s="11" customFormat="1">
      <c r="B252" s="203"/>
      <c r="C252" s="204"/>
      <c r="D252" s="205" t="s">
        <v>163</v>
      </c>
      <c r="E252" s="206" t="s">
        <v>21</v>
      </c>
      <c r="F252" s="207" t="s">
        <v>478</v>
      </c>
      <c r="G252" s="204"/>
      <c r="H252" s="208">
        <v>216.56</v>
      </c>
      <c r="I252" s="209"/>
      <c r="J252" s="204"/>
      <c r="K252" s="204"/>
      <c r="L252" s="210"/>
      <c r="M252" s="211"/>
      <c r="N252" s="212"/>
      <c r="O252" s="212"/>
      <c r="P252" s="212"/>
      <c r="Q252" s="212"/>
      <c r="R252" s="212"/>
      <c r="S252" s="212"/>
      <c r="T252" s="213"/>
      <c r="AT252" s="214" t="s">
        <v>163</v>
      </c>
      <c r="AU252" s="214" t="s">
        <v>82</v>
      </c>
      <c r="AV252" s="11" t="s">
        <v>82</v>
      </c>
      <c r="AW252" s="11" t="s">
        <v>35</v>
      </c>
      <c r="AX252" s="11" t="s">
        <v>72</v>
      </c>
      <c r="AY252" s="214" t="s">
        <v>156</v>
      </c>
    </row>
    <row r="253" spans="2:65" s="12" customFormat="1">
      <c r="B253" s="215"/>
      <c r="C253" s="216"/>
      <c r="D253" s="217" t="s">
        <v>163</v>
      </c>
      <c r="E253" s="218" t="s">
        <v>21</v>
      </c>
      <c r="F253" s="219" t="s">
        <v>166</v>
      </c>
      <c r="G253" s="216"/>
      <c r="H253" s="220">
        <v>216.56</v>
      </c>
      <c r="I253" s="221"/>
      <c r="J253" s="216"/>
      <c r="K253" s="216"/>
      <c r="L253" s="222"/>
      <c r="M253" s="223"/>
      <c r="N253" s="224"/>
      <c r="O253" s="224"/>
      <c r="P253" s="224"/>
      <c r="Q253" s="224"/>
      <c r="R253" s="224"/>
      <c r="S253" s="224"/>
      <c r="T253" s="225"/>
      <c r="AT253" s="226" t="s">
        <v>163</v>
      </c>
      <c r="AU253" s="226" t="s">
        <v>82</v>
      </c>
      <c r="AV253" s="12" t="s">
        <v>162</v>
      </c>
      <c r="AW253" s="12" t="s">
        <v>35</v>
      </c>
      <c r="AX253" s="12" t="s">
        <v>80</v>
      </c>
      <c r="AY253" s="226" t="s">
        <v>156</v>
      </c>
    </row>
    <row r="254" spans="2:65" s="1" customFormat="1" ht="44.25" customHeight="1">
      <c r="B254" s="39"/>
      <c r="C254" s="191" t="s">
        <v>479</v>
      </c>
      <c r="D254" s="191" t="s">
        <v>158</v>
      </c>
      <c r="E254" s="192" t="s">
        <v>480</v>
      </c>
      <c r="F254" s="193" t="s">
        <v>481</v>
      </c>
      <c r="G254" s="194" t="s">
        <v>161</v>
      </c>
      <c r="H254" s="195">
        <v>12993.6</v>
      </c>
      <c r="I254" s="196"/>
      <c r="J254" s="197">
        <f>ROUND(I254*H254,2)</f>
        <v>0</v>
      </c>
      <c r="K254" s="193" t="s">
        <v>21</v>
      </c>
      <c r="L254" s="59"/>
      <c r="M254" s="198" t="s">
        <v>21</v>
      </c>
      <c r="N254" s="199" t="s">
        <v>43</v>
      </c>
      <c r="O254" s="40"/>
      <c r="P254" s="200">
        <f>O254*H254</f>
        <v>0</v>
      </c>
      <c r="Q254" s="200">
        <v>0</v>
      </c>
      <c r="R254" s="200">
        <f>Q254*H254</f>
        <v>0</v>
      </c>
      <c r="S254" s="200">
        <v>0</v>
      </c>
      <c r="T254" s="201">
        <f>S254*H254</f>
        <v>0</v>
      </c>
      <c r="AR254" s="22" t="s">
        <v>162</v>
      </c>
      <c r="AT254" s="22" t="s">
        <v>158</v>
      </c>
      <c r="AU254" s="22" t="s">
        <v>82</v>
      </c>
      <c r="AY254" s="22" t="s">
        <v>156</v>
      </c>
      <c r="BE254" s="202">
        <f>IF(N254="základní",J254,0)</f>
        <v>0</v>
      </c>
      <c r="BF254" s="202">
        <f>IF(N254="snížená",J254,0)</f>
        <v>0</v>
      </c>
      <c r="BG254" s="202">
        <f>IF(N254="zákl. přenesená",J254,0)</f>
        <v>0</v>
      </c>
      <c r="BH254" s="202">
        <f>IF(N254="sníž. přenesená",J254,0)</f>
        <v>0</v>
      </c>
      <c r="BI254" s="202">
        <f>IF(N254="nulová",J254,0)</f>
        <v>0</v>
      </c>
      <c r="BJ254" s="22" t="s">
        <v>80</v>
      </c>
      <c r="BK254" s="202">
        <f>ROUND(I254*H254,2)</f>
        <v>0</v>
      </c>
      <c r="BL254" s="22" t="s">
        <v>162</v>
      </c>
      <c r="BM254" s="22" t="s">
        <v>482</v>
      </c>
    </row>
    <row r="255" spans="2:65" s="1" customFormat="1" ht="31.5" customHeight="1">
      <c r="B255" s="39"/>
      <c r="C255" s="191" t="s">
        <v>331</v>
      </c>
      <c r="D255" s="191" t="s">
        <v>158</v>
      </c>
      <c r="E255" s="192" t="s">
        <v>483</v>
      </c>
      <c r="F255" s="193" t="s">
        <v>484</v>
      </c>
      <c r="G255" s="194" t="s">
        <v>161</v>
      </c>
      <c r="H255" s="195">
        <v>216.56</v>
      </c>
      <c r="I255" s="196"/>
      <c r="J255" s="197">
        <f>ROUND(I255*H255,2)</f>
        <v>0</v>
      </c>
      <c r="K255" s="193" t="s">
        <v>21</v>
      </c>
      <c r="L255" s="59"/>
      <c r="M255" s="198" t="s">
        <v>21</v>
      </c>
      <c r="N255" s="199" t="s">
        <v>43</v>
      </c>
      <c r="O255" s="40"/>
      <c r="P255" s="200">
        <f>O255*H255</f>
        <v>0</v>
      </c>
      <c r="Q255" s="200">
        <v>0</v>
      </c>
      <c r="R255" s="200">
        <f>Q255*H255</f>
        <v>0</v>
      </c>
      <c r="S255" s="200">
        <v>0</v>
      </c>
      <c r="T255" s="201">
        <f>S255*H255</f>
        <v>0</v>
      </c>
      <c r="AR255" s="22" t="s">
        <v>162</v>
      </c>
      <c r="AT255" s="22" t="s">
        <v>158</v>
      </c>
      <c r="AU255" s="22" t="s">
        <v>82</v>
      </c>
      <c r="AY255" s="22" t="s">
        <v>156</v>
      </c>
      <c r="BE255" s="202">
        <f>IF(N255="základní",J255,0)</f>
        <v>0</v>
      </c>
      <c r="BF255" s="202">
        <f>IF(N255="snížená",J255,0)</f>
        <v>0</v>
      </c>
      <c r="BG255" s="202">
        <f>IF(N255="zákl. přenesená",J255,0)</f>
        <v>0</v>
      </c>
      <c r="BH255" s="202">
        <f>IF(N255="sníž. přenesená",J255,0)</f>
        <v>0</v>
      </c>
      <c r="BI255" s="202">
        <f>IF(N255="nulová",J255,0)</f>
        <v>0</v>
      </c>
      <c r="BJ255" s="22" t="s">
        <v>80</v>
      </c>
      <c r="BK255" s="202">
        <f>ROUND(I255*H255,2)</f>
        <v>0</v>
      </c>
      <c r="BL255" s="22" t="s">
        <v>162</v>
      </c>
      <c r="BM255" s="22" t="s">
        <v>485</v>
      </c>
    </row>
    <row r="256" spans="2:65" s="11" customFormat="1">
      <c r="B256" s="203"/>
      <c r="C256" s="204"/>
      <c r="D256" s="205" t="s">
        <v>163</v>
      </c>
      <c r="E256" s="206" t="s">
        <v>21</v>
      </c>
      <c r="F256" s="207" t="s">
        <v>478</v>
      </c>
      <c r="G256" s="204"/>
      <c r="H256" s="208">
        <v>216.56</v>
      </c>
      <c r="I256" s="209"/>
      <c r="J256" s="204"/>
      <c r="K256" s="204"/>
      <c r="L256" s="210"/>
      <c r="M256" s="211"/>
      <c r="N256" s="212"/>
      <c r="O256" s="212"/>
      <c r="P256" s="212"/>
      <c r="Q256" s="212"/>
      <c r="R256" s="212"/>
      <c r="S256" s="212"/>
      <c r="T256" s="213"/>
      <c r="AT256" s="214" t="s">
        <v>163</v>
      </c>
      <c r="AU256" s="214" t="s">
        <v>82</v>
      </c>
      <c r="AV256" s="11" t="s">
        <v>82</v>
      </c>
      <c r="AW256" s="11" t="s">
        <v>35</v>
      </c>
      <c r="AX256" s="11" t="s">
        <v>72</v>
      </c>
      <c r="AY256" s="214" t="s">
        <v>156</v>
      </c>
    </row>
    <row r="257" spans="2:65" s="12" customFormat="1">
      <c r="B257" s="215"/>
      <c r="C257" s="216"/>
      <c r="D257" s="217" t="s">
        <v>163</v>
      </c>
      <c r="E257" s="218" t="s">
        <v>21</v>
      </c>
      <c r="F257" s="219" t="s">
        <v>166</v>
      </c>
      <c r="G257" s="216"/>
      <c r="H257" s="220">
        <v>216.56</v>
      </c>
      <c r="I257" s="221"/>
      <c r="J257" s="216"/>
      <c r="K257" s="216"/>
      <c r="L257" s="222"/>
      <c r="M257" s="223"/>
      <c r="N257" s="224"/>
      <c r="O257" s="224"/>
      <c r="P257" s="224"/>
      <c r="Q257" s="224"/>
      <c r="R257" s="224"/>
      <c r="S257" s="224"/>
      <c r="T257" s="225"/>
      <c r="AT257" s="226" t="s">
        <v>163</v>
      </c>
      <c r="AU257" s="226" t="s">
        <v>82</v>
      </c>
      <c r="AV257" s="12" t="s">
        <v>162</v>
      </c>
      <c r="AW257" s="12" t="s">
        <v>35</v>
      </c>
      <c r="AX257" s="12" t="s">
        <v>80</v>
      </c>
      <c r="AY257" s="226" t="s">
        <v>156</v>
      </c>
    </row>
    <row r="258" spans="2:65" s="1" customFormat="1" ht="22.5" customHeight="1">
      <c r="B258" s="39"/>
      <c r="C258" s="191" t="s">
        <v>486</v>
      </c>
      <c r="D258" s="191" t="s">
        <v>158</v>
      </c>
      <c r="E258" s="192" t="s">
        <v>487</v>
      </c>
      <c r="F258" s="193" t="s">
        <v>488</v>
      </c>
      <c r="G258" s="194" t="s">
        <v>175</v>
      </c>
      <c r="H258" s="195">
        <v>0.16200000000000001</v>
      </c>
      <c r="I258" s="196"/>
      <c r="J258" s="197">
        <f>ROUND(I258*H258,2)</f>
        <v>0</v>
      </c>
      <c r="K258" s="193" t="s">
        <v>21</v>
      </c>
      <c r="L258" s="59"/>
      <c r="M258" s="198" t="s">
        <v>21</v>
      </c>
      <c r="N258" s="199" t="s">
        <v>43</v>
      </c>
      <c r="O258" s="40"/>
      <c r="P258" s="200">
        <f>O258*H258</f>
        <v>0</v>
      </c>
      <c r="Q258" s="200">
        <v>0</v>
      </c>
      <c r="R258" s="200">
        <f>Q258*H258</f>
        <v>0</v>
      </c>
      <c r="S258" s="200">
        <v>0</v>
      </c>
      <c r="T258" s="201">
        <f>S258*H258</f>
        <v>0</v>
      </c>
      <c r="AR258" s="22" t="s">
        <v>162</v>
      </c>
      <c r="AT258" s="22" t="s">
        <v>158</v>
      </c>
      <c r="AU258" s="22" t="s">
        <v>82</v>
      </c>
      <c r="AY258" s="22" t="s">
        <v>156</v>
      </c>
      <c r="BE258" s="202">
        <f>IF(N258="základní",J258,0)</f>
        <v>0</v>
      </c>
      <c r="BF258" s="202">
        <f>IF(N258="snížená",J258,0)</f>
        <v>0</v>
      </c>
      <c r="BG258" s="202">
        <f>IF(N258="zákl. přenesená",J258,0)</f>
        <v>0</v>
      </c>
      <c r="BH258" s="202">
        <f>IF(N258="sníž. přenesená",J258,0)</f>
        <v>0</v>
      </c>
      <c r="BI258" s="202">
        <f>IF(N258="nulová",J258,0)</f>
        <v>0</v>
      </c>
      <c r="BJ258" s="22" t="s">
        <v>80</v>
      </c>
      <c r="BK258" s="202">
        <f>ROUND(I258*H258,2)</f>
        <v>0</v>
      </c>
      <c r="BL258" s="22" t="s">
        <v>162</v>
      </c>
      <c r="BM258" s="22" t="s">
        <v>489</v>
      </c>
    </row>
    <row r="259" spans="2:65" s="1" customFormat="1" ht="22.5" customHeight="1">
      <c r="B259" s="39"/>
      <c r="C259" s="191" t="s">
        <v>334</v>
      </c>
      <c r="D259" s="191" t="s">
        <v>158</v>
      </c>
      <c r="E259" s="192" t="s">
        <v>490</v>
      </c>
      <c r="F259" s="193" t="s">
        <v>491</v>
      </c>
      <c r="G259" s="194" t="s">
        <v>175</v>
      </c>
      <c r="H259" s="195">
        <v>1.522</v>
      </c>
      <c r="I259" s="196"/>
      <c r="J259" s="197">
        <f>ROUND(I259*H259,2)</f>
        <v>0</v>
      </c>
      <c r="K259" s="193" t="s">
        <v>21</v>
      </c>
      <c r="L259" s="59"/>
      <c r="M259" s="198" t="s">
        <v>21</v>
      </c>
      <c r="N259" s="199" t="s">
        <v>43</v>
      </c>
      <c r="O259" s="40"/>
      <c r="P259" s="200">
        <f>O259*H259</f>
        <v>0</v>
      </c>
      <c r="Q259" s="200">
        <v>0</v>
      </c>
      <c r="R259" s="200">
        <f>Q259*H259</f>
        <v>0</v>
      </c>
      <c r="S259" s="200">
        <v>0</v>
      </c>
      <c r="T259" s="201">
        <f>S259*H259</f>
        <v>0</v>
      </c>
      <c r="AR259" s="22" t="s">
        <v>162</v>
      </c>
      <c r="AT259" s="22" t="s">
        <v>158</v>
      </c>
      <c r="AU259" s="22" t="s">
        <v>82</v>
      </c>
      <c r="AY259" s="22" t="s">
        <v>156</v>
      </c>
      <c r="BE259" s="202">
        <f>IF(N259="základní",J259,0)</f>
        <v>0</v>
      </c>
      <c r="BF259" s="202">
        <f>IF(N259="snížená",J259,0)</f>
        <v>0</v>
      </c>
      <c r="BG259" s="202">
        <f>IF(N259="zákl. přenesená",J259,0)</f>
        <v>0</v>
      </c>
      <c r="BH259" s="202">
        <f>IF(N259="sníž. přenesená",J259,0)</f>
        <v>0</v>
      </c>
      <c r="BI259" s="202">
        <f>IF(N259="nulová",J259,0)</f>
        <v>0</v>
      </c>
      <c r="BJ259" s="22" t="s">
        <v>80</v>
      </c>
      <c r="BK259" s="202">
        <f>ROUND(I259*H259,2)</f>
        <v>0</v>
      </c>
      <c r="BL259" s="22" t="s">
        <v>162</v>
      </c>
      <c r="BM259" s="22" t="s">
        <v>492</v>
      </c>
    </row>
    <row r="260" spans="2:65" s="11" customFormat="1">
      <c r="B260" s="203"/>
      <c r="C260" s="204"/>
      <c r="D260" s="205" t="s">
        <v>163</v>
      </c>
      <c r="E260" s="206" t="s">
        <v>21</v>
      </c>
      <c r="F260" s="207" t="s">
        <v>493</v>
      </c>
      <c r="G260" s="204"/>
      <c r="H260" s="208">
        <v>1.08</v>
      </c>
      <c r="I260" s="209"/>
      <c r="J260" s="204"/>
      <c r="K260" s="204"/>
      <c r="L260" s="210"/>
      <c r="M260" s="211"/>
      <c r="N260" s="212"/>
      <c r="O260" s="212"/>
      <c r="P260" s="212"/>
      <c r="Q260" s="212"/>
      <c r="R260" s="212"/>
      <c r="S260" s="212"/>
      <c r="T260" s="213"/>
      <c r="AT260" s="214" t="s">
        <v>163</v>
      </c>
      <c r="AU260" s="214" t="s">
        <v>82</v>
      </c>
      <c r="AV260" s="11" t="s">
        <v>82</v>
      </c>
      <c r="AW260" s="11" t="s">
        <v>35</v>
      </c>
      <c r="AX260" s="11" t="s">
        <v>72</v>
      </c>
      <c r="AY260" s="214" t="s">
        <v>156</v>
      </c>
    </row>
    <row r="261" spans="2:65" s="11" customFormat="1">
      <c r="B261" s="203"/>
      <c r="C261" s="204"/>
      <c r="D261" s="205" t="s">
        <v>163</v>
      </c>
      <c r="E261" s="206" t="s">
        <v>21</v>
      </c>
      <c r="F261" s="207" t="s">
        <v>494</v>
      </c>
      <c r="G261" s="204"/>
      <c r="H261" s="208">
        <v>0.432</v>
      </c>
      <c r="I261" s="209"/>
      <c r="J261" s="204"/>
      <c r="K261" s="204"/>
      <c r="L261" s="210"/>
      <c r="M261" s="211"/>
      <c r="N261" s="212"/>
      <c r="O261" s="212"/>
      <c r="P261" s="212"/>
      <c r="Q261" s="212"/>
      <c r="R261" s="212"/>
      <c r="S261" s="212"/>
      <c r="T261" s="213"/>
      <c r="AT261" s="214" t="s">
        <v>163</v>
      </c>
      <c r="AU261" s="214" t="s">
        <v>82</v>
      </c>
      <c r="AV261" s="11" t="s">
        <v>82</v>
      </c>
      <c r="AW261" s="11" t="s">
        <v>35</v>
      </c>
      <c r="AX261" s="11" t="s">
        <v>72</v>
      </c>
      <c r="AY261" s="214" t="s">
        <v>156</v>
      </c>
    </row>
    <row r="262" spans="2:65" s="11" customFormat="1">
      <c r="B262" s="203"/>
      <c r="C262" s="204"/>
      <c r="D262" s="205" t="s">
        <v>163</v>
      </c>
      <c r="E262" s="206" t="s">
        <v>21</v>
      </c>
      <c r="F262" s="207" t="s">
        <v>495</v>
      </c>
      <c r="G262" s="204"/>
      <c r="H262" s="208">
        <v>0.01</v>
      </c>
      <c r="I262" s="209"/>
      <c r="J262" s="204"/>
      <c r="K262" s="204"/>
      <c r="L262" s="210"/>
      <c r="M262" s="211"/>
      <c r="N262" s="212"/>
      <c r="O262" s="212"/>
      <c r="P262" s="212"/>
      <c r="Q262" s="212"/>
      <c r="R262" s="212"/>
      <c r="S262" s="212"/>
      <c r="T262" s="213"/>
      <c r="AT262" s="214" t="s">
        <v>163</v>
      </c>
      <c r="AU262" s="214" t="s">
        <v>82</v>
      </c>
      <c r="AV262" s="11" t="s">
        <v>82</v>
      </c>
      <c r="AW262" s="11" t="s">
        <v>35</v>
      </c>
      <c r="AX262" s="11" t="s">
        <v>72</v>
      </c>
      <c r="AY262" s="214" t="s">
        <v>156</v>
      </c>
    </row>
    <row r="263" spans="2:65" s="12" customFormat="1">
      <c r="B263" s="215"/>
      <c r="C263" s="216"/>
      <c r="D263" s="217" t="s">
        <v>163</v>
      </c>
      <c r="E263" s="218" t="s">
        <v>21</v>
      </c>
      <c r="F263" s="219" t="s">
        <v>166</v>
      </c>
      <c r="G263" s="216"/>
      <c r="H263" s="220">
        <v>1.522</v>
      </c>
      <c r="I263" s="221"/>
      <c r="J263" s="216"/>
      <c r="K263" s="216"/>
      <c r="L263" s="222"/>
      <c r="M263" s="223"/>
      <c r="N263" s="224"/>
      <c r="O263" s="224"/>
      <c r="P263" s="224"/>
      <c r="Q263" s="224"/>
      <c r="R263" s="224"/>
      <c r="S263" s="224"/>
      <c r="T263" s="225"/>
      <c r="AT263" s="226" t="s">
        <v>163</v>
      </c>
      <c r="AU263" s="226" t="s">
        <v>82</v>
      </c>
      <c r="AV263" s="12" t="s">
        <v>162</v>
      </c>
      <c r="AW263" s="12" t="s">
        <v>35</v>
      </c>
      <c r="AX263" s="12" t="s">
        <v>80</v>
      </c>
      <c r="AY263" s="226" t="s">
        <v>156</v>
      </c>
    </row>
    <row r="264" spans="2:65" s="1" customFormat="1" ht="31.5" customHeight="1">
      <c r="B264" s="39"/>
      <c r="C264" s="191" t="s">
        <v>496</v>
      </c>
      <c r="D264" s="191" t="s">
        <v>158</v>
      </c>
      <c r="E264" s="192" t="s">
        <v>497</v>
      </c>
      <c r="F264" s="193" t="s">
        <v>498</v>
      </c>
      <c r="G264" s="194" t="s">
        <v>317</v>
      </c>
      <c r="H264" s="195">
        <v>2</v>
      </c>
      <c r="I264" s="196"/>
      <c r="J264" s="197">
        <f>ROUND(I264*H264,2)</f>
        <v>0</v>
      </c>
      <c r="K264" s="193" t="s">
        <v>21</v>
      </c>
      <c r="L264" s="59"/>
      <c r="M264" s="198" t="s">
        <v>21</v>
      </c>
      <c r="N264" s="199" t="s">
        <v>43</v>
      </c>
      <c r="O264" s="40"/>
      <c r="P264" s="200">
        <f>O264*H264</f>
        <v>0</v>
      </c>
      <c r="Q264" s="200">
        <v>0</v>
      </c>
      <c r="R264" s="200">
        <f>Q264*H264</f>
        <v>0</v>
      </c>
      <c r="S264" s="200">
        <v>0</v>
      </c>
      <c r="T264" s="201">
        <f>S264*H264</f>
        <v>0</v>
      </c>
      <c r="AR264" s="22" t="s">
        <v>162</v>
      </c>
      <c r="AT264" s="22" t="s">
        <v>158</v>
      </c>
      <c r="AU264" s="22" t="s">
        <v>82</v>
      </c>
      <c r="AY264" s="22" t="s">
        <v>156</v>
      </c>
      <c r="BE264" s="202">
        <f>IF(N264="základní",J264,0)</f>
        <v>0</v>
      </c>
      <c r="BF264" s="202">
        <f>IF(N264="snížená",J264,0)</f>
        <v>0</v>
      </c>
      <c r="BG264" s="202">
        <f>IF(N264="zákl. přenesená",J264,0)</f>
        <v>0</v>
      </c>
      <c r="BH264" s="202">
        <f>IF(N264="sníž. přenesená",J264,0)</f>
        <v>0</v>
      </c>
      <c r="BI264" s="202">
        <f>IF(N264="nulová",J264,0)</f>
        <v>0</v>
      </c>
      <c r="BJ264" s="22" t="s">
        <v>80</v>
      </c>
      <c r="BK264" s="202">
        <f>ROUND(I264*H264,2)</f>
        <v>0</v>
      </c>
      <c r="BL264" s="22" t="s">
        <v>162</v>
      </c>
      <c r="BM264" s="22" t="s">
        <v>499</v>
      </c>
    </row>
    <row r="265" spans="2:65" s="1" customFormat="1" ht="31.5" customHeight="1">
      <c r="B265" s="39"/>
      <c r="C265" s="191" t="s">
        <v>339</v>
      </c>
      <c r="D265" s="191" t="s">
        <v>158</v>
      </c>
      <c r="E265" s="192" t="s">
        <v>500</v>
      </c>
      <c r="F265" s="193" t="s">
        <v>501</v>
      </c>
      <c r="G265" s="194" t="s">
        <v>175</v>
      </c>
      <c r="H265" s="195">
        <v>0.85</v>
      </c>
      <c r="I265" s="196"/>
      <c r="J265" s="197">
        <f>ROUND(I265*H265,2)</f>
        <v>0</v>
      </c>
      <c r="K265" s="193" t="s">
        <v>21</v>
      </c>
      <c r="L265" s="59"/>
      <c r="M265" s="198" t="s">
        <v>21</v>
      </c>
      <c r="N265" s="199" t="s">
        <v>43</v>
      </c>
      <c r="O265" s="40"/>
      <c r="P265" s="200">
        <f>O265*H265</f>
        <v>0</v>
      </c>
      <c r="Q265" s="200">
        <v>0</v>
      </c>
      <c r="R265" s="200">
        <f>Q265*H265</f>
        <v>0</v>
      </c>
      <c r="S265" s="200">
        <v>0</v>
      </c>
      <c r="T265" s="201">
        <f>S265*H265</f>
        <v>0</v>
      </c>
      <c r="AR265" s="22" t="s">
        <v>162</v>
      </c>
      <c r="AT265" s="22" t="s">
        <v>158</v>
      </c>
      <c r="AU265" s="22" t="s">
        <v>82</v>
      </c>
      <c r="AY265" s="22" t="s">
        <v>156</v>
      </c>
      <c r="BE265" s="202">
        <f>IF(N265="základní",J265,0)</f>
        <v>0</v>
      </c>
      <c r="BF265" s="202">
        <f>IF(N265="snížená",J265,0)</f>
        <v>0</v>
      </c>
      <c r="BG265" s="202">
        <f>IF(N265="zákl. přenesená",J265,0)</f>
        <v>0</v>
      </c>
      <c r="BH265" s="202">
        <f>IF(N265="sníž. přenesená",J265,0)</f>
        <v>0</v>
      </c>
      <c r="BI265" s="202">
        <f>IF(N265="nulová",J265,0)</f>
        <v>0</v>
      </c>
      <c r="BJ265" s="22" t="s">
        <v>80</v>
      </c>
      <c r="BK265" s="202">
        <f>ROUND(I265*H265,2)</f>
        <v>0</v>
      </c>
      <c r="BL265" s="22" t="s">
        <v>162</v>
      </c>
      <c r="BM265" s="22" t="s">
        <v>502</v>
      </c>
    </row>
    <row r="266" spans="2:65" s="1" customFormat="1" ht="31.5" customHeight="1">
      <c r="B266" s="39"/>
      <c r="C266" s="191" t="s">
        <v>503</v>
      </c>
      <c r="D266" s="191" t="s">
        <v>158</v>
      </c>
      <c r="E266" s="192" t="s">
        <v>504</v>
      </c>
      <c r="F266" s="193" t="s">
        <v>505</v>
      </c>
      <c r="G266" s="194" t="s">
        <v>161</v>
      </c>
      <c r="H266" s="195">
        <v>1.6</v>
      </c>
      <c r="I266" s="196"/>
      <c r="J266" s="197">
        <f>ROUND(I266*H266,2)</f>
        <v>0</v>
      </c>
      <c r="K266" s="193" t="s">
        <v>21</v>
      </c>
      <c r="L266" s="59"/>
      <c r="M266" s="198" t="s">
        <v>21</v>
      </c>
      <c r="N266" s="199" t="s">
        <v>43</v>
      </c>
      <c r="O266" s="40"/>
      <c r="P266" s="200">
        <f>O266*H266</f>
        <v>0</v>
      </c>
      <c r="Q266" s="200">
        <v>0</v>
      </c>
      <c r="R266" s="200">
        <f>Q266*H266</f>
        <v>0</v>
      </c>
      <c r="S266" s="200">
        <v>0</v>
      </c>
      <c r="T266" s="201">
        <f>S266*H266</f>
        <v>0</v>
      </c>
      <c r="AR266" s="22" t="s">
        <v>162</v>
      </c>
      <c r="AT266" s="22" t="s">
        <v>158</v>
      </c>
      <c r="AU266" s="22" t="s">
        <v>82</v>
      </c>
      <c r="AY266" s="22" t="s">
        <v>156</v>
      </c>
      <c r="BE266" s="202">
        <f>IF(N266="základní",J266,0)</f>
        <v>0</v>
      </c>
      <c r="BF266" s="202">
        <f>IF(N266="snížená",J266,0)</f>
        <v>0</v>
      </c>
      <c r="BG266" s="202">
        <f>IF(N266="zákl. přenesená",J266,0)</f>
        <v>0</v>
      </c>
      <c r="BH266" s="202">
        <f>IF(N266="sníž. přenesená",J266,0)</f>
        <v>0</v>
      </c>
      <c r="BI266" s="202">
        <f>IF(N266="nulová",J266,0)</f>
        <v>0</v>
      </c>
      <c r="BJ266" s="22" t="s">
        <v>80</v>
      </c>
      <c r="BK266" s="202">
        <f>ROUND(I266*H266,2)</f>
        <v>0</v>
      </c>
      <c r="BL266" s="22" t="s">
        <v>162</v>
      </c>
      <c r="BM266" s="22" t="s">
        <v>506</v>
      </c>
    </row>
    <row r="267" spans="2:65" s="11" customFormat="1">
      <c r="B267" s="203"/>
      <c r="C267" s="204"/>
      <c r="D267" s="205" t="s">
        <v>163</v>
      </c>
      <c r="E267" s="206" t="s">
        <v>21</v>
      </c>
      <c r="F267" s="207" t="s">
        <v>507</v>
      </c>
      <c r="G267" s="204"/>
      <c r="H267" s="208">
        <v>1.6</v>
      </c>
      <c r="I267" s="209"/>
      <c r="J267" s="204"/>
      <c r="K267" s="204"/>
      <c r="L267" s="210"/>
      <c r="M267" s="211"/>
      <c r="N267" s="212"/>
      <c r="O267" s="212"/>
      <c r="P267" s="212"/>
      <c r="Q267" s="212"/>
      <c r="R267" s="212"/>
      <c r="S267" s="212"/>
      <c r="T267" s="213"/>
      <c r="AT267" s="214" t="s">
        <v>163</v>
      </c>
      <c r="AU267" s="214" t="s">
        <v>82</v>
      </c>
      <c r="AV267" s="11" t="s">
        <v>82</v>
      </c>
      <c r="AW267" s="11" t="s">
        <v>35</v>
      </c>
      <c r="AX267" s="11" t="s">
        <v>72</v>
      </c>
      <c r="AY267" s="214" t="s">
        <v>156</v>
      </c>
    </row>
    <row r="268" spans="2:65" s="12" customFormat="1">
      <c r="B268" s="215"/>
      <c r="C268" s="216"/>
      <c r="D268" s="217" t="s">
        <v>163</v>
      </c>
      <c r="E268" s="218" t="s">
        <v>21</v>
      </c>
      <c r="F268" s="219" t="s">
        <v>166</v>
      </c>
      <c r="G268" s="216"/>
      <c r="H268" s="220">
        <v>1.6</v>
      </c>
      <c r="I268" s="221"/>
      <c r="J268" s="216"/>
      <c r="K268" s="216"/>
      <c r="L268" s="222"/>
      <c r="M268" s="223"/>
      <c r="N268" s="224"/>
      <c r="O268" s="224"/>
      <c r="P268" s="224"/>
      <c r="Q268" s="224"/>
      <c r="R268" s="224"/>
      <c r="S268" s="224"/>
      <c r="T268" s="225"/>
      <c r="AT268" s="226" t="s">
        <v>163</v>
      </c>
      <c r="AU268" s="226" t="s">
        <v>82</v>
      </c>
      <c r="AV268" s="12" t="s">
        <v>162</v>
      </c>
      <c r="AW268" s="12" t="s">
        <v>35</v>
      </c>
      <c r="AX268" s="12" t="s">
        <v>80</v>
      </c>
      <c r="AY268" s="226" t="s">
        <v>156</v>
      </c>
    </row>
    <row r="269" spans="2:65" s="1" customFormat="1" ht="31.5" customHeight="1">
      <c r="B269" s="39"/>
      <c r="C269" s="191" t="s">
        <v>342</v>
      </c>
      <c r="D269" s="191" t="s">
        <v>158</v>
      </c>
      <c r="E269" s="192" t="s">
        <v>508</v>
      </c>
      <c r="F269" s="193" t="s">
        <v>509</v>
      </c>
      <c r="G269" s="194" t="s">
        <v>317</v>
      </c>
      <c r="H269" s="195">
        <v>1</v>
      </c>
      <c r="I269" s="196"/>
      <c r="J269" s="197">
        <f>ROUND(I269*H269,2)</f>
        <v>0</v>
      </c>
      <c r="K269" s="193" t="s">
        <v>21</v>
      </c>
      <c r="L269" s="59"/>
      <c r="M269" s="198" t="s">
        <v>21</v>
      </c>
      <c r="N269" s="199" t="s">
        <v>43</v>
      </c>
      <c r="O269" s="40"/>
      <c r="P269" s="200">
        <f>O269*H269</f>
        <v>0</v>
      </c>
      <c r="Q269" s="200">
        <v>0</v>
      </c>
      <c r="R269" s="200">
        <f>Q269*H269</f>
        <v>0</v>
      </c>
      <c r="S269" s="200">
        <v>0</v>
      </c>
      <c r="T269" s="201">
        <f>S269*H269</f>
        <v>0</v>
      </c>
      <c r="AR269" s="22" t="s">
        <v>162</v>
      </c>
      <c r="AT269" s="22" t="s">
        <v>158</v>
      </c>
      <c r="AU269" s="22" t="s">
        <v>82</v>
      </c>
      <c r="AY269" s="22" t="s">
        <v>156</v>
      </c>
      <c r="BE269" s="202">
        <f>IF(N269="základní",J269,0)</f>
        <v>0</v>
      </c>
      <c r="BF269" s="202">
        <f>IF(N269="snížená",J269,0)</f>
        <v>0</v>
      </c>
      <c r="BG269" s="202">
        <f>IF(N269="zákl. přenesená",J269,0)</f>
        <v>0</v>
      </c>
      <c r="BH269" s="202">
        <f>IF(N269="sníž. přenesená",J269,0)</f>
        <v>0</v>
      </c>
      <c r="BI269" s="202">
        <f>IF(N269="nulová",J269,0)</f>
        <v>0</v>
      </c>
      <c r="BJ269" s="22" t="s">
        <v>80</v>
      </c>
      <c r="BK269" s="202">
        <f>ROUND(I269*H269,2)</f>
        <v>0</v>
      </c>
      <c r="BL269" s="22" t="s">
        <v>162</v>
      </c>
      <c r="BM269" s="22" t="s">
        <v>510</v>
      </c>
    </row>
    <row r="270" spans="2:65" s="1" customFormat="1" ht="31.5" customHeight="1">
      <c r="B270" s="39"/>
      <c r="C270" s="191" t="s">
        <v>511</v>
      </c>
      <c r="D270" s="191" t="s">
        <v>158</v>
      </c>
      <c r="E270" s="192" t="s">
        <v>512</v>
      </c>
      <c r="F270" s="193" t="s">
        <v>513</v>
      </c>
      <c r="G270" s="194" t="s">
        <v>317</v>
      </c>
      <c r="H270" s="195">
        <v>7</v>
      </c>
      <c r="I270" s="196"/>
      <c r="J270" s="197">
        <f>ROUND(I270*H270,2)</f>
        <v>0</v>
      </c>
      <c r="K270" s="193" t="s">
        <v>21</v>
      </c>
      <c r="L270" s="59"/>
      <c r="M270" s="198" t="s">
        <v>21</v>
      </c>
      <c r="N270" s="199" t="s">
        <v>43</v>
      </c>
      <c r="O270" s="40"/>
      <c r="P270" s="200">
        <f>O270*H270</f>
        <v>0</v>
      </c>
      <c r="Q270" s="200">
        <v>0</v>
      </c>
      <c r="R270" s="200">
        <f>Q270*H270</f>
        <v>0</v>
      </c>
      <c r="S270" s="200">
        <v>0</v>
      </c>
      <c r="T270" s="201">
        <f>S270*H270</f>
        <v>0</v>
      </c>
      <c r="AR270" s="22" t="s">
        <v>162</v>
      </c>
      <c r="AT270" s="22" t="s">
        <v>158</v>
      </c>
      <c r="AU270" s="22" t="s">
        <v>82</v>
      </c>
      <c r="AY270" s="22" t="s">
        <v>156</v>
      </c>
      <c r="BE270" s="202">
        <f>IF(N270="základní",J270,0)</f>
        <v>0</v>
      </c>
      <c r="BF270" s="202">
        <f>IF(N270="snížená",J270,0)</f>
        <v>0</v>
      </c>
      <c r="BG270" s="202">
        <f>IF(N270="zákl. přenesená",J270,0)</f>
        <v>0</v>
      </c>
      <c r="BH270" s="202">
        <f>IF(N270="sníž. přenesená",J270,0)</f>
        <v>0</v>
      </c>
      <c r="BI270" s="202">
        <f>IF(N270="nulová",J270,0)</f>
        <v>0</v>
      </c>
      <c r="BJ270" s="22" t="s">
        <v>80</v>
      </c>
      <c r="BK270" s="202">
        <f>ROUND(I270*H270,2)</f>
        <v>0</v>
      </c>
      <c r="BL270" s="22" t="s">
        <v>162</v>
      </c>
      <c r="BM270" s="22" t="s">
        <v>514</v>
      </c>
    </row>
    <row r="271" spans="2:65" s="1" customFormat="1" ht="31.5" customHeight="1">
      <c r="B271" s="39"/>
      <c r="C271" s="191" t="s">
        <v>346</v>
      </c>
      <c r="D271" s="191" t="s">
        <v>158</v>
      </c>
      <c r="E271" s="192" t="s">
        <v>515</v>
      </c>
      <c r="F271" s="193" t="s">
        <v>516</v>
      </c>
      <c r="G271" s="194" t="s">
        <v>349</v>
      </c>
      <c r="H271" s="195">
        <v>0.45</v>
      </c>
      <c r="I271" s="196"/>
      <c r="J271" s="197">
        <f>ROUND(I271*H271,2)</f>
        <v>0</v>
      </c>
      <c r="K271" s="193" t="s">
        <v>21</v>
      </c>
      <c r="L271" s="59"/>
      <c r="M271" s="198" t="s">
        <v>21</v>
      </c>
      <c r="N271" s="199" t="s">
        <v>43</v>
      </c>
      <c r="O271" s="40"/>
      <c r="P271" s="200">
        <f>O271*H271</f>
        <v>0</v>
      </c>
      <c r="Q271" s="200">
        <v>0</v>
      </c>
      <c r="R271" s="200">
        <f>Q271*H271</f>
        <v>0</v>
      </c>
      <c r="S271" s="200">
        <v>0</v>
      </c>
      <c r="T271" s="201">
        <f>S271*H271</f>
        <v>0</v>
      </c>
      <c r="AR271" s="22" t="s">
        <v>162</v>
      </c>
      <c r="AT271" s="22" t="s">
        <v>158</v>
      </c>
      <c r="AU271" s="22" t="s">
        <v>82</v>
      </c>
      <c r="AY271" s="22" t="s">
        <v>156</v>
      </c>
      <c r="BE271" s="202">
        <f>IF(N271="základní",J271,0)</f>
        <v>0</v>
      </c>
      <c r="BF271" s="202">
        <f>IF(N271="snížená",J271,0)</f>
        <v>0</v>
      </c>
      <c r="BG271" s="202">
        <f>IF(N271="zákl. přenesená",J271,0)</f>
        <v>0</v>
      </c>
      <c r="BH271" s="202">
        <f>IF(N271="sníž. přenesená",J271,0)</f>
        <v>0</v>
      </c>
      <c r="BI271" s="202">
        <f>IF(N271="nulová",J271,0)</f>
        <v>0</v>
      </c>
      <c r="BJ271" s="22" t="s">
        <v>80</v>
      </c>
      <c r="BK271" s="202">
        <f>ROUND(I271*H271,2)</f>
        <v>0</v>
      </c>
      <c r="BL271" s="22" t="s">
        <v>162</v>
      </c>
      <c r="BM271" s="22" t="s">
        <v>517</v>
      </c>
    </row>
    <row r="272" spans="2:65" s="1" customFormat="1" ht="31.5" customHeight="1">
      <c r="B272" s="39"/>
      <c r="C272" s="191" t="s">
        <v>518</v>
      </c>
      <c r="D272" s="191" t="s">
        <v>158</v>
      </c>
      <c r="E272" s="192" t="s">
        <v>519</v>
      </c>
      <c r="F272" s="193" t="s">
        <v>520</v>
      </c>
      <c r="G272" s="194" t="s">
        <v>349</v>
      </c>
      <c r="H272" s="195">
        <v>0.9</v>
      </c>
      <c r="I272" s="196"/>
      <c r="J272" s="197">
        <f>ROUND(I272*H272,2)</f>
        <v>0</v>
      </c>
      <c r="K272" s="193" t="s">
        <v>21</v>
      </c>
      <c r="L272" s="59"/>
      <c r="M272" s="198" t="s">
        <v>21</v>
      </c>
      <c r="N272" s="199" t="s">
        <v>43</v>
      </c>
      <c r="O272" s="40"/>
      <c r="P272" s="200">
        <f>O272*H272</f>
        <v>0</v>
      </c>
      <c r="Q272" s="200">
        <v>0</v>
      </c>
      <c r="R272" s="200">
        <f>Q272*H272</f>
        <v>0</v>
      </c>
      <c r="S272" s="200">
        <v>0</v>
      </c>
      <c r="T272" s="201">
        <f>S272*H272</f>
        <v>0</v>
      </c>
      <c r="AR272" s="22" t="s">
        <v>162</v>
      </c>
      <c r="AT272" s="22" t="s">
        <v>158</v>
      </c>
      <c r="AU272" s="22" t="s">
        <v>82</v>
      </c>
      <c r="AY272" s="22" t="s">
        <v>156</v>
      </c>
      <c r="BE272" s="202">
        <f>IF(N272="základní",J272,0)</f>
        <v>0</v>
      </c>
      <c r="BF272" s="202">
        <f>IF(N272="snížená",J272,0)</f>
        <v>0</v>
      </c>
      <c r="BG272" s="202">
        <f>IF(N272="zákl. přenesená",J272,0)</f>
        <v>0</v>
      </c>
      <c r="BH272" s="202">
        <f>IF(N272="sníž. přenesená",J272,0)</f>
        <v>0</v>
      </c>
      <c r="BI272" s="202">
        <f>IF(N272="nulová",J272,0)</f>
        <v>0</v>
      </c>
      <c r="BJ272" s="22" t="s">
        <v>80</v>
      </c>
      <c r="BK272" s="202">
        <f>ROUND(I272*H272,2)</f>
        <v>0</v>
      </c>
      <c r="BL272" s="22" t="s">
        <v>162</v>
      </c>
      <c r="BM272" s="22" t="s">
        <v>521</v>
      </c>
    </row>
    <row r="273" spans="2:65" s="1" customFormat="1" ht="31.5" customHeight="1">
      <c r="B273" s="39"/>
      <c r="C273" s="191" t="s">
        <v>350</v>
      </c>
      <c r="D273" s="191" t="s">
        <v>158</v>
      </c>
      <c r="E273" s="192" t="s">
        <v>522</v>
      </c>
      <c r="F273" s="193" t="s">
        <v>523</v>
      </c>
      <c r="G273" s="194" t="s">
        <v>349</v>
      </c>
      <c r="H273" s="195">
        <v>2.7</v>
      </c>
      <c r="I273" s="196"/>
      <c r="J273" s="197">
        <f>ROUND(I273*H273,2)</f>
        <v>0</v>
      </c>
      <c r="K273" s="193" t="s">
        <v>21</v>
      </c>
      <c r="L273" s="59"/>
      <c r="M273" s="198" t="s">
        <v>21</v>
      </c>
      <c r="N273" s="199" t="s">
        <v>43</v>
      </c>
      <c r="O273" s="40"/>
      <c r="P273" s="200">
        <f>O273*H273</f>
        <v>0</v>
      </c>
      <c r="Q273" s="200">
        <v>0</v>
      </c>
      <c r="R273" s="200">
        <f>Q273*H273</f>
        <v>0</v>
      </c>
      <c r="S273" s="200">
        <v>0</v>
      </c>
      <c r="T273" s="201">
        <f>S273*H273</f>
        <v>0</v>
      </c>
      <c r="AR273" s="22" t="s">
        <v>162</v>
      </c>
      <c r="AT273" s="22" t="s">
        <v>158</v>
      </c>
      <c r="AU273" s="22" t="s">
        <v>82</v>
      </c>
      <c r="AY273" s="22" t="s">
        <v>156</v>
      </c>
      <c r="BE273" s="202">
        <f>IF(N273="základní",J273,0)</f>
        <v>0</v>
      </c>
      <c r="BF273" s="202">
        <f>IF(N273="snížená",J273,0)</f>
        <v>0</v>
      </c>
      <c r="BG273" s="202">
        <f>IF(N273="zákl. přenesená",J273,0)</f>
        <v>0</v>
      </c>
      <c r="BH273" s="202">
        <f>IF(N273="sníž. přenesená",J273,0)</f>
        <v>0</v>
      </c>
      <c r="BI273" s="202">
        <f>IF(N273="nulová",J273,0)</f>
        <v>0</v>
      </c>
      <c r="BJ273" s="22" t="s">
        <v>80</v>
      </c>
      <c r="BK273" s="202">
        <f>ROUND(I273*H273,2)</f>
        <v>0</v>
      </c>
      <c r="BL273" s="22" t="s">
        <v>162</v>
      </c>
      <c r="BM273" s="22" t="s">
        <v>524</v>
      </c>
    </row>
    <row r="274" spans="2:65" s="11" customFormat="1">
      <c r="B274" s="203"/>
      <c r="C274" s="204"/>
      <c r="D274" s="205" t="s">
        <v>163</v>
      </c>
      <c r="E274" s="206" t="s">
        <v>21</v>
      </c>
      <c r="F274" s="207" t="s">
        <v>525</v>
      </c>
      <c r="G274" s="204"/>
      <c r="H274" s="208">
        <v>2.7</v>
      </c>
      <c r="I274" s="209"/>
      <c r="J274" s="204"/>
      <c r="K274" s="204"/>
      <c r="L274" s="210"/>
      <c r="M274" s="211"/>
      <c r="N274" s="212"/>
      <c r="O274" s="212"/>
      <c r="P274" s="212"/>
      <c r="Q274" s="212"/>
      <c r="R274" s="212"/>
      <c r="S274" s="212"/>
      <c r="T274" s="213"/>
      <c r="AT274" s="214" t="s">
        <v>163</v>
      </c>
      <c r="AU274" s="214" t="s">
        <v>82</v>
      </c>
      <c r="AV274" s="11" t="s">
        <v>82</v>
      </c>
      <c r="AW274" s="11" t="s">
        <v>35</v>
      </c>
      <c r="AX274" s="11" t="s">
        <v>72</v>
      </c>
      <c r="AY274" s="214" t="s">
        <v>156</v>
      </c>
    </row>
    <row r="275" spans="2:65" s="12" customFormat="1">
      <c r="B275" s="215"/>
      <c r="C275" s="216"/>
      <c r="D275" s="217" t="s">
        <v>163</v>
      </c>
      <c r="E275" s="218" t="s">
        <v>21</v>
      </c>
      <c r="F275" s="219" t="s">
        <v>166</v>
      </c>
      <c r="G275" s="216"/>
      <c r="H275" s="220">
        <v>2.7</v>
      </c>
      <c r="I275" s="221"/>
      <c r="J275" s="216"/>
      <c r="K275" s="216"/>
      <c r="L275" s="222"/>
      <c r="M275" s="223"/>
      <c r="N275" s="224"/>
      <c r="O275" s="224"/>
      <c r="P275" s="224"/>
      <c r="Q275" s="224"/>
      <c r="R275" s="224"/>
      <c r="S275" s="224"/>
      <c r="T275" s="225"/>
      <c r="AT275" s="226" t="s">
        <v>163</v>
      </c>
      <c r="AU275" s="226" t="s">
        <v>82</v>
      </c>
      <c r="AV275" s="12" t="s">
        <v>162</v>
      </c>
      <c r="AW275" s="12" t="s">
        <v>35</v>
      </c>
      <c r="AX275" s="12" t="s">
        <v>80</v>
      </c>
      <c r="AY275" s="226" t="s">
        <v>156</v>
      </c>
    </row>
    <row r="276" spans="2:65" s="1" customFormat="1" ht="31.5" customHeight="1">
      <c r="B276" s="39"/>
      <c r="C276" s="191" t="s">
        <v>526</v>
      </c>
      <c r="D276" s="191" t="s">
        <v>158</v>
      </c>
      <c r="E276" s="192" t="s">
        <v>527</v>
      </c>
      <c r="F276" s="193" t="s">
        <v>528</v>
      </c>
      <c r="G276" s="194" t="s">
        <v>161</v>
      </c>
      <c r="H276" s="195">
        <v>136.46299999999999</v>
      </c>
      <c r="I276" s="196"/>
      <c r="J276" s="197">
        <f>ROUND(I276*H276,2)</f>
        <v>0</v>
      </c>
      <c r="K276" s="193" t="s">
        <v>21</v>
      </c>
      <c r="L276" s="59"/>
      <c r="M276" s="198" t="s">
        <v>21</v>
      </c>
      <c r="N276" s="199" t="s">
        <v>43</v>
      </c>
      <c r="O276" s="40"/>
      <c r="P276" s="200">
        <f>O276*H276</f>
        <v>0</v>
      </c>
      <c r="Q276" s="200">
        <v>0</v>
      </c>
      <c r="R276" s="200">
        <f>Q276*H276</f>
        <v>0</v>
      </c>
      <c r="S276" s="200">
        <v>0</v>
      </c>
      <c r="T276" s="201">
        <f>S276*H276</f>
        <v>0</v>
      </c>
      <c r="AR276" s="22" t="s">
        <v>162</v>
      </c>
      <c r="AT276" s="22" t="s">
        <v>158</v>
      </c>
      <c r="AU276" s="22" t="s">
        <v>82</v>
      </c>
      <c r="AY276" s="22" t="s">
        <v>156</v>
      </c>
      <c r="BE276" s="202">
        <f>IF(N276="základní",J276,0)</f>
        <v>0</v>
      </c>
      <c r="BF276" s="202">
        <f>IF(N276="snížená",J276,0)</f>
        <v>0</v>
      </c>
      <c r="BG276" s="202">
        <f>IF(N276="zákl. přenesená",J276,0)</f>
        <v>0</v>
      </c>
      <c r="BH276" s="202">
        <f>IF(N276="sníž. přenesená",J276,0)</f>
        <v>0</v>
      </c>
      <c r="BI276" s="202">
        <f>IF(N276="nulová",J276,0)</f>
        <v>0</v>
      </c>
      <c r="BJ276" s="22" t="s">
        <v>80</v>
      </c>
      <c r="BK276" s="202">
        <f>ROUND(I276*H276,2)</f>
        <v>0</v>
      </c>
      <c r="BL276" s="22" t="s">
        <v>162</v>
      </c>
      <c r="BM276" s="22" t="s">
        <v>529</v>
      </c>
    </row>
    <row r="277" spans="2:65" s="1" customFormat="1" ht="22.5" customHeight="1">
      <c r="B277" s="39"/>
      <c r="C277" s="191" t="s">
        <v>355</v>
      </c>
      <c r="D277" s="191" t="s">
        <v>158</v>
      </c>
      <c r="E277" s="192" t="s">
        <v>530</v>
      </c>
      <c r="F277" s="193" t="s">
        <v>531</v>
      </c>
      <c r="G277" s="194" t="s">
        <v>421</v>
      </c>
      <c r="H277" s="195">
        <v>1</v>
      </c>
      <c r="I277" s="196"/>
      <c r="J277" s="197">
        <f>ROUND(I277*H277,2)</f>
        <v>0</v>
      </c>
      <c r="K277" s="193" t="s">
        <v>21</v>
      </c>
      <c r="L277" s="59"/>
      <c r="M277" s="198" t="s">
        <v>21</v>
      </c>
      <c r="N277" s="199" t="s">
        <v>43</v>
      </c>
      <c r="O277" s="40"/>
      <c r="P277" s="200">
        <f>O277*H277</f>
        <v>0</v>
      </c>
      <c r="Q277" s="200">
        <v>0</v>
      </c>
      <c r="R277" s="200">
        <f>Q277*H277</f>
        <v>0</v>
      </c>
      <c r="S277" s="200">
        <v>0</v>
      </c>
      <c r="T277" s="201">
        <f>S277*H277</f>
        <v>0</v>
      </c>
      <c r="AR277" s="22" t="s">
        <v>162</v>
      </c>
      <c r="AT277" s="22" t="s">
        <v>158</v>
      </c>
      <c r="AU277" s="22" t="s">
        <v>82</v>
      </c>
      <c r="AY277" s="22" t="s">
        <v>156</v>
      </c>
      <c r="BE277" s="202">
        <f>IF(N277="základní",J277,0)</f>
        <v>0</v>
      </c>
      <c r="BF277" s="202">
        <f>IF(N277="snížená",J277,0)</f>
        <v>0</v>
      </c>
      <c r="BG277" s="202">
        <f>IF(N277="zákl. přenesená",J277,0)</f>
        <v>0</v>
      </c>
      <c r="BH277" s="202">
        <f>IF(N277="sníž. přenesená",J277,0)</f>
        <v>0</v>
      </c>
      <c r="BI277" s="202">
        <f>IF(N277="nulová",J277,0)</f>
        <v>0</v>
      </c>
      <c r="BJ277" s="22" t="s">
        <v>80</v>
      </c>
      <c r="BK277" s="202">
        <f>ROUND(I277*H277,2)</f>
        <v>0</v>
      </c>
      <c r="BL277" s="22" t="s">
        <v>162</v>
      </c>
      <c r="BM277" s="22" t="s">
        <v>532</v>
      </c>
    </row>
    <row r="278" spans="2:65" s="1" customFormat="1" ht="31.5" customHeight="1">
      <c r="B278" s="39"/>
      <c r="C278" s="191" t="s">
        <v>533</v>
      </c>
      <c r="D278" s="191" t="s">
        <v>158</v>
      </c>
      <c r="E278" s="192" t="s">
        <v>534</v>
      </c>
      <c r="F278" s="193" t="s">
        <v>535</v>
      </c>
      <c r="G278" s="194" t="s">
        <v>536</v>
      </c>
      <c r="H278" s="195">
        <v>1812</v>
      </c>
      <c r="I278" s="196"/>
      <c r="J278" s="197">
        <f>ROUND(I278*H278,2)</f>
        <v>0</v>
      </c>
      <c r="K278" s="193" t="s">
        <v>21</v>
      </c>
      <c r="L278" s="59"/>
      <c r="M278" s="198" t="s">
        <v>21</v>
      </c>
      <c r="N278" s="199" t="s">
        <v>43</v>
      </c>
      <c r="O278" s="40"/>
      <c r="P278" s="200">
        <f>O278*H278</f>
        <v>0</v>
      </c>
      <c r="Q278" s="200">
        <v>0</v>
      </c>
      <c r="R278" s="200">
        <f>Q278*H278</f>
        <v>0</v>
      </c>
      <c r="S278" s="200">
        <v>0</v>
      </c>
      <c r="T278" s="201">
        <f>S278*H278</f>
        <v>0</v>
      </c>
      <c r="AR278" s="22" t="s">
        <v>162</v>
      </c>
      <c r="AT278" s="22" t="s">
        <v>158</v>
      </c>
      <c r="AU278" s="22" t="s">
        <v>82</v>
      </c>
      <c r="AY278" s="22" t="s">
        <v>156</v>
      </c>
      <c r="BE278" s="202">
        <f>IF(N278="základní",J278,0)</f>
        <v>0</v>
      </c>
      <c r="BF278" s="202">
        <f>IF(N278="snížená",J278,0)</f>
        <v>0</v>
      </c>
      <c r="BG278" s="202">
        <f>IF(N278="zákl. přenesená",J278,0)</f>
        <v>0</v>
      </c>
      <c r="BH278" s="202">
        <f>IF(N278="sníž. přenesená",J278,0)</f>
        <v>0</v>
      </c>
      <c r="BI278" s="202">
        <f>IF(N278="nulová",J278,0)</f>
        <v>0</v>
      </c>
      <c r="BJ278" s="22" t="s">
        <v>80</v>
      </c>
      <c r="BK278" s="202">
        <f>ROUND(I278*H278,2)</f>
        <v>0</v>
      </c>
      <c r="BL278" s="22" t="s">
        <v>162</v>
      </c>
      <c r="BM278" s="22" t="s">
        <v>537</v>
      </c>
    </row>
    <row r="279" spans="2:65" s="10" customFormat="1" ht="29.85" customHeight="1">
      <c r="B279" s="174"/>
      <c r="C279" s="175"/>
      <c r="D279" s="188" t="s">
        <v>71</v>
      </c>
      <c r="E279" s="189" t="s">
        <v>538</v>
      </c>
      <c r="F279" s="189" t="s">
        <v>539</v>
      </c>
      <c r="G279" s="175"/>
      <c r="H279" s="175"/>
      <c r="I279" s="178"/>
      <c r="J279" s="190">
        <f>BK279</f>
        <v>0</v>
      </c>
      <c r="K279" s="175"/>
      <c r="L279" s="180"/>
      <c r="M279" s="181"/>
      <c r="N279" s="182"/>
      <c r="O279" s="182"/>
      <c r="P279" s="183">
        <f>SUM(P280:P292)</f>
        <v>0</v>
      </c>
      <c r="Q279" s="182"/>
      <c r="R279" s="183">
        <f>SUM(R280:R292)</f>
        <v>0</v>
      </c>
      <c r="S279" s="182"/>
      <c r="T279" s="184">
        <f>SUM(T280:T292)</f>
        <v>0</v>
      </c>
      <c r="AR279" s="185" t="s">
        <v>80</v>
      </c>
      <c r="AT279" s="186" t="s">
        <v>71</v>
      </c>
      <c r="AU279" s="186" t="s">
        <v>80</v>
      </c>
      <c r="AY279" s="185" t="s">
        <v>156</v>
      </c>
      <c r="BK279" s="187">
        <f>SUM(BK280:BK292)</f>
        <v>0</v>
      </c>
    </row>
    <row r="280" spans="2:65" s="1" customFormat="1" ht="31.5" customHeight="1">
      <c r="B280" s="39"/>
      <c r="C280" s="191" t="s">
        <v>359</v>
      </c>
      <c r="D280" s="191" t="s">
        <v>158</v>
      </c>
      <c r="E280" s="192" t="s">
        <v>540</v>
      </c>
      <c r="F280" s="193" t="s">
        <v>541</v>
      </c>
      <c r="G280" s="194" t="s">
        <v>232</v>
      </c>
      <c r="H280" s="195">
        <v>37.116</v>
      </c>
      <c r="I280" s="196"/>
      <c r="J280" s="197">
        <f>ROUND(I280*H280,2)</f>
        <v>0</v>
      </c>
      <c r="K280" s="193" t="s">
        <v>21</v>
      </c>
      <c r="L280" s="59"/>
      <c r="M280" s="198" t="s">
        <v>21</v>
      </c>
      <c r="N280" s="199" t="s">
        <v>43</v>
      </c>
      <c r="O280" s="40"/>
      <c r="P280" s="200">
        <f>O280*H280</f>
        <v>0</v>
      </c>
      <c r="Q280" s="200">
        <v>0</v>
      </c>
      <c r="R280" s="200">
        <f>Q280*H280</f>
        <v>0</v>
      </c>
      <c r="S280" s="200">
        <v>0</v>
      </c>
      <c r="T280" s="201">
        <f>S280*H280</f>
        <v>0</v>
      </c>
      <c r="AR280" s="22" t="s">
        <v>162</v>
      </c>
      <c r="AT280" s="22" t="s">
        <v>158</v>
      </c>
      <c r="AU280" s="22" t="s">
        <v>82</v>
      </c>
      <c r="AY280" s="22" t="s">
        <v>156</v>
      </c>
      <c r="BE280" s="202">
        <f>IF(N280="základní",J280,0)</f>
        <v>0</v>
      </c>
      <c r="BF280" s="202">
        <f>IF(N280="snížená",J280,0)</f>
        <v>0</v>
      </c>
      <c r="BG280" s="202">
        <f>IF(N280="zákl. přenesená",J280,0)</f>
        <v>0</v>
      </c>
      <c r="BH280" s="202">
        <f>IF(N280="sníž. přenesená",J280,0)</f>
        <v>0</v>
      </c>
      <c r="BI280" s="202">
        <f>IF(N280="nulová",J280,0)</f>
        <v>0</v>
      </c>
      <c r="BJ280" s="22" t="s">
        <v>80</v>
      </c>
      <c r="BK280" s="202">
        <f>ROUND(I280*H280,2)</f>
        <v>0</v>
      </c>
      <c r="BL280" s="22" t="s">
        <v>162</v>
      </c>
      <c r="BM280" s="22" t="s">
        <v>542</v>
      </c>
    </row>
    <row r="281" spans="2:65" s="1" customFormat="1" ht="31.5" customHeight="1">
      <c r="B281" s="39"/>
      <c r="C281" s="191" t="s">
        <v>543</v>
      </c>
      <c r="D281" s="191" t="s">
        <v>158</v>
      </c>
      <c r="E281" s="192" t="s">
        <v>544</v>
      </c>
      <c r="F281" s="193" t="s">
        <v>545</v>
      </c>
      <c r="G281" s="194" t="s">
        <v>232</v>
      </c>
      <c r="H281" s="195">
        <v>18.614000000000001</v>
      </c>
      <c r="I281" s="196"/>
      <c r="J281" s="197">
        <f>ROUND(I281*H281,2)</f>
        <v>0</v>
      </c>
      <c r="K281" s="193" t="s">
        <v>21</v>
      </c>
      <c r="L281" s="59"/>
      <c r="M281" s="198" t="s">
        <v>21</v>
      </c>
      <c r="N281" s="199" t="s">
        <v>43</v>
      </c>
      <c r="O281" s="40"/>
      <c r="P281" s="200">
        <f>O281*H281</f>
        <v>0</v>
      </c>
      <c r="Q281" s="200">
        <v>0</v>
      </c>
      <c r="R281" s="200">
        <f>Q281*H281</f>
        <v>0</v>
      </c>
      <c r="S281" s="200">
        <v>0</v>
      </c>
      <c r="T281" s="201">
        <f>S281*H281</f>
        <v>0</v>
      </c>
      <c r="AR281" s="22" t="s">
        <v>162</v>
      </c>
      <c r="AT281" s="22" t="s">
        <v>158</v>
      </c>
      <c r="AU281" s="22" t="s">
        <v>82</v>
      </c>
      <c r="AY281" s="22" t="s">
        <v>156</v>
      </c>
      <c r="BE281" s="202">
        <f>IF(N281="základní",J281,0)</f>
        <v>0</v>
      </c>
      <c r="BF281" s="202">
        <f>IF(N281="snížená",J281,0)</f>
        <v>0</v>
      </c>
      <c r="BG281" s="202">
        <f>IF(N281="zákl. přenesená",J281,0)</f>
        <v>0</v>
      </c>
      <c r="BH281" s="202">
        <f>IF(N281="sníž. přenesená",J281,0)</f>
        <v>0</v>
      </c>
      <c r="BI281" s="202">
        <f>IF(N281="nulová",J281,0)</f>
        <v>0</v>
      </c>
      <c r="BJ281" s="22" t="s">
        <v>80</v>
      </c>
      <c r="BK281" s="202">
        <f>ROUND(I281*H281,2)</f>
        <v>0</v>
      </c>
      <c r="BL281" s="22" t="s">
        <v>162</v>
      </c>
      <c r="BM281" s="22" t="s">
        <v>546</v>
      </c>
    </row>
    <row r="282" spans="2:65" s="1" customFormat="1" ht="31.5" customHeight="1">
      <c r="B282" s="39"/>
      <c r="C282" s="191" t="s">
        <v>363</v>
      </c>
      <c r="D282" s="191" t="s">
        <v>158</v>
      </c>
      <c r="E282" s="192" t="s">
        <v>547</v>
      </c>
      <c r="F282" s="193" t="s">
        <v>548</v>
      </c>
      <c r="G282" s="194" t="s">
        <v>232</v>
      </c>
      <c r="H282" s="195">
        <v>372.28</v>
      </c>
      <c r="I282" s="196"/>
      <c r="J282" s="197">
        <f>ROUND(I282*H282,2)</f>
        <v>0</v>
      </c>
      <c r="K282" s="193" t="s">
        <v>21</v>
      </c>
      <c r="L282" s="59"/>
      <c r="M282" s="198" t="s">
        <v>21</v>
      </c>
      <c r="N282" s="199" t="s">
        <v>43</v>
      </c>
      <c r="O282" s="40"/>
      <c r="P282" s="200">
        <f>O282*H282</f>
        <v>0</v>
      </c>
      <c r="Q282" s="200">
        <v>0</v>
      </c>
      <c r="R282" s="200">
        <f>Q282*H282</f>
        <v>0</v>
      </c>
      <c r="S282" s="200">
        <v>0</v>
      </c>
      <c r="T282" s="201">
        <f>S282*H282</f>
        <v>0</v>
      </c>
      <c r="AR282" s="22" t="s">
        <v>162</v>
      </c>
      <c r="AT282" s="22" t="s">
        <v>158</v>
      </c>
      <c r="AU282" s="22" t="s">
        <v>82</v>
      </c>
      <c r="AY282" s="22" t="s">
        <v>156</v>
      </c>
      <c r="BE282" s="202">
        <f>IF(N282="základní",J282,0)</f>
        <v>0</v>
      </c>
      <c r="BF282" s="202">
        <f>IF(N282="snížená",J282,0)</f>
        <v>0</v>
      </c>
      <c r="BG282" s="202">
        <f>IF(N282="zákl. přenesená",J282,0)</f>
        <v>0</v>
      </c>
      <c r="BH282" s="202">
        <f>IF(N282="sníž. přenesená",J282,0)</f>
        <v>0</v>
      </c>
      <c r="BI282" s="202">
        <f>IF(N282="nulová",J282,0)</f>
        <v>0</v>
      </c>
      <c r="BJ282" s="22" t="s">
        <v>80</v>
      </c>
      <c r="BK282" s="202">
        <f>ROUND(I282*H282,2)</f>
        <v>0</v>
      </c>
      <c r="BL282" s="22" t="s">
        <v>162</v>
      </c>
      <c r="BM282" s="22" t="s">
        <v>549</v>
      </c>
    </row>
    <row r="283" spans="2:65" s="11" customFormat="1">
      <c r="B283" s="203"/>
      <c r="C283" s="204"/>
      <c r="D283" s="205" t="s">
        <v>163</v>
      </c>
      <c r="E283" s="206" t="s">
        <v>21</v>
      </c>
      <c r="F283" s="207" t="s">
        <v>550</v>
      </c>
      <c r="G283" s="204"/>
      <c r="H283" s="208">
        <v>372.28</v>
      </c>
      <c r="I283" s="209"/>
      <c r="J283" s="204"/>
      <c r="K283" s="204"/>
      <c r="L283" s="210"/>
      <c r="M283" s="211"/>
      <c r="N283" s="212"/>
      <c r="O283" s="212"/>
      <c r="P283" s="212"/>
      <c r="Q283" s="212"/>
      <c r="R283" s="212"/>
      <c r="S283" s="212"/>
      <c r="T283" s="213"/>
      <c r="AT283" s="214" t="s">
        <v>163</v>
      </c>
      <c r="AU283" s="214" t="s">
        <v>82</v>
      </c>
      <c r="AV283" s="11" t="s">
        <v>82</v>
      </c>
      <c r="AW283" s="11" t="s">
        <v>35</v>
      </c>
      <c r="AX283" s="11" t="s">
        <v>72</v>
      </c>
      <c r="AY283" s="214" t="s">
        <v>156</v>
      </c>
    </row>
    <row r="284" spans="2:65" s="12" customFormat="1">
      <c r="B284" s="215"/>
      <c r="C284" s="216"/>
      <c r="D284" s="217" t="s">
        <v>163</v>
      </c>
      <c r="E284" s="218" t="s">
        <v>21</v>
      </c>
      <c r="F284" s="219" t="s">
        <v>166</v>
      </c>
      <c r="G284" s="216"/>
      <c r="H284" s="220">
        <v>372.28</v>
      </c>
      <c r="I284" s="221"/>
      <c r="J284" s="216"/>
      <c r="K284" s="216"/>
      <c r="L284" s="222"/>
      <c r="M284" s="223"/>
      <c r="N284" s="224"/>
      <c r="O284" s="224"/>
      <c r="P284" s="224"/>
      <c r="Q284" s="224"/>
      <c r="R284" s="224"/>
      <c r="S284" s="224"/>
      <c r="T284" s="225"/>
      <c r="AT284" s="226" t="s">
        <v>163</v>
      </c>
      <c r="AU284" s="226" t="s">
        <v>82</v>
      </c>
      <c r="AV284" s="12" t="s">
        <v>162</v>
      </c>
      <c r="AW284" s="12" t="s">
        <v>35</v>
      </c>
      <c r="AX284" s="12" t="s">
        <v>80</v>
      </c>
      <c r="AY284" s="226" t="s">
        <v>156</v>
      </c>
    </row>
    <row r="285" spans="2:65" s="1" customFormat="1" ht="31.5" customHeight="1">
      <c r="B285" s="39"/>
      <c r="C285" s="191" t="s">
        <v>551</v>
      </c>
      <c r="D285" s="191" t="s">
        <v>158</v>
      </c>
      <c r="E285" s="192" t="s">
        <v>552</v>
      </c>
      <c r="F285" s="193" t="s">
        <v>553</v>
      </c>
      <c r="G285" s="194" t="s">
        <v>232</v>
      </c>
      <c r="H285" s="195">
        <v>18.501999999999999</v>
      </c>
      <c r="I285" s="196"/>
      <c r="J285" s="197">
        <f t="shared" ref="J285:J292" si="10">ROUND(I285*H285,2)</f>
        <v>0</v>
      </c>
      <c r="K285" s="193" t="s">
        <v>21</v>
      </c>
      <c r="L285" s="59"/>
      <c r="M285" s="198" t="s">
        <v>21</v>
      </c>
      <c r="N285" s="199" t="s">
        <v>43</v>
      </c>
      <c r="O285" s="40"/>
      <c r="P285" s="200">
        <f t="shared" ref="P285:P292" si="11">O285*H285</f>
        <v>0</v>
      </c>
      <c r="Q285" s="200">
        <v>0</v>
      </c>
      <c r="R285" s="200">
        <f t="shared" ref="R285:R292" si="12">Q285*H285</f>
        <v>0</v>
      </c>
      <c r="S285" s="200">
        <v>0</v>
      </c>
      <c r="T285" s="201">
        <f t="shared" ref="T285:T292" si="13">S285*H285</f>
        <v>0</v>
      </c>
      <c r="AR285" s="22" t="s">
        <v>162</v>
      </c>
      <c r="AT285" s="22" t="s">
        <v>158</v>
      </c>
      <c r="AU285" s="22" t="s">
        <v>82</v>
      </c>
      <c r="AY285" s="22" t="s">
        <v>156</v>
      </c>
      <c r="BE285" s="202">
        <f t="shared" ref="BE285:BE292" si="14">IF(N285="základní",J285,0)</f>
        <v>0</v>
      </c>
      <c r="BF285" s="202">
        <f t="shared" ref="BF285:BF292" si="15">IF(N285="snížená",J285,0)</f>
        <v>0</v>
      </c>
      <c r="BG285" s="202">
        <f t="shared" ref="BG285:BG292" si="16">IF(N285="zákl. přenesená",J285,0)</f>
        <v>0</v>
      </c>
      <c r="BH285" s="202">
        <f t="shared" ref="BH285:BH292" si="17">IF(N285="sníž. přenesená",J285,0)</f>
        <v>0</v>
      </c>
      <c r="BI285" s="202">
        <f t="shared" ref="BI285:BI292" si="18">IF(N285="nulová",J285,0)</f>
        <v>0</v>
      </c>
      <c r="BJ285" s="22" t="s">
        <v>80</v>
      </c>
      <c r="BK285" s="202">
        <f t="shared" ref="BK285:BK292" si="19">ROUND(I285*H285,2)</f>
        <v>0</v>
      </c>
      <c r="BL285" s="22" t="s">
        <v>162</v>
      </c>
      <c r="BM285" s="22" t="s">
        <v>554</v>
      </c>
    </row>
    <row r="286" spans="2:65" s="1" customFormat="1" ht="31.5" customHeight="1">
      <c r="B286" s="39"/>
      <c r="C286" s="191" t="s">
        <v>367</v>
      </c>
      <c r="D286" s="191" t="s">
        <v>158</v>
      </c>
      <c r="E286" s="192" t="s">
        <v>555</v>
      </c>
      <c r="F286" s="193" t="s">
        <v>556</v>
      </c>
      <c r="G286" s="194" t="s">
        <v>232</v>
      </c>
      <c r="H286" s="195">
        <v>370.04</v>
      </c>
      <c r="I286" s="196"/>
      <c r="J286" s="197">
        <f t="shared" si="10"/>
        <v>0</v>
      </c>
      <c r="K286" s="193" t="s">
        <v>21</v>
      </c>
      <c r="L286" s="59"/>
      <c r="M286" s="198" t="s">
        <v>21</v>
      </c>
      <c r="N286" s="199" t="s">
        <v>43</v>
      </c>
      <c r="O286" s="40"/>
      <c r="P286" s="200">
        <f t="shared" si="11"/>
        <v>0</v>
      </c>
      <c r="Q286" s="200">
        <v>0</v>
      </c>
      <c r="R286" s="200">
        <f t="shared" si="12"/>
        <v>0</v>
      </c>
      <c r="S286" s="200">
        <v>0</v>
      </c>
      <c r="T286" s="201">
        <f t="shared" si="13"/>
        <v>0</v>
      </c>
      <c r="AR286" s="22" t="s">
        <v>162</v>
      </c>
      <c r="AT286" s="22" t="s">
        <v>158</v>
      </c>
      <c r="AU286" s="22" t="s">
        <v>82</v>
      </c>
      <c r="AY286" s="22" t="s">
        <v>156</v>
      </c>
      <c r="BE286" s="202">
        <f t="shared" si="14"/>
        <v>0</v>
      </c>
      <c r="BF286" s="202">
        <f t="shared" si="15"/>
        <v>0</v>
      </c>
      <c r="BG286" s="202">
        <f t="shared" si="16"/>
        <v>0</v>
      </c>
      <c r="BH286" s="202">
        <f t="shared" si="17"/>
        <v>0</v>
      </c>
      <c r="BI286" s="202">
        <f t="shared" si="18"/>
        <v>0</v>
      </c>
      <c r="BJ286" s="22" t="s">
        <v>80</v>
      </c>
      <c r="BK286" s="202">
        <f t="shared" si="19"/>
        <v>0</v>
      </c>
      <c r="BL286" s="22" t="s">
        <v>162</v>
      </c>
      <c r="BM286" s="22" t="s">
        <v>557</v>
      </c>
    </row>
    <row r="287" spans="2:65" s="1" customFormat="1" ht="22.5" customHeight="1">
      <c r="B287" s="39"/>
      <c r="C287" s="191" t="s">
        <v>558</v>
      </c>
      <c r="D287" s="191" t="s">
        <v>158</v>
      </c>
      <c r="E287" s="192" t="s">
        <v>559</v>
      </c>
      <c r="F287" s="193" t="s">
        <v>560</v>
      </c>
      <c r="G287" s="194" t="s">
        <v>232</v>
      </c>
      <c r="H287" s="195">
        <v>18.614000000000001</v>
      </c>
      <c r="I287" s="196"/>
      <c r="J287" s="197">
        <f t="shared" si="10"/>
        <v>0</v>
      </c>
      <c r="K287" s="193" t="s">
        <v>21</v>
      </c>
      <c r="L287" s="59"/>
      <c r="M287" s="198" t="s">
        <v>21</v>
      </c>
      <c r="N287" s="199" t="s">
        <v>43</v>
      </c>
      <c r="O287" s="40"/>
      <c r="P287" s="200">
        <f t="shared" si="11"/>
        <v>0</v>
      </c>
      <c r="Q287" s="200">
        <v>0</v>
      </c>
      <c r="R287" s="200">
        <f t="shared" si="12"/>
        <v>0</v>
      </c>
      <c r="S287" s="200">
        <v>0</v>
      </c>
      <c r="T287" s="201">
        <f t="shared" si="13"/>
        <v>0</v>
      </c>
      <c r="AR287" s="22" t="s">
        <v>162</v>
      </c>
      <c r="AT287" s="22" t="s">
        <v>158</v>
      </c>
      <c r="AU287" s="22" t="s">
        <v>82</v>
      </c>
      <c r="AY287" s="22" t="s">
        <v>156</v>
      </c>
      <c r="BE287" s="202">
        <f t="shared" si="14"/>
        <v>0</v>
      </c>
      <c r="BF287" s="202">
        <f t="shared" si="15"/>
        <v>0</v>
      </c>
      <c r="BG287" s="202">
        <f t="shared" si="16"/>
        <v>0</v>
      </c>
      <c r="BH287" s="202">
        <f t="shared" si="17"/>
        <v>0</v>
      </c>
      <c r="BI287" s="202">
        <f t="shared" si="18"/>
        <v>0</v>
      </c>
      <c r="BJ287" s="22" t="s">
        <v>80</v>
      </c>
      <c r="BK287" s="202">
        <f t="shared" si="19"/>
        <v>0</v>
      </c>
      <c r="BL287" s="22" t="s">
        <v>162</v>
      </c>
      <c r="BM287" s="22" t="s">
        <v>561</v>
      </c>
    </row>
    <row r="288" spans="2:65" s="1" customFormat="1" ht="22.5" customHeight="1">
      <c r="B288" s="39"/>
      <c r="C288" s="191" t="s">
        <v>371</v>
      </c>
      <c r="D288" s="191" t="s">
        <v>158</v>
      </c>
      <c r="E288" s="192" t="s">
        <v>562</v>
      </c>
      <c r="F288" s="193" t="s">
        <v>563</v>
      </c>
      <c r="G288" s="194" t="s">
        <v>232</v>
      </c>
      <c r="H288" s="195">
        <v>18.501999999999999</v>
      </c>
      <c r="I288" s="196"/>
      <c r="J288" s="197">
        <f t="shared" si="10"/>
        <v>0</v>
      </c>
      <c r="K288" s="193" t="s">
        <v>21</v>
      </c>
      <c r="L288" s="59"/>
      <c r="M288" s="198" t="s">
        <v>21</v>
      </c>
      <c r="N288" s="199" t="s">
        <v>43</v>
      </c>
      <c r="O288" s="40"/>
      <c r="P288" s="200">
        <f t="shared" si="11"/>
        <v>0</v>
      </c>
      <c r="Q288" s="200">
        <v>0</v>
      </c>
      <c r="R288" s="200">
        <f t="shared" si="12"/>
        <v>0</v>
      </c>
      <c r="S288" s="200">
        <v>0</v>
      </c>
      <c r="T288" s="201">
        <f t="shared" si="13"/>
        <v>0</v>
      </c>
      <c r="AR288" s="22" t="s">
        <v>162</v>
      </c>
      <c r="AT288" s="22" t="s">
        <v>158</v>
      </c>
      <c r="AU288" s="22" t="s">
        <v>82</v>
      </c>
      <c r="AY288" s="22" t="s">
        <v>156</v>
      </c>
      <c r="BE288" s="202">
        <f t="shared" si="14"/>
        <v>0</v>
      </c>
      <c r="BF288" s="202">
        <f t="shared" si="15"/>
        <v>0</v>
      </c>
      <c r="BG288" s="202">
        <f t="shared" si="16"/>
        <v>0</v>
      </c>
      <c r="BH288" s="202">
        <f t="shared" si="17"/>
        <v>0</v>
      </c>
      <c r="BI288" s="202">
        <f t="shared" si="18"/>
        <v>0</v>
      </c>
      <c r="BJ288" s="22" t="s">
        <v>80</v>
      </c>
      <c r="BK288" s="202">
        <f t="shared" si="19"/>
        <v>0</v>
      </c>
      <c r="BL288" s="22" t="s">
        <v>162</v>
      </c>
      <c r="BM288" s="22" t="s">
        <v>564</v>
      </c>
    </row>
    <row r="289" spans="2:65" s="1" customFormat="1" ht="22.5" customHeight="1">
      <c r="B289" s="39"/>
      <c r="C289" s="191" t="s">
        <v>565</v>
      </c>
      <c r="D289" s="191" t="s">
        <v>158</v>
      </c>
      <c r="E289" s="192" t="s">
        <v>566</v>
      </c>
      <c r="F289" s="193" t="s">
        <v>567</v>
      </c>
      <c r="G289" s="194" t="s">
        <v>232</v>
      </c>
      <c r="H289" s="195">
        <v>12.704000000000001</v>
      </c>
      <c r="I289" s="196"/>
      <c r="J289" s="197">
        <f t="shared" si="10"/>
        <v>0</v>
      </c>
      <c r="K289" s="193" t="s">
        <v>21</v>
      </c>
      <c r="L289" s="59"/>
      <c r="M289" s="198" t="s">
        <v>21</v>
      </c>
      <c r="N289" s="199" t="s">
        <v>43</v>
      </c>
      <c r="O289" s="40"/>
      <c r="P289" s="200">
        <f t="shared" si="11"/>
        <v>0</v>
      </c>
      <c r="Q289" s="200">
        <v>0</v>
      </c>
      <c r="R289" s="200">
        <f t="shared" si="12"/>
        <v>0</v>
      </c>
      <c r="S289" s="200">
        <v>0</v>
      </c>
      <c r="T289" s="201">
        <f t="shared" si="13"/>
        <v>0</v>
      </c>
      <c r="AR289" s="22" t="s">
        <v>162</v>
      </c>
      <c r="AT289" s="22" t="s">
        <v>158</v>
      </c>
      <c r="AU289" s="22" t="s">
        <v>82</v>
      </c>
      <c r="AY289" s="22" t="s">
        <v>156</v>
      </c>
      <c r="BE289" s="202">
        <f t="shared" si="14"/>
        <v>0</v>
      </c>
      <c r="BF289" s="202">
        <f t="shared" si="15"/>
        <v>0</v>
      </c>
      <c r="BG289" s="202">
        <f t="shared" si="16"/>
        <v>0</v>
      </c>
      <c r="BH289" s="202">
        <f t="shared" si="17"/>
        <v>0</v>
      </c>
      <c r="BI289" s="202">
        <f t="shared" si="18"/>
        <v>0</v>
      </c>
      <c r="BJ289" s="22" t="s">
        <v>80</v>
      </c>
      <c r="BK289" s="202">
        <f t="shared" si="19"/>
        <v>0</v>
      </c>
      <c r="BL289" s="22" t="s">
        <v>162</v>
      </c>
      <c r="BM289" s="22" t="s">
        <v>568</v>
      </c>
    </row>
    <row r="290" spans="2:65" s="1" customFormat="1" ht="22.5" customHeight="1">
      <c r="B290" s="39"/>
      <c r="C290" s="191" t="s">
        <v>374</v>
      </c>
      <c r="D290" s="191" t="s">
        <v>158</v>
      </c>
      <c r="E290" s="192" t="s">
        <v>569</v>
      </c>
      <c r="F290" s="193" t="s">
        <v>570</v>
      </c>
      <c r="G290" s="194" t="s">
        <v>232</v>
      </c>
      <c r="H290" s="195">
        <v>3.798</v>
      </c>
      <c r="I290" s="196"/>
      <c r="J290" s="197">
        <f t="shared" si="10"/>
        <v>0</v>
      </c>
      <c r="K290" s="193" t="s">
        <v>21</v>
      </c>
      <c r="L290" s="59"/>
      <c r="M290" s="198" t="s">
        <v>21</v>
      </c>
      <c r="N290" s="199" t="s">
        <v>43</v>
      </c>
      <c r="O290" s="40"/>
      <c r="P290" s="200">
        <f t="shared" si="11"/>
        <v>0</v>
      </c>
      <c r="Q290" s="200">
        <v>0</v>
      </c>
      <c r="R290" s="200">
        <f t="shared" si="12"/>
        <v>0</v>
      </c>
      <c r="S290" s="200">
        <v>0</v>
      </c>
      <c r="T290" s="201">
        <f t="shared" si="13"/>
        <v>0</v>
      </c>
      <c r="AR290" s="22" t="s">
        <v>162</v>
      </c>
      <c r="AT290" s="22" t="s">
        <v>158</v>
      </c>
      <c r="AU290" s="22" t="s">
        <v>82</v>
      </c>
      <c r="AY290" s="22" t="s">
        <v>156</v>
      </c>
      <c r="BE290" s="202">
        <f t="shared" si="14"/>
        <v>0</v>
      </c>
      <c r="BF290" s="202">
        <f t="shared" si="15"/>
        <v>0</v>
      </c>
      <c r="BG290" s="202">
        <f t="shared" si="16"/>
        <v>0</v>
      </c>
      <c r="BH290" s="202">
        <f t="shared" si="17"/>
        <v>0</v>
      </c>
      <c r="BI290" s="202">
        <f t="shared" si="18"/>
        <v>0</v>
      </c>
      <c r="BJ290" s="22" t="s">
        <v>80</v>
      </c>
      <c r="BK290" s="202">
        <f t="shared" si="19"/>
        <v>0</v>
      </c>
      <c r="BL290" s="22" t="s">
        <v>162</v>
      </c>
      <c r="BM290" s="22" t="s">
        <v>571</v>
      </c>
    </row>
    <row r="291" spans="2:65" s="1" customFormat="1" ht="22.5" customHeight="1">
      <c r="B291" s="39"/>
      <c r="C291" s="191" t="s">
        <v>572</v>
      </c>
      <c r="D291" s="191" t="s">
        <v>158</v>
      </c>
      <c r="E291" s="192" t="s">
        <v>573</v>
      </c>
      <c r="F291" s="193" t="s">
        <v>574</v>
      </c>
      <c r="G291" s="194" t="s">
        <v>232</v>
      </c>
      <c r="H291" s="195">
        <v>2.8239999999999998</v>
      </c>
      <c r="I291" s="196"/>
      <c r="J291" s="197">
        <f t="shared" si="10"/>
        <v>0</v>
      </c>
      <c r="K291" s="193" t="s">
        <v>21</v>
      </c>
      <c r="L291" s="59"/>
      <c r="M291" s="198" t="s">
        <v>21</v>
      </c>
      <c r="N291" s="199" t="s">
        <v>43</v>
      </c>
      <c r="O291" s="40"/>
      <c r="P291" s="200">
        <f t="shared" si="11"/>
        <v>0</v>
      </c>
      <c r="Q291" s="200">
        <v>0</v>
      </c>
      <c r="R291" s="200">
        <f t="shared" si="12"/>
        <v>0</v>
      </c>
      <c r="S291" s="200">
        <v>0</v>
      </c>
      <c r="T291" s="201">
        <f t="shared" si="13"/>
        <v>0</v>
      </c>
      <c r="AR291" s="22" t="s">
        <v>162</v>
      </c>
      <c r="AT291" s="22" t="s">
        <v>158</v>
      </c>
      <c r="AU291" s="22" t="s">
        <v>82</v>
      </c>
      <c r="AY291" s="22" t="s">
        <v>156</v>
      </c>
      <c r="BE291" s="202">
        <f t="shared" si="14"/>
        <v>0</v>
      </c>
      <c r="BF291" s="202">
        <f t="shared" si="15"/>
        <v>0</v>
      </c>
      <c r="BG291" s="202">
        <f t="shared" si="16"/>
        <v>0</v>
      </c>
      <c r="BH291" s="202">
        <f t="shared" si="17"/>
        <v>0</v>
      </c>
      <c r="BI291" s="202">
        <f t="shared" si="18"/>
        <v>0</v>
      </c>
      <c r="BJ291" s="22" t="s">
        <v>80</v>
      </c>
      <c r="BK291" s="202">
        <f t="shared" si="19"/>
        <v>0</v>
      </c>
      <c r="BL291" s="22" t="s">
        <v>162</v>
      </c>
      <c r="BM291" s="22" t="s">
        <v>575</v>
      </c>
    </row>
    <row r="292" spans="2:65" s="1" customFormat="1" ht="22.5" customHeight="1">
      <c r="B292" s="39"/>
      <c r="C292" s="191" t="s">
        <v>380</v>
      </c>
      <c r="D292" s="191" t="s">
        <v>158</v>
      </c>
      <c r="E292" s="192" t="s">
        <v>576</v>
      </c>
      <c r="F292" s="193" t="s">
        <v>577</v>
      </c>
      <c r="G292" s="194" t="s">
        <v>232</v>
      </c>
      <c r="H292" s="195">
        <v>17.79</v>
      </c>
      <c r="I292" s="196"/>
      <c r="J292" s="197">
        <f t="shared" si="10"/>
        <v>0</v>
      </c>
      <c r="K292" s="193" t="s">
        <v>21</v>
      </c>
      <c r="L292" s="59"/>
      <c r="M292" s="198" t="s">
        <v>21</v>
      </c>
      <c r="N292" s="199" t="s">
        <v>43</v>
      </c>
      <c r="O292" s="40"/>
      <c r="P292" s="200">
        <f t="shared" si="11"/>
        <v>0</v>
      </c>
      <c r="Q292" s="200">
        <v>0</v>
      </c>
      <c r="R292" s="200">
        <f t="shared" si="12"/>
        <v>0</v>
      </c>
      <c r="S292" s="200">
        <v>0</v>
      </c>
      <c r="T292" s="201">
        <f t="shared" si="13"/>
        <v>0</v>
      </c>
      <c r="AR292" s="22" t="s">
        <v>162</v>
      </c>
      <c r="AT292" s="22" t="s">
        <v>158</v>
      </c>
      <c r="AU292" s="22" t="s">
        <v>82</v>
      </c>
      <c r="AY292" s="22" t="s">
        <v>156</v>
      </c>
      <c r="BE292" s="202">
        <f t="shared" si="14"/>
        <v>0</v>
      </c>
      <c r="BF292" s="202">
        <f t="shared" si="15"/>
        <v>0</v>
      </c>
      <c r="BG292" s="202">
        <f t="shared" si="16"/>
        <v>0</v>
      </c>
      <c r="BH292" s="202">
        <f t="shared" si="17"/>
        <v>0</v>
      </c>
      <c r="BI292" s="202">
        <f t="shared" si="18"/>
        <v>0</v>
      </c>
      <c r="BJ292" s="22" t="s">
        <v>80</v>
      </c>
      <c r="BK292" s="202">
        <f t="shared" si="19"/>
        <v>0</v>
      </c>
      <c r="BL292" s="22" t="s">
        <v>162</v>
      </c>
      <c r="BM292" s="22" t="s">
        <v>578</v>
      </c>
    </row>
    <row r="293" spans="2:65" s="10" customFormat="1" ht="29.85" customHeight="1">
      <c r="B293" s="174"/>
      <c r="C293" s="175"/>
      <c r="D293" s="188" t="s">
        <v>71</v>
      </c>
      <c r="E293" s="189" t="s">
        <v>579</v>
      </c>
      <c r="F293" s="189" t="s">
        <v>580</v>
      </c>
      <c r="G293" s="175"/>
      <c r="H293" s="175"/>
      <c r="I293" s="178"/>
      <c r="J293" s="190">
        <f>BK293</f>
        <v>0</v>
      </c>
      <c r="K293" s="175"/>
      <c r="L293" s="180"/>
      <c r="M293" s="181"/>
      <c r="N293" s="182"/>
      <c r="O293" s="182"/>
      <c r="P293" s="183">
        <f>SUM(P294:P296)</f>
        <v>0</v>
      </c>
      <c r="Q293" s="182"/>
      <c r="R293" s="183">
        <f>SUM(R294:R296)</f>
        <v>0</v>
      </c>
      <c r="S293" s="182"/>
      <c r="T293" s="184">
        <f>SUM(T294:T296)</f>
        <v>0</v>
      </c>
      <c r="AR293" s="185" t="s">
        <v>80</v>
      </c>
      <c r="AT293" s="186" t="s">
        <v>71</v>
      </c>
      <c r="AU293" s="186" t="s">
        <v>80</v>
      </c>
      <c r="AY293" s="185" t="s">
        <v>156</v>
      </c>
      <c r="BK293" s="187">
        <f>SUM(BK294:BK296)</f>
        <v>0</v>
      </c>
    </row>
    <row r="294" spans="2:65" s="1" customFormat="1" ht="44.25" customHeight="1">
      <c r="B294" s="39"/>
      <c r="C294" s="191" t="s">
        <v>581</v>
      </c>
      <c r="D294" s="191" t="s">
        <v>158</v>
      </c>
      <c r="E294" s="192" t="s">
        <v>582</v>
      </c>
      <c r="F294" s="193" t="s">
        <v>583</v>
      </c>
      <c r="G294" s="194" t="s">
        <v>232</v>
      </c>
      <c r="H294" s="195">
        <v>32.322000000000003</v>
      </c>
      <c r="I294" s="196"/>
      <c r="J294" s="197">
        <f>ROUND(I294*H294,2)</f>
        <v>0</v>
      </c>
      <c r="K294" s="193" t="s">
        <v>21</v>
      </c>
      <c r="L294" s="59"/>
      <c r="M294" s="198" t="s">
        <v>21</v>
      </c>
      <c r="N294" s="199" t="s">
        <v>43</v>
      </c>
      <c r="O294" s="40"/>
      <c r="P294" s="200">
        <f>O294*H294</f>
        <v>0</v>
      </c>
      <c r="Q294" s="200">
        <v>0</v>
      </c>
      <c r="R294" s="200">
        <f>Q294*H294</f>
        <v>0</v>
      </c>
      <c r="S294" s="200">
        <v>0</v>
      </c>
      <c r="T294" s="201">
        <f>S294*H294</f>
        <v>0</v>
      </c>
      <c r="AR294" s="22" t="s">
        <v>162</v>
      </c>
      <c r="AT294" s="22" t="s">
        <v>158</v>
      </c>
      <c r="AU294" s="22" t="s">
        <v>82</v>
      </c>
      <c r="AY294" s="22" t="s">
        <v>156</v>
      </c>
      <c r="BE294" s="202">
        <f>IF(N294="základní",J294,0)</f>
        <v>0</v>
      </c>
      <c r="BF294" s="202">
        <f>IF(N294="snížená",J294,0)</f>
        <v>0</v>
      </c>
      <c r="BG294" s="202">
        <f>IF(N294="zákl. přenesená",J294,0)</f>
        <v>0</v>
      </c>
      <c r="BH294" s="202">
        <f>IF(N294="sníž. přenesená",J294,0)</f>
        <v>0</v>
      </c>
      <c r="BI294" s="202">
        <f>IF(N294="nulová",J294,0)</f>
        <v>0</v>
      </c>
      <c r="BJ294" s="22" t="s">
        <v>80</v>
      </c>
      <c r="BK294" s="202">
        <f>ROUND(I294*H294,2)</f>
        <v>0</v>
      </c>
      <c r="BL294" s="22" t="s">
        <v>162</v>
      </c>
      <c r="BM294" s="22" t="s">
        <v>584</v>
      </c>
    </row>
    <row r="295" spans="2:65" s="1" customFormat="1" ht="31.5" customHeight="1">
      <c r="B295" s="39"/>
      <c r="C295" s="191" t="s">
        <v>383</v>
      </c>
      <c r="D295" s="191" t="s">
        <v>158</v>
      </c>
      <c r="E295" s="192" t="s">
        <v>585</v>
      </c>
      <c r="F295" s="193" t="s">
        <v>586</v>
      </c>
      <c r="G295" s="194" t="s">
        <v>232</v>
      </c>
      <c r="H295" s="195">
        <v>4.0179999999999998</v>
      </c>
      <c r="I295" s="196"/>
      <c r="J295" s="197">
        <f>ROUND(I295*H295,2)</f>
        <v>0</v>
      </c>
      <c r="K295" s="193" t="s">
        <v>21</v>
      </c>
      <c r="L295" s="59"/>
      <c r="M295" s="198" t="s">
        <v>21</v>
      </c>
      <c r="N295" s="199" t="s">
        <v>43</v>
      </c>
      <c r="O295" s="40"/>
      <c r="P295" s="200">
        <f>O295*H295</f>
        <v>0</v>
      </c>
      <c r="Q295" s="200">
        <v>0</v>
      </c>
      <c r="R295" s="200">
        <f>Q295*H295</f>
        <v>0</v>
      </c>
      <c r="S295" s="200">
        <v>0</v>
      </c>
      <c r="T295" s="201">
        <f>S295*H295</f>
        <v>0</v>
      </c>
      <c r="AR295" s="22" t="s">
        <v>162</v>
      </c>
      <c r="AT295" s="22" t="s">
        <v>158</v>
      </c>
      <c r="AU295" s="22" t="s">
        <v>82</v>
      </c>
      <c r="AY295" s="22" t="s">
        <v>156</v>
      </c>
      <c r="BE295" s="202">
        <f>IF(N295="základní",J295,0)</f>
        <v>0</v>
      </c>
      <c r="BF295" s="202">
        <f>IF(N295="snížená",J295,0)</f>
        <v>0</v>
      </c>
      <c r="BG295" s="202">
        <f>IF(N295="zákl. přenesená",J295,0)</f>
        <v>0</v>
      </c>
      <c r="BH295" s="202">
        <f>IF(N295="sníž. přenesená",J295,0)</f>
        <v>0</v>
      </c>
      <c r="BI295" s="202">
        <f>IF(N295="nulová",J295,0)</f>
        <v>0</v>
      </c>
      <c r="BJ295" s="22" t="s">
        <v>80</v>
      </c>
      <c r="BK295" s="202">
        <f>ROUND(I295*H295,2)</f>
        <v>0</v>
      </c>
      <c r="BL295" s="22" t="s">
        <v>162</v>
      </c>
      <c r="BM295" s="22" t="s">
        <v>587</v>
      </c>
    </row>
    <row r="296" spans="2:65" s="1" customFormat="1" ht="44.25" customHeight="1">
      <c r="B296" s="39"/>
      <c r="C296" s="191" t="s">
        <v>588</v>
      </c>
      <c r="D296" s="191" t="s">
        <v>158</v>
      </c>
      <c r="E296" s="192" t="s">
        <v>589</v>
      </c>
      <c r="F296" s="193" t="s">
        <v>590</v>
      </c>
      <c r="G296" s="194" t="s">
        <v>232</v>
      </c>
      <c r="H296" s="195">
        <v>21.777999999999999</v>
      </c>
      <c r="I296" s="196"/>
      <c r="J296" s="197">
        <f>ROUND(I296*H296,2)</f>
        <v>0</v>
      </c>
      <c r="K296" s="193" t="s">
        <v>21</v>
      </c>
      <c r="L296" s="59"/>
      <c r="M296" s="198" t="s">
        <v>21</v>
      </c>
      <c r="N296" s="199" t="s">
        <v>43</v>
      </c>
      <c r="O296" s="40"/>
      <c r="P296" s="200">
        <f>O296*H296</f>
        <v>0</v>
      </c>
      <c r="Q296" s="200">
        <v>0</v>
      </c>
      <c r="R296" s="200">
        <f>Q296*H296</f>
        <v>0</v>
      </c>
      <c r="S296" s="200">
        <v>0</v>
      </c>
      <c r="T296" s="201">
        <f>S296*H296</f>
        <v>0</v>
      </c>
      <c r="AR296" s="22" t="s">
        <v>162</v>
      </c>
      <c r="AT296" s="22" t="s">
        <v>158</v>
      </c>
      <c r="AU296" s="22" t="s">
        <v>82</v>
      </c>
      <c r="AY296" s="22" t="s">
        <v>156</v>
      </c>
      <c r="BE296" s="202">
        <f>IF(N296="základní",J296,0)</f>
        <v>0</v>
      </c>
      <c r="BF296" s="202">
        <f>IF(N296="snížená",J296,0)</f>
        <v>0</v>
      </c>
      <c r="BG296" s="202">
        <f>IF(N296="zákl. přenesená",J296,0)</f>
        <v>0</v>
      </c>
      <c r="BH296" s="202">
        <f>IF(N296="sníž. přenesená",J296,0)</f>
        <v>0</v>
      </c>
      <c r="BI296" s="202">
        <f>IF(N296="nulová",J296,0)</f>
        <v>0</v>
      </c>
      <c r="BJ296" s="22" t="s">
        <v>80</v>
      </c>
      <c r="BK296" s="202">
        <f>ROUND(I296*H296,2)</f>
        <v>0</v>
      </c>
      <c r="BL296" s="22" t="s">
        <v>162</v>
      </c>
      <c r="BM296" s="22" t="s">
        <v>591</v>
      </c>
    </row>
    <row r="297" spans="2:65" s="10" customFormat="1" ht="37.35" customHeight="1">
      <c r="B297" s="174"/>
      <c r="C297" s="175"/>
      <c r="D297" s="176" t="s">
        <v>71</v>
      </c>
      <c r="E297" s="177" t="s">
        <v>592</v>
      </c>
      <c r="F297" s="177" t="s">
        <v>593</v>
      </c>
      <c r="G297" s="175"/>
      <c r="H297" s="175"/>
      <c r="I297" s="178"/>
      <c r="J297" s="179">
        <f>BK297</f>
        <v>0</v>
      </c>
      <c r="K297" s="175"/>
      <c r="L297" s="180"/>
      <c r="M297" s="181"/>
      <c r="N297" s="182"/>
      <c r="O297" s="182"/>
      <c r="P297" s="183">
        <f>P298+P314+P327+P341</f>
        <v>0</v>
      </c>
      <c r="Q297" s="182"/>
      <c r="R297" s="183">
        <f>R298+R314+R327+R341</f>
        <v>0</v>
      </c>
      <c r="S297" s="182"/>
      <c r="T297" s="184">
        <f>T298+T314+T327+T341</f>
        <v>0</v>
      </c>
      <c r="AR297" s="185" t="s">
        <v>82</v>
      </c>
      <c r="AT297" s="186" t="s">
        <v>71</v>
      </c>
      <c r="AU297" s="186" t="s">
        <v>72</v>
      </c>
      <c r="AY297" s="185" t="s">
        <v>156</v>
      </c>
      <c r="BK297" s="187">
        <f>BK298+BK314+BK327+BK341</f>
        <v>0</v>
      </c>
    </row>
    <row r="298" spans="2:65" s="10" customFormat="1" ht="19.899999999999999" customHeight="1">
      <c r="B298" s="174"/>
      <c r="C298" s="175"/>
      <c r="D298" s="188" t="s">
        <v>71</v>
      </c>
      <c r="E298" s="189" t="s">
        <v>594</v>
      </c>
      <c r="F298" s="189" t="s">
        <v>595</v>
      </c>
      <c r="G298" s="175"/>
      <c r="H298" s="175"/>
      <c r="I298" s="178"/>
      <c r="J298" s="190">
        <f>BK298</f>
        <v>0</v>
      </c>
      <c r="K298" s="175"/>
      <c r="L298" s="180"/>
      <c r="M298" s="181"/>
      <c r="N298" s="182"/>
      <c r="O298" s="182"/>
      <c r="P298" s="183">
        <f>SUM(P299:P313)</f>
        <v>0</v>
      </c>
      <c r="Q298" s="182"/>
      <c r="R298" s="183">
        <f>SUM(R299:R313)</f>
        <v>0</v>
      </c>
      <c r="S298" s="182"/>
      <c r="T298" s="184">
        <f>SUM(T299:T313)</f>
        <v>0</v>
      </c>
      <c r="AR298" s="185" t="s">
        <v>82</v>
      </c>
      <c r="AT298" s="186" t="s">
        <v>71</v>
      </c>
      <c r="AU298" s="186" t="s">
        <v>80</v>
      </c>
      <c r="AY298" s="185" t="s">
        <v>156</v>
      </c>
      <c r="BK298" s="187">
        <f>SUM(BK299:BK313)</f>
        <v>0</v>
      </c>
    </row>
    <row r="299" spans="2:65" s="1" customFormat="1" ht="31.5" customHeight="1">
      <c r="B299" s="39"/>
      <c r="C299" s="191" t="s">
        <v>387</v>
      </c>
      <c r="D299" s="191" t="s">
        <v>158</v>
      </c>
      <c r="E299" s="192" t="s">
        <v>596</v>
      </c>
      <c r="F299" s="193" t="s">
        <v>597</v>
      </c>
      <c r="G299" s="194" t="s">
        <v>161</v>
      </c>
      <c r="H299" s="195">
        <v>5.2060000000000004</v>
      </c>
      <c r="I299" s="196"/>
      <c r="J299" s="197">
        <f>ROUND(I299*H299,2)</f>
        <v>0</v>
      </c>
      <c r="K299" s="193" t="s">
        <v>21</v>
      </c>
      <c r="L299" s="59"/>
      <c r="M299" s="198" t="s">
        <v>21</v>
      </c>
      <c r="N299" s="199" t="s">
        <v>43</v>
      </c>
      <c r="O299" s="40"/>
      <c r="P299" s="200">
        <f>O299*H299</f>
        <v>0</v>
      </c>
      <c r="Q299" s="200">
        <v>0</v>
      </c>
      <c r="R299" s="200">
        <f>Q299*H299</f>
        <v>0</v>
      </c>
      <c r="S299" s="200">
        <v>0</v>
      </c>
      <c r="T299" s="201">
        <f>S299*H299</f>
        <v>0</v>
      </c>
      <c r="AR299" s="22" t="s">
        <v>191</v>
      </c>
      <c r="AT299" s="22" t="s">
        <v>158</v>
      </c>
      <c r="AU299" s="22" t="s">
        <v>82</v>
      </c>
      <c r="AY299" s="22" t="s">
        <v>156</v>
      </c>
      <c r="BE299" s="202">
        <f>IF(N299="základní",J299,0)</f>
        <v>0</v>
      </c>
      <c r="BF299" s="202">
        <f>IF(N299="snížená",J299,0)</f>
        <v>0</v>
      </c>
      <c r="BG299" s="202">
        <f>IF(N299="zákl. přenesená",J299,0)</f>
        <v>0</v>
      </c>
      <c r="BH299" s="202">
        <f>IF(N299="sníž. přenesená",J299,0)</f>
        <v>0</v>
      </c>
      <c r="BI299" s="202">
        <f>IF(N299="nulová",J299,0)</f>
        <v>0</v>
      </c>
      <c r="BJ299" s="22" t="s">
        <v>80</v>
      </c>
      <c r="BK299" s="202">
        <f>ROUND(I299*H299,2)</f>
        <v>0</v>
      </c>
      <c r="BL299" s="22" t="s">
        <v>191</v>
      </c>
      <c r="BM299" s="22" t="s">
        <v>598</v>
      </c>
    </row>
    <row r="300" spans="2:65" s="1" customFormat="1" ht="44.25" customHeight="1">
      <c r="B300" s="39"/>
      <c r="C300" s="227" t="s">
        <v>599</v>
      </c>
      <c r="D300" s="227" t="s">
        <v>238</v>
      </c>
      <c r="E300" s="228" t="s">
        <v>600</v>
      </c>
      <c r="F300" s="229" t="s">
        <v>601</v>
      </c>
      <c r="G300" s="230" t="s">
        <v>232</v>
      </c>
      <c r="H300" s="231">
        <v>2E-3</v>
      </c>
      <c r="I300" s="232"/>
      <c r="J300" s="233">
        <f>ROUND(I300*H300,2)</f>
        <v>0</v>
      </c>
      <c r="K300" s="229" t="s">
        <v>21</v>
      </c>
      <c r="L300" s="234"/>
      <c r="M300" s="235" t="s">
        <v>21</v>
      </c>
      <c r="N300" s="236" t="s">
        <v>43</v>
      </c>
      <c r="O300" s="40"/>
      <c r="P300" s="200">
        <f>O300*H300</f>
        <v>0</v>
      </c>
      <c r="Q300" s="200">
        <v>0</v>
      </c>
      <c r="R300" s="200">
        <f>Q300*H300</f>
        <v>0</v>
      </c>
      <c r="S300" s="200">
        <v>0</v>
      </c>
      <c r="T300" s="201">
        <f>S300*H300</f>
        <v>0</v>
      </c>
      <c r="AR300" s="22" t="s">
        <v>220</v>
      </c>
      <c r="AT300" s="22" t="s">
        <v>238</v>
      </c>
      <c r="AU300" s="22" t="s">
        <v>82</v>
      </c>
      <c r="AY300" s="22" t="s">
        <v>156</v>
      </c>
      <c r="BE300" s="202">
        <f>IF(N300="základní",J300,0)</f>
        <v>0</v>
      </c>
      <c r="BF300" s="202">
        <f>IF(N300="snížená",J300,0)</f>
        <v>0</v>
      </c>
      <c r="BG300" s="202">
        <f>IF(N300="zákl. přenesená",J300,0)</f>
        <v>0</v>
      </c>
      <c r="BH300" s="202">
        <f>IF(N300="sníž. přenesená",J300,0)</f>
        <v>0</v>
      </c>
      <c r="BI300" s="202">
        <f>IF(N300="nulová",J300,0)</f>
        <v>0</v>
      </c>
      <c r="BJ300" s="22" t="s">
        <v>80</v>
      </c>
      <c r="BK300" s="202">
        <f>ROUND(I300*H300,2)</f>
        <v>0</v>
      </c>
      <c r="BL300" s="22" t="s">
        <v>191</v>
      </c>
      <c r="BM300" s="22" t="s">
        <v>602</v>
      </c>
    </row>
    <row r="301" spans="2:65" s="1" customFormat="1" ht="27">
      <c r="B301" s="39"/>
      <c r="C301" s="61"/>
      <c r="D301" s="205" t="s">
        <v>313</v>
      </c>
      <c r="E301" s="61"/>
      <c r="F301" s="242" t="s">
        <v>603</v>
      </c>
      <c r="G301" s="61"/>
      <c r="H301" s="61"/>
      <c r="I301" s="161"/>
      <c r="J301" s="61"/>
      <c r="K301" s="61"/>
      <c r="L301" s="59"/>
      <c r="M301" s="238"/>
      <c r="N301" s="40"/>
      <c r="O301" s="40"/>
      <c r="P301" s="40"/>
      <c r="Q301" s="40"/>
      <c r="R301" s="40"/>
      <c r="S301" s="40"/>
      <c r="T301" s="76"/>
      <c r="AT301" s="22" t="s">
        <v>313</v>
      </c>
      <c r="AU301" s="22" t="s">
        <v>82</v>
      </c>
    </row>
    <row r="302" spans="2:65" s="11" customFormat="1">
      <c r="B302" s="203"/>
      <c r="C302" s="204"/>
      <c r="D302" s="205" t="s">
        <v>163</v>
      </c>
      <c r="E302" s="206" t="s">
        <v>21</v>
      </c>
      <c r="F302" s="207" t="s">
        <v>604</v>
      </c>
      <c r="G302" s="204"/>
      <c r="H302" s="208">
        <v>2E-3</v>
      </c>
      <c r="I302" s="209"/>
      <c r="J302" s="204"/>
      <c r="K302" s="204"/>
      <c r="L302" s="210"/>
      <c r="M302" s="211"/>
      <c r="N302" s="212"/>
      <c r="O302" s="212"/>
      <c r="P302" s="212"/>
      <c r="Q302" s="212"/>
      <c r="R302" s="212"/>
      <c r="S302" s="212"/>
      <c r="T302" s="213"/>
      <c r="AT302" s="214" t="s">
        <v>163</v>
      </c>
      <c r="AU302" s="214" t="s">
        <v>82</v>
      </c>
      <c r="AV302" s="11" t="s">
        <v>82</v>
      </c>
      <c r="AW302" s="11" t="s">
        <v>35</v>
      </c>
      <c r="AX302" s="11" t="s">
        <v>72</v>
      </c>
      <c r="AY302" s="214" t="s">
        <v>156</v>
      </c>
    </row>
    <row r="303" spans="2:65" s="12" customFormat="1">
      <c r="B303" s="215"/>
      <c r="C303" s="216"/>
      <c r="D303" s="217" t="s">
        <v>163</v>
      </c>
      <c r="E303" s="218" t="s">
        <v>21</v>
      </c>
      <c r="F303" s="219" t="s">
        <v>166</v>
      </c>
      <c r="G303" s="216"/>
      <c r="H303" s="220">
        <v>2E-3</v>
      </c>
      <c r="I303" s="221"/>
      <c r="J303" s="216"/>
      <c r="K303" s="216"/>
      <c r="L303" s="222"/>
      <c r="M303" s="223"/>
      <c r="N303" s="224"/>
      <c r="O303" s="224"/>
      <c r="P303" s="224"/>
      <c r="Q303" s="224"/>
      <c r="R303" s="224"/>
      <c r="S303" s="224"/>
      <c r="T303" s="225"/>
      <c r="AT303" s="226" t="s">
        <v>163</v>
      </c>
      <c r="AU303" s="226" t="s">
        <v>82</v>
      </c>
      <c r="AV303" s="12" t="s">
        <v>162</v>
      </c>
      <c r="AW303" s="12" t="s">
        <v>35</v>
      </c>
      <c r="AX303" s="12" t="s">
        <v>80</v>
      </c>
      <c r="AY303" s="226" t="s">
        <v>156</v>
      </c>
    </row>
    <row r="304" spans="2:65" s="1" customFormat="1" ht="31.5" customHeight="1">
      <c r="B304" s="39"/>
      <c r="C304" s="191" t="s">
        <v>390</v>
      </c>
      <c r="D304" s="191" t="s">
        <v>158</v>
      </c>
      <c r="E304" s="192" t="s">
        <v>605</v>
      </c>
      <c r="F304" s="193" t="s">
        <v>606</v>
      </c>
      <c r="G304" s="194" t="s">
        <v>161</v>
      </c>
      <c r="H304" s="195">
        <v>3.2789999999999999</v>
      </c>
      <c r="I304" s="196"/>
      <c r="J304" s="197">
        <f>ROUND(I304*H304,2)</f>
        <v>0</v>
      </c>
      <c r="K304" s="193" t="s">
        <v>21</v>
      </c>
      <c r="L304" s="59"/>
      <c r="M304" s="198" t="s">
        <v>21</v>
      </c>
      <c r="N304" s="199" t="s">
        <v>43</v>
      </c>
      <c r="O304" s="40"/>
      <c r="P304" s="200">
        <f>O304*H304</f>
        <v>0</v>
      </c>
      <c r="Q304" s="200">
        <v>0</v>
      </c>
      <c r="R304" s="200">
        <f>Q304*H304</f>
        <v>0</v>
      </c>
      <c r="S304" s="200">
        <v>0</v>
      </c>
      <c r="T304" s="201">
        <f>S304*H304</f>
        <v>0</v>
      </c>
      <c r="AR304" s="22" t="s">
        <v>191</v>
      </c>
      <c r="AT304" s="22" t="s">
        <v>158</v>
      </c>
      <c r="AU304" s="22" t="s">
        <v>82</v>
      </c>
      <c r="AY304" s="22" t="s">
        <v>156</v>
      </c>
      <c r="BE304" s="202">
        <f>IF(N304="základní",J304,0)</f>
        <v>0</v>
      </c>
      <c r="BF304" s="202">
        <f>IF(N304="snížená",J304,0)</f>
        <v>0</v>
      </c>
      <c r="BG304" s="202">
        <f>IF(N304="zákl. přenesená",J304,0)</f>
        <v>0</v>
      </c>
      <c r="BH304" s="202">
        <f>IF(N304="sníž. přenesená",J304,0)</f>
        <v>0</v>
      </c>
      <c r="BI304" s="202">
        <f>IF(N304="nulová",J304,0)</f>
        <v>0</v>
      </c>
      <c r="BJ304" s="22" t="s">
        <v>80</v>
      </c>
      <c r="BK304" s="202">
        <f>ROUND(I304*H304,2)</f>
        <v>0</v>
      </c>
      <c r="BL304" s="22" t="s">
        <v>191</v>
      </c>
      <c r="BM304" s="22" t="s">
        <v>607</v>
      </c>
    </row>
    <row r="305" spans="2:65" s="1" customFormat="1" ht="44.25" customHeight="1">
      <c r="B305" s="39"/>
      <c r="C305" s="227" t="s">
        <v>608</v>
      </c>
      <c r="D305" s="227" t="s">
        <v>238</v>
      </c>
      <c r="E305" s="228" t="s">
        <v>600</v>
      </c>
      <c r="F305" s="229" t="s">
        <v>601</v>
      </c>
      <c r="G305" s="230" t="s">
        <v>232</v>
      </c>
      <c r="H305" s="231">
        <v>1E-3</v>
      </c>
      <c r="I305" s="232"/>
      <c r="J305" s="233">
        <f>ROUND(I305*H305,2)</f>
        <v>0</v>
      </c>
      <c r="K305" s="229" t="s">
        <v>21</v>
      </c>
      <c r="L305" s="234"/>
      <c r="M305" s="235" t="s">
        <v>21</v>
      </c>
      <c r="N305" s="236" t="s">
        <v>43</v>
      </c>
      <c r="O305" s="40"/>
      <c r="P305" s="200">
        <f>O305*H305</f>
        <v>0</v>
      </c>
      <c r="Q305" s="200">
        <v>0</v>
      </c>
      <c r="R305" s="200">
        <f>Q305*H305</f>
        <v>0</v>
      </c>
      <c r="S305" s="200">
        <v>0</v>
      </c>
      <c r="T305" s="201">
        <f>S305*H305</f>
        <v>0</v>
      </c>
      <c r="AR305" s="22" t="s">
        <v>220</v>
      </c>
      <c r="AT305" s="22" t="s">
        <v>238</v>
      </c>
      <c r="AU305" s="22" t="s">
        <v>82</v>
      </c>
      <c r="AY305" s="22" t="s">
        <v>156</v>
      </c>
      <c r="BE305" s="202">
        <f>IF(N305="základní",J305,0)</f>
        <v>0</v>
      </c>
      <c r="BF305" s="202">
        <f>IF(N305="snížená",J305,0)</f>
        <v>0</v>
      </c>
      <c r="BG305" s="202">
        <f>IF(N305="zákl. přenesená",J305,0)</f>
        <v>0</v>
      </c>
      <c r="BH305" s="202">
        <f>IF(N305="sníž. přenesená",J305,0)</f>
        <v>0</v>
      </c>
      <c r="BI305" s="202">
        <f>IF(N305="nulová",J305,0)</f>
        <v>0</v>
      </c>
      <c r="BJ305" s="22" t="s">
        <v>80</v>
      </c>
      <c r="BK305" s="202">
        <f>ROUND(I305*H305,2)</f>
        <v>0</v>
      </c>
      <c r="BL305" s="22" t="s">
        <v>191</v>
      </c>
      <c r="BM305" s="22" t="s">
        <v>609</v>
      </c>
    </row>
    <row r="306" spans="2:65" s="1" customFormat="1" ht="27">
      <c r="B306" s="39"/>
      <c r="C306" s="61"/>
      <c r="D306" s="217" t="s">
        <v>313</v>
      </c>
      <c r="E306" s="61"/>
      <c r="F306" s="237" t="s">
        <v>603</v>
      </c>
      <c r="G306" s="61"/>
      <c r="H306" s="61"/>
      <c r="I306" s="161"/>
      <c r="J306" s="61"/>
      <c r="K306" s="61"/>
      <c r="L306" s="59"/>
      <c r="M306" s="238"/>
      <c r="N306" s="40"/>
      <c r="O306" s="40"/>
      <c r="P306" s="40"/>
      <c r="Q306" s="40"/>
      <c r="R306" s="40"/>
      <c r="S306" s="40"/>
      <c r="T306" s="76"/>
      <c r="AT306" s="22" t="s">
        <v>313</v>
      </c>
      <c r="AU306" s="22" t="s">
        <v>82</v>
      </c>
    </row>
    <row r="307" spans="2:65" s="1" customFormat="1" ht="22.5" customHeight="1">
      <c r="B307" s="39"/>
      <c r="C307" s="191" t="s">
        <v>396</v>
      </c>
      <c r="D307" s="191" t="s">
        <v>158</v>
      </c>
      <c r="E307" s="192" t="s">
        <v>610</v>
      </c>
      <c r="F307" s="193" t="s">
        <v>611</v>
      </c>
      <c r="G307" s="194" t="s">
        <v>161</v>
      </c>
      <c r="H307" s="195">
        <v>5.2060000000000004</v>
      </c>
      <c r="I307" s="196"/>
      <c r="J307" s="197">
        <f>ROUND(I307*H307,2)</f>
        <v>0</v>
      </c>
      <c r="K307" s="193" t="s">
        <v>21</v>
      </c>
      <c r="L307" s="59"/>
      <c r="M307" s="198" t="s">
        <v>21</v>
      </c>
      <c r="N307" s="199" t="s">
        <v>43</v>
      </c>
      <c r="O307" s="40"/>
      <c r="P307" s="200">
        <f>O307*H307</f>
        <v>0</v>
      </c>
      <c r="Q307" s="200">
        <v>0</v>
      </c>
      <c r="R307" s="200">
        <f>Q307*H307</f>
        <v>0</v>
      </c>
      <c r="S307" s="200">
        <v>0</v>
      </c>
      <c r="T307" s="201">
        <f>S307*H307</f>
        <v>0</v>
      </c>
      <c r="AR307" s="22" t="s">
        <v>191</v>
      </c>
      <c r="AT307" s="22" t="s">
        <v>158</v>
      </c>
      <c r="AU307" s="22" t="s">
        <v>82</v>
      </c>
      <c r="AY307" s="22" t="s">
        <v>156</v>
      </c>
      <c r="BE307" s="202">
        <f>IF(N307="základní",J307,0)</f>
        <v>0</v>
      </c>
      <c r="BF307" s="202">
        <f>IF(N307="snížená",J307,0)</f>
        <v>0</v>
      </c>
      <c r="BG307" s="202">
        <f>IF(N307="zákl. přenesená",J307,0)</f>
        <v>0</v>
      </c>
      <c r="BH307" s="202">
        <f>IF(N307="sníž. přenesená",J307,0)</f>
        <v>0</v>
      </c>
      <c r="BI307" s="202">
        <f>IF(N307="nulová",J307,0)</f>
        <v>0</v>
      </c>
      <c r="BJ307" s="22" t="s">
        <v>80</v>
      </c>
      <c r="BK307" s="202">
        <f>ROUND(I307*H307,2)</f>
        <v>0</v>
      </c>
      <c r="BL307" s="22" t="s">
        <v>191</v>
      </c>
      <c r="BM307" s="22" t="s">
        <v>612</v>
      </c>
    </row>
    <row r="308" spans="2:65" s="1" customFormat="1" ht="31.5" customHeight="1">
      <c r="B308" s="39"/>
      <c r="C308" s="227" t="s">
        <v>613</v>
      </c>
      <c r="D308" s="227" t="s">
        <v>238</v>
      </c>
      <c r="E308" s="228" t="s">
        <v>614</v>
      </c>
      <c r="F308" s="229" t="s">
        <v>615</v>
      </c>
      <c r="G308" s="230" t="s">
        <v>161</v>
      </c>
      <c r="H308" s="231">
        <v>5.9870000000000001</v>
      </c>
      <c r="I308" s="232"/>
      <c r="J308" s="233">
        <f>ROUND(I308*H308,2)</f>
        <v>0</v>
      </c>
      <c r="K308" s="229" t="s">
        <v>21</v>
      </c>
      <c r="L308" s="234"/>
      <c r="M308" s="235" t="s">
        <v>21</v>
      </c>
      <c r="N308" s="236" t="s">
        <v>43</v>
      </c>
      <c r="O308" s="40"/>
      <c r="P308" s="200">
        <f>O308*H308</f>
        <v>0</v>
      </c>
      <c r="Q308" s="200">
        <v>0</v>
      </c>
      <c r="R308" s="200">
        <f>Q308*H308</f>
        <v>0</v>
      </c>
      <c r="S308" s="200">
        <v>0</v>
      </c>
      <c r="T308" s="201">
        <f>S308*H308</f>
        <v>0</v>
      </c>
      <c r="AR308" s="22" t="s">
        <v>220</v>
      </c>
      <c r="AT308" s="22" t="s">
        <v>238</v>
      </c>
      <c r="AU308" s="22" t="s">
        <v>82</v>
      </c>
      <c r="AY308" s="22" t="s">
        <v>156</v>
      </c>
      <c r="BE308" s="202">
        <f>IF(N308="základní",J308,0)</f>
        <v>0</v>
      </c>
      <c r="BF308" s="202">
        <f>IF(N308="snížená",J308,0)</f>
        <v>0</v>
      </c>
      <c r="BG308" s="202">
        <f>IF(N308="zákl. přenesená",J308,0)</f>
        <v>0</v>
      </c>
      <c r="BH308" s="202">
        <f>IF(N308="sníž. přenesená",J308,0)</f>
        <v>0</v>
      </c>
      <c r="BI308" s="202">
        <f>IF(N308="nulová",J308,0)</f>
        <v>0</v>
      </c>
      <c r="BJ308" s="22" t="s">
        <v>80</v>
      </c>
      <c r="BK308" s="202">
        <f>ROUND(I308*H308,2)</f>
        <v>0</v>
      </c>
      <c r="BL308" s="22" t="s">
        <v>191</v>
      </c>
      <c r="BM308" s="22" t="s">
        <v>616</v>
      </c>
    </row>
    <row r="309" spans="2:65" s="11" customFormat="1">
      <c r="B309" s="203"/>
      <c r="C309" s="204"/>
      <c r="D309" s="205" t="s">
        <v>163</v>
      </c>
      <c r="E309" s="206" t="s">
        <v>21</v>
      </c>
      <c r="F309" s="207" t="s">
        <v>617</v>
      </c>
      <c r="G309" s="204"/>
      <c r="H309" s="208">
        <v>5.9870000000000001</v>
      </c>
      <c r="I309" s="209"/>
      <c r="J309" s="204"/>
      <c r="K309" s="204"/>
      <c r="L309" s="210"/>
      <c r="M309" s="211"/>
      <c r="N309" s="212"/>
      <c r="O309" s="212"/>
      <c r="P309" s="212"/>
      <c r="Q309" s="212"/>
      <c r="R309" s="212"/>
      <c r="S309" s="212"/>
      <c r="T309" s="213"/>
      <c r="AT309" s="214" t="s">
        <v>163</v>
      </c>
      <c r="AU309" s="214" t="s">
        <v>82</v>
      </c>
      <c r="AV309" s="11" t="s">
        <v>82</v>
      </c>
      <c r="AW309" s="11" t="s">
        <v>35</v>
      </c>
      <c r="AX309" s="11" t="s">
        <v>72</v>
      </c>
      <c r="AY309" s="214" t="s">
        <v>156</v>
      </c>
    </row>
    <row r="310" spans="2:65" s="12" customFormat="1">
      <c r="B310" s="215"/>
      <c r="C310" s="216"/>
      <c r="D310" s="217" t="s">
        <v>163</v>
      </c>
      <c r="E310" s="218" t="s">
        <v>21</v>
      </c>
      <c r="F310" s="219" t="s">
        <v>166</v>
      </c>
      <c r="G310" s="216"/>
      <c r="H310" s="220">
        <v>5.9870000000000001</v>
      </c>
      <c r="I310" s="221"/>
      <c r="J310" s="216"/>
      <c r="K310" s="216"/>
      <c r="L310" s="222"/>
      <c r="M310" s="223"/>
      <c r="N310" s="224"/>
      <c r="O310" s="224"/>
      <c r="P310" s="224"/>
      <c r="Q310" s="224"/>
      <c r="R310" s="224"/>
      <c r="S310" s="224"/>
      <c r="T310" s="225"/>
      <c r="AT310" s="226" t="s">
        <v>163</v>
      </c>
      <c r="AU310" s="226" t="s">
        <v>82</v>
      </c>
      <c r="AV310" s="12" t="s">
        <v>162</v>
      </c>
      <c r="AW310" s="12" t="s">
        <v>35</v>
      </c>
      <c r="AX310" s="12" t="s">
        <v>80</v>
      </c>
      <c r="AY310" s="226" t="s">
        <v>156</v>
      </c>
    </row>
    <row r="311" spans="2:65" s="1" customFormat="1" ht="22.5" customHeight="1">
      <c r="B311" s="39"/>
      <c r="C311" s="191" t="s">
        <v>399</v>
      </c>
      <c r="D311" s="191" t="s">
        <v>158</v>
      </c>
      <c r="E311" s="192" t="s">
        <v>618</v>
      </c>
      <c r="F311" s="193" t="s">
        <v>619</v>
      </c>
      <c r="G311" s="194" t="s">
        <v>161</v>
      </c>
      <c r="H311" s="195">
        <v>3.2789999999999999</v>
      </c>
      <c r="I311" s="196"/>
      <c r="J311" s="197">
        <f>ROUND(I311*H311,2)</f>
        <v>0</v>
      </c>
      <c r="K311" s="193" t="s">
        <v>21</v>
      </c>
      <c r="L311" s="59"/>
      <c r="M311" s="198" t="s">
        <v>21</v>
      </c>
      <c r="N311" s="199" t="s">
        <v>43</v>
      </c>
      <c r="O311" s="40"/>
      <c r="P311" s="200">
        <f>O311*H311</f>
        <v>0</v>
      </c>
      <c r="Q311" s="200">
        <v>0</v>
      </c>
      <c r="R311" s="200">
        <f>Q311*H311</f>
        <v>0</v>
      </c>
      <c r="S311" s="200">
        <v>0</v>
      </c>
      <c r="T311" s="201">
        <f>S311*H311</f>
        <v>0</v>
      </c>
      <c r="AR311" s="22" t="s">
        <v>191</v>
      </c>
      <c r="AT311" s="22" t="s">
        <v>158</v>
      </c>
      <c r="AU311" s="22" t="s">
        <v>82</v>
      </c>
      <c r="AY311" s="22" t="s">
        <v>156</v>
      </c>
      <c r="BE311" s="202">
        <f>IF(N311="základní",J311,0)</f>
        <v>0</v>
      </c>
      <c r="BF311" s="202">
        <f>IF(N311="snížená",J311,0)</f>
        <v>0</v>
      </c>
      <c r="BG311" s="202">
        <f>IF(N311="zákl. přenesená",J311,0)</f>
        <v>0</v>
      </c>
      <c r="BH311" s="202">
        <f>IF(N311="sníž. přenesená",J311,0)</f>
        <v>0</v>
      </c>
      <c r="BI311" s="202">
        <f>IF(N311="nulová",J311,0)</f>
        <v>0</v>
      </c>
      <c r="BJ311" s="22" t="s">
        <v>80</v>
      </c>
      <c r="BK311" s="202">
        <f>ROUND(I311*H311,2)</f>
        <v>0</v>
      </c>
      <c r="BL311" s="22" t="s">
        <v>191</v>
      </c>
      <c r="BM311" s="22" t="s">
        <v>620</v>
      </c>
    </row>
    <row r="312" spans="2:65" s="1" customFormat="1" ht="31.5" customHeight="1">
      <c r="B312" s="39"/>
      <c r="C312" s="227" t="s">
        <v>621</v>
      </c>
      <c r="D312" s="227" t="s">
        <v>238</v>
      </c>
      <c r="E312" s="228" t="s">
        <v>614</v>
      </c>
      <c r="F312" s="229" t="s">
        <v>615</v>
      </c>
      <c r="G312" s="230" t="s">
        <v>161</v>
      </c>
      <c r="H312" s="231">
        <v>3.9350000000000001</v>
      </c>
      <c r="I312" s="232"/>
      <c r="J312" s="233">
        <f>ROUND(I312*H312,2)</f>
        <v>0</v>
      </c>
      <c r="K312" s="229" t="s">
        <v>21</v>
      </c>
      <c r="L312" s="234"/>
      <c r="M312" s="235" t="s">
        <v>21</v>
      </c>
      <c r="N312" s="236" t="s">
        <v>43</v>
      </c>
      <c r="O312" s="40"/>
      <c r="P312" s="200">
        <f>O312*H312</f>
        <v>0</v>
      </c>
      <c r="Q312" s="200">
        <v>0</v>
      </c>
      <c r="R312" s="200">
        <f>Q312*H312</f>
        <v>0</v>
      </c>
      <c r="S312" s="200">
        <v>0</v>
      </c>
      <c r="T312" s="201">
        <f>S312*H312</f>
        <v>0</v>
      </c>
      <c r="AR312" s="22" t="s">
        <v>220</v>
      </c>
      <c r="AT312" s="22" t="s">
        <v>238</v>
      </c>
      <c r="AU312" s="22" t="s">
        <v>82</v>
      </c>
      <c r="AY312" s="22" t="s">
        <v>156</v>
      </c>
      <c r="BE312" s="202">
        <f>IF(N312="základní",J312,0)</f>
        <v>0</v>
      </c>
      <c r="BF312" s="202">
        <f>IF(N312="snížená",J312,0)</f>
        <v>0</v>
      </c>
      <c r="BG312" s="202">
        <f>IF(N312="zákl. přenesená",J312,0)</f>
        <v>0</v>
      </c>
      <c r="BH312" s="202">
        <f>IF(N312="sníž. přenesená",J312,0)</f>
        <v>0</v>
      </c>
      <c r="BI312" s="202">
        <f>IF(N312="nulová",J312,0)</f>
        <v>0</v>
      </c>
      <c r="BJ312" s="22" t="s">
        <v>80</v>
      </c>
      <c r="BK312" s="202">
        <f>ROUND(I312*H312,2)</f>
        <v>0</v>
      </c>
      <c r="BL312" s="22" t="s">
        <v>191</v>
      </c>
      <c r="BM312" s="22" t="s">
        <v>622</v>
      </c>
    </row>
    <row r="313" spans="2:65" s="1" customFormat="1" ht="44.25" customHeight="1">
      <c r="B313" s="39"/>
      <c r="C313" s="191" t="s">
        <v>405</v>
      </c>
      <c r="D313" s="191" t="s">
        <v>158</v>
      </c>
      <c r="E313" s="192" t="s">
        <v>623</v>
      </c>
      <c r="F313" s="193" t="s">
        <v>624</v>
      </c>
      <c r="G313" s="194" t="s">
        <v>232</v>
      </c>
      <c r="H313" s="195">
        <v>4.7E-2</v>
      </c>
      <c r="I313" s="196"/>
      <c r="J313" s="197">
        <f>ROUND(I313*H313,2)</f>
        <v>0</v>
      </c>
      <c r="K313" s="193" t="s">
        <v>21</v>
      </c>
      <c r="L313" s="59"/>
      <c r="M313" s="198" t="s">
        <v>21</v>
      </c>
      <c r="N313" s="199" t="s">
        <v>43</v>
      </c>
      <c r="O313" s="40"/>
      <c r="P313" s="200">
        <f>O313*H313</f>
        <v>0</v>
      </c>
      <c r="Q313" s="200">
        <v>0</v>
      </c>
      <c r="R313" s="200">
        <f>Q313*H313</f>
        <v>0</v>
      </c>
      <c r="S313" s="200">
        <v>0</v>
      </c>
      <c r="T313" s="201">
        <f>S313*H313</f>
        <v>0</v>
      </c>
      <c r="AR313" s="22" t="s">
        <v>191</v>
      </c>
      <c r="AT313" s="22" t="s">
        <v>158</v>
      </c>
      <c r="AU313" s="22" t="s">
        <v>82</v>
      </c>
      <c r="AY313" s="22" t="s">
        <v>156</v>
      </c>
      <c r="BE313" s="202">
        <f>IF(N313="základní",J313,0)</f>
        <v>0</v>
      </c>
      <c r="BF313" s="202">
        <f>IF(N313="snížená",J313,0)</f>
        <v>0</v>
      </c>
      <c r="BG313" s="202">
        <f>IF(N313="zákl. přenesená",J313,0)</f>
        <v>0</v>
      </c>
      <c r="BH313" s="202">
        <f>IF(N313="sníž. přenesená",J313,0)</f>
        <v>0</v>
      </c>
      <c r="BI313" s="202">
        <f>IF(N313="nulová",J313,0)</f>
        <v>0</v>
      </c>
      <c r="BJ313" s="22" t="s">
        <v>80</v>
      </c>
      <c r="BK313" s="202">
        <f>ROUND(I313*H313,2)</f>
        <v>0</v>
      </c>
      <c r="BL313" s="22" t="s">
        <v>191</v>
      </c>
      <c r="BM313" s="22" t="s">
        <v>625</v>
      </c>
    </row>
    <row r="314" spans="2:65" s="10" customFormat="1" ht="29.85" customHeight="1">
      <c r="B314" s="174"/>
      <c r="C314" s="175"/>
      <c r="D314" s="188" t="s">
        <v>71</v>
      </c>
      <c r="E314" s="189" t="s">
        <v>626</v>
      </c>
      <c r="F314" s="189" t="s">
        <v>627</v>
      </c>
      <c r="G314" s="175"/>
      <c r="H314" s="175"/>
      <c r="I314" s="178"/>
      <c r="J314" s="190">
        <f>BK314</f>
        <v>0</v>
      </c>
      <c r="K314" s="175"/>
      <c r="L314" s="180"/>
      <c r="M314" s="181"/>
      <c r="N314" s="182"/>
      <c r="O314" s="182"/>
      <c r="P314" s="183">
        <f>SUM(P315:P326)</f>
        <v>0</v>
      </c>
      <c r="Q314" s="182"/>
      <c r="R314" s="183">
        <f>SUM(R315:R326)</f>
        <v>0</v>
      </c>
      <c r="S314" s="182"/>
      <c r="T314" s="184">
        <f>SUM(T315:T326)</f>
        <v>0</v>
      </c>
      <c r="AR314" s="185" t="s">
        <v>82</v>
      </c>
      <c r="AT314" s="186" t="s">
        <v>71</v>
      </c>
      <c r="AU314" s="186" t="s">
        <v>80</v>
      </c>
      <c r="AY314" s="185" t="s">
        <v>156</v>
      </c>
      <c r="BK314" s="187">
        <f>SUM(BK315:BK326)</f>
        <v>0</v>
      </c>
    </row>
    <row r="315" spans="2:65" s="1" customFormat="1" ht="22.5" customHeight="1">
      <c r="B315" s="39"/>
      <c r="C315" s="191" t="s">
        <v>628</v>
      </c>
      <c r="D315" s="191" t="s">
        <v>158</v>
      </c>
      <c r="E315" s="192" t="s">
        <v>629</v>
      </c>
      <c r="F315" s="193" t="s">
        <v>630</v>
      </c>
      <c r="G315" s="194" t="s">
        <v>317</v>
      </c>
      <c r="H315" s="195">
        <v>1</v>
      </c>
      <c r="I315" s="196"/>
      <c r="J315" s="197">
        <f>ROUND(I315*H315,2)</f>
        <v>0</v>
      </c>
      <c r="K315" s="193" t="s">
        <v>21</v>
      </c>
      <c r="L315" s="59"/>
      <c r="M315" s="198" t="s">
        <v>21</v>
      </c>
      <c r="N315" s="199" t="s">
        <v>43</v>
      </c>
      <c r="O315" s="40"/>
      <c r="P315" s="200">
        <f>O315*H315</f>
        <v>0</v>
      </c>
      <c r="Q315" s="200">
        <v>0</v>
      </c>
      <c r="R315" s="200">
        <f>Q315*H315</f>
        <v>0</v>
      </c>
      <c r="S315" s="200">
        <v>0</v>
      </c>
      <c r="T315" s="201">
        <f>S315*H315</f>
        <v>0</v>
      </c>
      <c r="AR315" s="22" t="s">
        <v>191</v>
      </c>
      <c r="AT315" s="22" t="s">
        <v>158</v>
      </c>
      <c r="AU315" s="22" t="s">
        <v>82</v>
      </c>
      <c r="AY315" s="22" t="s">
        <v>156</v>
      </c>
      <c r="BE315" s="202">
        <f>IF(N315="základní",J315,0)</f>
        <v>0</v>
      </c>
      <c r="BF315" s="202">
        <f>IF(N315="snížená",J315,0)</f>
        <v>0</v>
      </c>
      <c r="BG315" s="202">
        <f>IF(N315="zákl. přenesená",J315,0)</f>
        <v>0</v>
      </c>
      <c r="BH315" s="202">
        <f>IF(N315="sníž. přenesená",J315,0)</f>
        <v>0</v>
      </c>
      <c r="BI315" s="202">
        <f>IF(N315="nulová",J315,0)</f>
        <v>0</v>
      </c>
      <c r="BJ315" s="22" t="s">
        <v>80</v>
      </c>
      <c r="BK315" s="202">
        <f>ROUND(I315*H315,2)</f>
        <v>0</v>
      </c>
      <c r="BL315" s="22" t="s">
        <v>191</v>
      </c>
      <c r="BM315" s="22" t="s">
        <v>631</v>
      </c>
    </row>
    <row r="316" spans="2:65" s="1" customFormat="1" ht="22.5" customHeight="1">
      <c r="B316" s="39"/>
      <c r="C316" s="191" t="s">
        <v>408</v>
      </c>
      <c r="D316" s="191" t="s">
        <v>158</v>
      </c>
      <c r="E316" s="192" t="s">
        <v>632</v>
      </c>
      <c r="F316" s="193" t="s">
        <v>633</v>
      </c>
      <c r="G316" s="194" t="s">
        <v>536</v>
      </c>
      <c r="H316" s="195">
        <v>211.56</v>
      </c>
      <c r="I316" s="196"/>
      <c r="J316" s="197">
        <f>ROUND(I316*H316,2)</f>
        <v>0</v>
      </c>
      <c r="K316" s="193" t="s">
        <v>21</v>
      </c>
      <c r="L316" s="59"/>
      <c r="M316" s="198" t="s">
        <v>21</v>
      </c>
      <c r="N316" s="199" t="s">
        <v>43</v>
      </c>
      <c r="O316" s="40"/>
      <c r="P316" s="200">
        <f>O316*H316</f>
        <v>0</v>
      </c>
      <c r="Q316" s="200">
        <v>0</v>
      </c>
      <c r="R316" s="200">
        <f>Q316*H316</f>
        <v>0</v>
      </c>
      <c r="S316" s="200">
        <v>0</v>
      </c>
      <c r="T316" s="201">
        <f>S316*H316</f>
        <v>0</v>
      </c>
      <c r="AR316" s="22" t="s">
        <v>191</v>
      </c>
      <c r="AT316" s="22" t="s">
        <v>158</v>
      </c>
      <c r="AU316" s="22" t="s">
        <v>82</v>
      </c>
      <c r="AY316" s="22" t="s">
        <v>156</v>
      </c>
      <c r="BE316" s="202">
        <f>IF(N316="základní",J316,0)</f>
        <v>0</v>
      </c>
      <c r="BF316" s="202">
        <f>IF(N316="snížená",J316,0)</f>
        <v>0</v>
      </c>
      <c r="BG316" s="202">
        <f>IF(N316="zákl. přenesená",J316,0)</f>
        <v>0</v>
      </c>
      <c r="BH316" s="202">
        <f>IF(N316="sníž. přenesená",J316,0)</f>
        <v>0</v>
      </c>
      <c r="BI316" s="202">
        <f>IF(N316="nulová",J316,0)</f>
        <v>0</v>
      </c>
      <c r="BJ316" s="22" t="s">
        <v>80</v>
      </c>
      <c r="BK316" s="202">
        <f>ROUND(I316*H316,2)</f>
        <v>0</v>
      </c>
      <c r="BL316" s="22" t="s">
        <v>191</v>
      </c>
      <c r="BM316" s="22" t="s">
        <v>634</v>
      </c>
    </row>
    <row r="317" spans="2:65" s="1" customFormat="1" ht="22.5" customHeight="1">
      <c r="B317" s="39"/>
      <c r="C317" s="191" t="s">
        <v>635</v>
      </c>
      <c r="D317" s="191" t="s">
        <v>158</v>
      </c>
      <c r="E317" s="192" t="s">
        <v>636</v>
      </c>
      <c r="F317" s="193" t="s">
        <v>633</v>
      </c>
      <c r="G317" s="194" t="s">
        <v>536</v>
      </c>
      <c r="H317" s="195">
        <v>301.96499999999997</v>
      </c>
      <c r="I317" s="196"/>
      <c r="J317" s="197">
        <f>ROUND(I317*H317,2)</f>
        <v>0</v>
      </c>
      <c r="K317" s="193" t="s">
        <v>21</v>
      </c>
      <c r="L317" s="59"/>
      <c r="M317" s="198" t="s">
        <v>21</v>
      </c>
      <c r="N317" s="199" t="s">
        <v>43</v>
      </c>
      <c r="O317" s="40"/>
      <c r="P317" s="200">
        <f>O317*H317</f>
        <v>0</v>
      </c>
      <c r="Q317" s="200">
        <v>0</v>
      </c>
      <c r="R317" s="200">
        <f>Q317*H317</f>
        <v>0</v>
      </c>
      <c r="S317" s="200">
        <v>0</v>
      </c>
      <c r="T317" s="201">
        <f>S317*H317</f>
        <v>0</v>
      </c>
      <c r="AR317" s="22" t="s">
        <v>191</v>
      </c>
      <c r="AT317" s="22" t="s">
        <v>158</v>
      </c>
      <c r="AU317" s="22" t="s">
        <v>82</v>
      </c>
      <c r="AY317" s="22" t="s">
        <v>156</v>
      </c>
      <c r="BE317" s="202">
        <f>IF(N317="základní",J317,0)</f>
        <v>0</v>
      </c>
      <c r="BF317" s="202">
        <f>IF(N317="snížená",J317,0)</f>
        <v>0</v>
      </c>
      <c r="BG317" s="202">
        <f>IF(N317="zákl. přenesená",J317,0)</f>
        <v>0</v>
      </c>
      <c r="BH317" s="202">
        <f>IF(N317="sníž. přenesená",J317,0)</f>
        <v>0</v>
      </c>
      <c r="BI317" s="202">
        <f>IF(N317="nulová",J317,0)</f>
        <v>0</v>
      </c>
      <c r="BJ317" s="22" t="s">
        <v>80</v>
      </c>
      <c r="BK317" s="202">
        <f>ROUND(I317*H317,2)</f>
        <v>0</v>
      </c>
      <c r="BL317" s="22" t="s">
        <v>191</v>
      </c>
      <c r="BM317" s="22" t="s">
        <v>637</v>
      </c>
    </row>
    <row r="318" spans="2:65" s="1" customFormat="1" ht="57" customHeight="1">
      <c r="B318" s="39"/>
      <c r="C318" s="227" t="s">
        <v>414</v>
      </c>
      <c r="D318" s="227" t="s">
        <v>238</v>
      </c>
      <c r="E318" s="228" t="s">
        <v>638</v>
      </c>
      <c r="F318" s="229" t="s">
        <v>639</v>
      </c>
      <c r="G318" s="230" t="s">
        <v>317</v>
      </c>
      <c r="H318" s="231">
        <v>1</v>
      </c>
      <c r="I318" s="232"/>
      <c r="J318" s="233">
        <f>ROUND(I318*H318,2)</f>
        <v>0</v>
      </c>
      <c r="K318" s="229" t="s">
        <v>21</v>
      </c>
      <c r="L318" s="234"/>
      <c r="M318" s="235" t="s">
        <v>21</v>
      </c>
      <c r="N318" s="236" t="s">
        <v>43</v>
      </c>
      <c r="O318" s="40"/>
      <c r="P318" s="200">
        <f>O318*H318</f>
        <v>0</v>
      </c>
      <c r="Q318" s="200">
        <v>0</v>
      </c>
      <c r="R318" s="200">
        <f>Q318*H318</f>
        <v>0</v>
      </c>
      <c r="S318" s="200">
        <v>0</v>
      </c>
      <c r="T318" s="201">
        <f>S318*H318</f>
        <v>0</v>
      </c>
      <c r="AR318" s="22" t="s">
        <v>220</v>
      </c>
      <c r="AT318" s="22" t="s">
        <v>238</v>
      </c>
      <c r="AU318" s="22" t="s">
        <v>82</v>
      </c>
      <c r="AY318" s="22" t="s">
        <v>156</v>
      </c>
      <c r="BE318" s="202">
        <f>IF(N318="základní",J318,0)</f>
        <v>0</v>
      </c>
      <c r="BF318" s="202">
        <f>IF(N318="snížená",J318,0)</f>
        <v>0</v>
      </c>
      <c r="BG318" s="202">
        <f>IF(N318="zákl. přenesená",J318,0)</f>
        <v>0</v>
      </c>
      <c r="BH318" s="202">
        <f>IF(N318="sníž. přenesená",J318,0)</f>
        <v>0</v>
      </c>
      <c r="BI318" s="202">
        <f>IF(N318="nulová",J318,0)</f>
        <v>0</v>
      </c>
      <c r="BJ318" s="22" t="s">
        <v>80</v>
      </c>
      <c r="BK318" s="202">
        <f>ROUND(I318*H318,2)</f>
        <v>0</v>
      </c>
      <c r="BL318" s="22" t="s">
        <v>191</v>
      </c>
      <c r="BM318" s="22" t="s">
        <v>640</v>
      </c>
    </row>
    <row r="319" spans="2:65" s="1" customFormat="1" ht="22.5" customHeight="1">
      <c r="B319" s="39"/>
      <c r="C319" s="191" t="s">
        <v>641</v>
      </c>
      <c r="D319" s="191" t="s">
        <v>158</v>
      </c>
      <c r="E319" s="192" t="s">
        <v>642</v>
      </c>
      <c r="F319" s="193" t="s">
        <v>643</v>
      </c>
      <c r="G319" s="194" t="s">
        <v>536</v>
      </c>
      <c r="H319" s="195">
        <v>45.92</v>
      </c>
      <c r="I319" s="196"/>
      <c r="J319" s="197">
        <f>ROUND(I319*H319,2)</f>
        <v>0</v>
      </c>
      <c r="K319" s="193" t="s">
        <v>21</v>
      </c>
      <c r="L319" s="59"/>
      <c r="M319" s="198" t="s">
        <v>21</v>
      </c>
      <c r="N319" s="199" t="s">
        <v>43</v>
      </c>
      <c r="O319" s="40"/>
      <c r="P319" s="200">
        <f>O319*H319</f>
        <v>0</v>
      </c>
      <c r="Q319" s="200">
        <v>0</v>
      </c>
      <c r="R319" s="200">
        <f>Q319*H319</f>
        <v>0</v>
      </c>
      <c r="S319" s="200">
        <v>0</v>
      </c>
      <c r="T319" s="201">
        <f>S319*H319</f>
        <v>0</v>
      </c>
      <c r="AR319" s="22" t="s">
        <v>191</v>
      </c>
      <c r="AT319" s="22" t="s">
        <v>158</v>
      </c>
      <c r="AU319" s="22" t="s">
        <v>82</v>
      </c>
      <c r="AY319" s="22" t="s">
        <v>156</v>
      </c>
      <c r="BE319" s="202">
        <f>IF(N319="základní",J319,0)</f>
        <v>0</v>
      </c>
      <c r="BF319" s="202">
        <f>IF(N319="snížená",J319,0)</f>
        <v>0</v>
      </c>
      <c r="BG319" s="202">
        <f>IF(N319="zákl. přenesená",J319,0)</f>
        <v>0</v>
      </c>
      <c r="BH319" s="202">
        <f>IF(N319="sníž. přenesená",J319,0)</f>
        <v>0</v>
      </c>
      <c r="BI319" s="202">
        <f>IF(N319="nulová",J319,0)</f>
        <v>0</v>
      </c>
      <c r="BJ319" s="22" t="s">
        <v>80</v>
      </c>
      <c r="BK319" s="202">
        <f>ROUND(I319*H319,2)</f>
        <v>0</v>
      </c>
      <c r="BL319" s="22" t="s">
        <v>191</v>
      </c>
      <c r="BM319" s="22" t="s">
        <v>644</v>
      </c>
    </row>
    <row r="320" spans="2:65" s="11" customFormat="1">
      <c r="B320" s="203"/>
      <c r="C320" s="204"/>
      <c r="D320" s="205" t="s">
        <v>163</v>
      </c>
      <c r="E320" s="206" t="s">
        <v>21</v>
      </c>
      <c r="F320" s="207" t="s">
        <v>645</v>
      </c>
      <c r="G320" s="204"/>
      <c r="H320" s="208">
        <v>45.92</v>
      </c>
      <c r="I320" s="209"/>
      <c r="J320" s="204"/>
      <c r="K320" s="204"/>
      <c r="L320" s="210"/>
      <c r="M320" s="211"/>
      <c r="N320" s="212"/>
      <c r="O320" s="212"/>
      <c r="P320" s="212"/>
      <c r="Q320" s="212"/>
      <c r="R320" s="212"/>
      <c r="S320" s="212"/>
      <c r="T320" s="213"/>
      <c r="AT320" s="214" t="s">
        <v>163</v>
      </c>
      <c r="AU320" s="214" t="s">
        <v>82</v>
      </c>
      <c r="AV320" s="11" t="s">
        <v>82</v>
      </c>
      <c r="AW320" s="11" t="s">
        <v>35</v>
      </c>
      <c r="AX320" s="11" t="s">
        <v>72</v>
      </c>
      <c r="AY320" s="214" t="s">
        <v>156</v>
      </c>
    </row>
    <row r="321" spans="2:65" s="12" customFormat="1">
      <c r="B321" s="215"/>
      <c r="C321" s="216"/>
      <c r="D321" s="217" t="s">
        <v>163</v>
      </c>
      <c r="E321" s="218" t="s">
        <v>21</v>
      </c>
      <c r="F321" s="219" t="s">
        <v>166</v>
      </c>
      <c r="G321" s="216"/>
      <c r="H321" s="220">
        <v>45.92</v>
      </c>
      <c r="I321" s="221"/>
      <c r="J321" s="216"/>
      <c r="K321" s="216"/>
      <c r="L321" s="222"/>
      <c r="M321" s="223"/>
      <c r="N321" s="224"/>
      <c r="O321" s="224"/>
      <c r="P321" s="224"/>
      <c r="Q321" s="224"/>
      <c r="R321" s="224"/>
      <c r="S321" s="224"/>
      <c r="T321" s="225"/>
      <c r="AT321" s="226" t="s">
        <v>163</v>
      </c>
      <c r="AU321" s="226" t="s">
        <v>82</v>
      </c>
      <c r="AV321" s="12" t="s">
        <v>162</v>
      </c>
      <c r="AW321" s="12" t="s">
        <v>35</v>
      </c>
      <c r="AX321" s="12" t="s">
        <v>80</v>
      </c>
      <c r="AY321" s="226" t="s">
        <v>156</v>
      </c>
    </row>
    <row r="322" spans="2:65" s="1" customFormat="1" ht="22.5" customHeight="1">
      <c r="B322" s="39"/>
      <c r="C322" s="227" t="s">
        <v>417</v>
      </c>
      <c r="D322" s="227" t="s">
        <v>238</v>
      </c>
      <c r="E322" s="228" t="s">
        <v>646</v>
      </c>
      <c r="F322" s="229" t="s">
        <v>647</v>
      </c>
      <c r="G322" s="230" t="s">
        <v>349</v>
      </c>
      <c r="H322" s="231">
        <v>20.5</v>
      </c>
      <c r="I322" s="232"/>
      <c r="J322" s="233">
        <f>ROUND(I322*H322,2)</f>
        <v>0</v>
      </c>
      <c r="K322" s="229" t="s">
        <v>21</v>
      </c>
      <c r="L322" s="234"/>
      <c r="M322" s="235" t="s">
        <v>21</v>
      </c>
      <c r="N322" s="236" t="s">
        <v>43</v>
      </c>
      <c r="O322" s="40"/>
      <c r="P322" s="200">
        <f>O322*H322</f>
        <v>0</v>
      </c>
      <c r="Q322" s="200">
        <v>0</v>
      </c>
      <c r="R322" s="200">
        <f>Q322*H322</f>
        <v>0</v>
      </c>
      <c r="S322" s="200">
        <v>0</v>
      </c>
      <c r="T322" s="201">
        <f>S322*H322</f>
        <v>0</v>
      </c>
      <c r="AR322" s="22" t="s">
        <v>220</v>
      </c>
      <c r="AT322" s="22" t="s">
        <v>238</v>
      </c>
      <c r="AU322" s="22" t="s">
        <v>82</v>
      </c>
      <c r="AY322" s="22" t="s">
        <v>156</v>
      </c>
      <c r="BE322" s="202">
        <f>IF(N322="základní",J322,0)</f>
        <v>0</v>
      </c>
      <c r="BF322" s="202">
        <f>IF(N322="snížená",J322,0)</f>
        <v>0</v>
      </c>
      <c r="BG322" s="202">
        <f>IF(N322="zákl. přenesená",J322,0)</f>
        <v>0</v>
      </c>
      <c r="BH322" s="202">
        <f>IF(N322="sníž. přenesená",J322,0)</f>
        <v>0</v>
      </c>
      <c r="BI322" s="202">
        <f>IF(N322="nulová",J322,0)</f>
        <v>0</v>
      </c>
      <c r="BJ322" s="22" t="s">
        <v>80</v>
      </c>
      <c r="BK322" s="202">
        <f>ROUND(I322*H322,2)</f>
        <v>0</v>
      </c>
      <c r="BL322" s="22" t="s">
        <v>191</v>
      </c>
      <c r="BM322" s="22" t="s">
        <v>648</v>
      </c>
    </row>
    <row r="323" spans="2:65" s="1" customFormat="1" ht="22.5" customHeight="1">
      <c r="B323" s="39"/>
      <c r="C323" s="191" t="s">
        <v>649</v>
      </c>
      <c r="D323" s="191" t="s">
        <v>158</v>
      </c>
      <c r="E323" s="192" t="s">
        <v>650</v>
      </c>
      <c r="F323" s="193" t="s">
        <v>651</v>
      </c>
      <c r="G323" s="194" t="s">
        <v>421</v>
      </c>
      <c r="H323" s="195">
        <v>1</v>
      </c>
      <c r="I323" s="196"/>
      <c r="J323" s="197">
        <f>ROUND(I323*H323,2)</f>
        <v>0</v>
      </c>
      <c r="K323" s="193" t="s">
        <v>21</v>
      </c>
      <c r="L323" s="59"/>
      <c r="M323" s="198" t="s">
        <v>21</v>
      </c>
      <c r="N323" s="199" t="s">
        <v>43</v>
      </c>
      <c r="O323" s="40"/>
      <c r="P323" s="200">
        <f>O323*H323</f>
        <v>0</v>
      </c>
      <c r="Q323" s="200">
        <v>0</v>
      </c>
      <c r="R323" s="200">
        <f>Q323*H323</f>
        <v>0</v>
      </c>
      <c r="S323" s="200">
        <v>0</v>
      </c>
      <c r="T323" s="201">
        <f>S323*H323</f>
        <v>0</v>
      </c>
      <c r="AR323" s="22" t="s">
        <v>191</v>
      </c>
      <c r="AT323" s="22" t="s">
        <v>158</v>
      </c>
      <c r="AU323" s="22" t="s">
        <v>82</v>
      </c>
      <c r="AY323" s="22" t="s">
        <v>156</v>
      </c>
      <c r="BE323" s="202">
        <f>IF(N323="základní",J323,0)</f>
        <v>0</v>
      </c>
      <c r="BF323" s="202">
        <f>IF(N323="snížená",J323,0)</f>
        <v>0</v>
      </c>
      <c r="BG323" s="202">
        <f>IF(N323="zákl. přenesená",J323,0)</f>
        <v>0</v>
      </c>
      <c r="BH323" s="202">
        <f>IF(N323="sníž. přenesená",J323,0)</f>
        <v>0</v>
      </c>
      <c r="BI323" s="202">
        <f>IF(N323="nulová",J323,0)</f>
        <v>0</v>
      </c>
      <c r="BJ323" s="22" t="s">
        <v>80</v>
      </c>
      <c r="BK323" s="202">
        <f>ROUND(I323*H323,2)</f>
        <v>0</v>
      </c>
      <c r="BL323" s="22" t="s">
        <v>191</v>
      </c>
      <c r="BM323" s="22" t="s">
        <v>652</v>
      </c>
    </row>
    <row r="324" spans="2:65" s="1" customFormat="1" ht="22.5" customHeight="1">
      <c r="B324" s="39"/>
      <c r="C324" s="191" t="s">
        <v>422</v>
      </c>
      <c r="D324" s="191" t="s">
        <v>158</v>
      </c>
      <c r="E324" s="192" t="s">
        <v>653</v>
      </c>
      <c r="F324" s="193" t="s">
        <v>654</v>
      </c>
      <c r="G324" s="194" t="s">
        <v>349</v>
      </c>
      <c r="H324" s="195">
        <v>1</v>
      </c>
      <c r="I324" s="196"/>
      <c r="J324" s="197">
        <f>ROUND(I324*H324,2)</f>
        <v>0</v>
      </c>
      <c r="K324" s="193" t="s">
        <v>21</v>
      </c>
      <c r="L324" s="59"/>
      <c r="M324" s="198" t="s">
        <v>21</v>
      </c>
      <c r="N324" s="199" t="s">
        <v>43</v>
      </c>
      <c r="O324" s="40"/>
      <c r="P324" s="200">
        <f>O324*H324</f>
        <v>0</v>
      </c>
      <c r="Q324" s="200">
        <v>0</v>
      </c>
      <c r="R324" s="200">
        <f>Q324*H324</f>
        <v>0</v>
      </c>
      <c r="S324" s="200">
        <v>0</v>
      </c>
      <c r="T324" s="201">
        <f>S324*H324</f>
        <v>0</v>
      </c>
      <c r="AR324" s="22" t="s">
        <v>191</v>
      </c>
      <c r="AT324" s="22" t="s">
        <v>158</v>
      </c>
      <c r="AU324" s="22" t="s">
        <v>82</v>
      </c>
      <c r="AY324" s="22" t="s">
        <v>156</v>
      </c>
      <c r="BE324" s="202">
        <f>IF(N324="základní",J324,0)</f>
        <v>0</v>
      </c>
      <c r="BF324" s="202">
        <f>IF(N324="snížená",J324,0)</f>
        <v>0</v>
      </c>
      <c r="BG324" s="202">
        <f>IF(N324="zákl. přenesená",J324,0)</f>
        <v>0</v>
      </c>
      <c r="BH324" s="202">
        <f>IF(N324="sníž. přenesená",J324,0)</f>
        <v>0</v>
      </c>
      <c r="BI324" s="202">
        <f>IF(N324="nulová",J324,0)</f>
        <v>0</v>
      </c>
      <c r="BJ324" s="22" t="s">
        <v>80</v>
      </c>
      <c r="BK324" s="202">
        <f>ROUND(I324*H324,2)</f>
        <v>0</v>
      </c>
      <c r="BL324" s="22" t="s">
        <v>191</v>
      </c>
      <c r="BM324" s="22" t="s">
        <v>655</v>
      </c>
    </row>
    <row r="325" spans="2:65" s="1" customFormat="1" ht="22.5" customHeight="1">
      <c r="B325" s="39"/>
      <c r="C325" s="191" t="s">
        <v>656</v>
      </c>
      <c r="D325" s="191" t="s">
        <v>158</v>
      </c>
      <c r="E325" s="192" t="s">
        <v>657</v>
      </c>
      <c r="F325" s="193" t="s">
        <v>658</v>
      </c>
      <c r="G325" s="194" t="s">
        <v>421</v>
      </c>
      <c r="H325" s="195">
        <v>1</v>
      </c>
      <c r="I325" s="196"/>
      <c r="J325" s="197">
        <f>ROUND(I325*H325,2)</f>
        <v>0</v>
      </c>
      <c r="K325" s="193" t="s">
        <v>21</v>
      </c>
      <c r="L325" s="59"/>
      <c r="M325" s="198" t="s">
        <v>21</v>
      </c>
      <c r="N325" s="199" t="s">
        <v>43</v>
      </c>
      <c r="O325" s="40"/>
      <c r="P325" s="200">
        <f>O325*H325</f>
        <v>0</v>
      </c>
      <c r="Q325" s="200">
        <v>0</v>
      </c>
      <c r="R325" s="200">
        <f>Q325*H325</f>
        <v>0</v>
      </c>
      <c r="S325" s="200">
        <v>0</v>
      </c>
      <c r="T325" s="201">
        <f>S325*H325</f>
        <v>0</v>
      </c>
      <c r="AR325" s="22" t="s">
        <v>191</v>
      </c>
      <c r="AT325" s="22" t="s">
        <v>158</v>
      </c>
      <c r="AU325" s="22" t="s">
        <v>82</v>
      </c>
      <c r="AY325" s="22" t="s">
        <v>156</v>
      </c>
      <c r="BE325" s="202">
        <f>IF(N325="základní",J325,0)</f>
        <v>0</v>
      </c>
      <c r="BF325" s="202">
        <f>IF(N325="snížená",J325,0)</f>
        <v>0</v>
      </c>
      <c r="BG325" s="202">
        <f>IF(N325="zákl. přenesená",J325,0)</f>
        <v>0</v>
      </c>
      <c r="BH325" s="202">
        <f>IF(N325="sníž. přenesená",J325,0)</f>
        <v>0</v>
      </c>
      <c r="BI325" s="202">
        <f>IF(N325="nulová",J325,0)</f>
        <v>0</v>
      </c>
      <c r="BJ325" s="22" t="s">
        <v>80</v>
      </c>
      <c r="BK325" s="202">
        <f>ROUND(I325*H325,2)</f>
        <v>0</v>
      </c>
      <c r="BL325" s="22" t="s">
        <v>191</v>
      </c>
      <c r="BM325" s="22" t="s">
        <v>659</v>
      </c>
    </row>
    <row r="326" spans="2:65" s="1" customFormat="1" ht="31.5" customHeight="1">
      <c r="B326" s="39"/>
      <c r="C326" s="191" t="s">
        <v>425</v>
      </c>
      <c r="D326" s="191" t="s">
        <v>158</v>
      </c>
      <c r="E326" s="192" t="s">
        <v>660</v>
      </c>
      <c r="F326" s="193" t="s">
        <v>661</v>
      </c>
      <c r="G326" s="194" t="s">
        <v>232</v>
      </c>
      <c r="H326" s="195">
        <v>0.66</v>
      </c>
      <c r="I326" s="196"/>
      <c r="J326" s="197">
        <f>ROUND(I326*H326,2)</f>
        <v>0</v>
      </c>
      <c r="K326" s="193" t="s">
        <v>21</v>
      </c>
      <c r="L326" s="59"/>
      <c r="M326" s="198" t="s">
        <v>21</v>
      </c>
      <c r="N326" s="199" t="s">
        <v>43</v>
      </c>
      <c r="O326" s="40"/>
      <c r="P326" s="200">
        <f>O326*H326</f>
        <v>0</v>
      </c>
      <c r="Q326" s="200">
        <v>0</v>
      </c>
      <c r="R326" s="200">
        <f>Q326*H326</f>
        <v>0</v>
      </c>
      <c r="S326" s="200">
        <v>0</v>
      </c>
      <c r="T326" s="201">
        <f>S326*H326</f>
        <v>0</v>
      </c>
      <c r="AR326" s="22" t="s">
        <v>191</v>
      </c>
      <c r="AT326" s="22" t="s">
        <v>158</v>
      </c>
      <c r="AU326" s="22" t="s">
        <v>82</v>
      </c>
      <c r="AY326" s="22" t="s">
        <v>156</v>
      </c>
      <c r="BE326" s="202">
        <f>IF(N326="základní",J326,0)</f>
        <v>0</v>
      </c>
      <c r="BF326" s="202">
        <f>IF(N326="snížená",J326,0)</f>
        <v>0</v>
      </c>
      <c r="BG326" s="202">
        <f>IF(N326="zákl. přenesená",J326,0)</f>
        <v>0</v>
      </c>
      <c r="BH326" s="202">
        <f>IF(N326="sníž. přenesená",J326,0)</f>
        <v>0</v>
      </c>
      <c r="BI326" s="202">
        <f>IF(N326="nulová",J326,0)</f>
        <v>0</v>
      </c>
      <c r="BJ326" s="22" t="s">
        <v>80</v>
      </c>
      <c r="BK326" s="202">
        <f>ROUND(I326*H326,2)</f>
        <v>0</v>
      </c>
      <c r="BL326" s="22" t="s">
        <v>191</v>
      </c>
      <c r="BM326" s="22" t="s">
        <v>662</v>
      </c>
    </row>
    <row r="327" spans="2:65" s="10" customFormat="1" ht="29.85" customHeight="1">
      <c r="B327" s="174"/>
      <c r="C327" s="175"/>
      <c r="D327" s="188" t="s">
        <v>71</v>
      </c>
      <c r="E327" s="189" t="s">
        <v>663</v>
      </c>
      <c r="F327" s="189" t="s">
        <v>664</v>
      </c>
      <c r="G327" s="175"/>
      <c r="H327" s="175"/>
      <c r="I327" s="178"/>
      <c r="J327" s="190">
        <f>BK327</f>
        <v>0</v>
      </c>
      <c r="K327" s="175"/>
      <c r="L327" s="180"/>
      <c r="M327" s="181"/>
      <c r="N327" s="182"/>
      <c r="O327" s="182"/>
      <c r="P327" s="183">
        <f>SUM(P328:P340)</f>
        <v>0</v>
      </c>
      <c r="Q327" s="182"/>
      <c r="R327" s="183">
        <f>SUM(R328:R340)</f>
        <v>0</v>
      </c>
      <c r="S327" s="182"/>
      <c r="T327" s="184">
        <f>SUM(T328:T340)</f>
        <v>0</v>
      </c>
      <c r="AR327" s="185" t="s">
        <v>82</v>
      </c>
      <c r="AT327" s="186" t="s">
        <v>71</v>
      </c>
      <c r="AU327" s="186" t="s">
        <v>80</v>
      </c>
      <c r="AY327" s="185" t="s">
        <v>156</v>
      </c>
      <c r="BK327" s="187">
        <f>SUM(BK328:BK340)</f>
        <v>0</v>
      </c>
    </row>
    <row r="328" spans="2:65" s="1" customFormat="1" ht="31.5" customHeight="1">
      <c r="B328" s="39"/>
      <c r="C328" s="191" t="s">
        <v>665</v>
      </c>
      <c r="D328" s="191" t="s">
        <v>158</v>
      </c>
      <c r="E328" s="192" t="s">
        <v>666</v>
      </c>
      <c r="F328" s="193" t="s">
        <v>667</v>
      </c>
      <c r="G328" s="194" t="s">
        <v>161</v>
      </c>
      <c r="H328" s="195">
        <v>54.72</v>
      </c>
      <c r="I328" s="196"/>
      <c r="J328" s="197">
        <f>ROUND(I328*H328,2)</f>
        <v>0</v>
      </c>
      <c r="K328" s="193" t="s">
        <v>21</v>
      </c>
      <c r="L328" s="59"/>
      <c r="M328" s="198" t="s">
        <v>21</v>
      </c>
      <c r="N328" s="199" t="s">
        <v>43</v>
      </c>
      <c r="O328" s="40"/>
      <c r="P328" s="200">
        <f>O328*H328</f>
        <v>0</v>
      </c>
      <c r="Q328" s="200">
        <v>0</v>
      </c>
      <c r="R328" s="200">
        <f>Q328*H328</f>
        <v>0</v>
      </c>
      <c r="S328" s="200">
        <v>0</v>
      </c>
      <c r="T328" s="201">
        <f>S328*H328</f>
        <v>0</v>
      </c>
      <c r="AR328" s="22" t="s">
        <v>191</v>
      </c>
      <c r="AT328" s="22" t="s">
        <v>158</v>
      </c>
      <c r="AU328" s="22" t="s">
        <v>82</v>
      </c>
      <c r="AY328" s="22" t="s">
        <v>156</v>
      </c>
      <c r="BE328" s="202">
        <f>IF(N328="základní",J328,0)</f>
        <v>0</v>
      </c>
      <c r="BF328" s="202">
        <f>IF(N328="snížená",J328,0)</f>
        <v>0</v>
      </c>
      <c r="BG328" s="202">
        <f>IF(N328="zákl. přenesená",J328,0)</f>
        <v>0</v>
      </c>
      <c r="BH328" s="202">
        <f>IF(N328="sníž. přenesená",J328,0)</f>
        <v>0</v>
      </c>
      <c r="BI328" s="202">
        <f>IF(N328="nulová",J328,0)</f>
        <v>0</v>
      </c>
      <c r="BJ328" s="22" t="s">
        <v>80</v>
      </c>
      <c r="BK328" s="202">
        <f>ROUND(I328*H328,2)</f>
        <v>0</v>
      </c>
      <c r="BL328" s="22" t="s">
        <v>191</v>
      </c>
      <c r="BM328" s="22" t="s">
        <v>668</v>
      </c>
    </row>
    <row r="329" spans="2:65" s="1" customFormat="1" ht="31.5" customHeight="1">
      <c r="B329" s="39"/>
      <c r="C329" s="191" t="s">
        <v>429</v>
      </c>
      <c r="D329" s="191" t="s">
        <v>158</v>
      </c>
      <c r="E329" s="192" t="s">
        <v>669</v>
      </c>
      <c r="F329" s="193" t="s">
        <v>670</v>
      </c>
      <c r="G329" s="194" t="s">
        <v>161</v>
      </c>
      <c r="H329" s="195">
        <v>26.187999999999999</v>
      </c>
      <c r="I329" s="196"/>
      <c r="J329" s="197">
        <f>ROUND(I329*H329,2)</f>
        <v>0</v>
      </c>
      <c r="K329" s="193" t="s">
        <v>21</v>
      </c>
      <c r="L329" s="59"/>
      <c r="M329" s="198" t="s">
        <v>21</v>
      </c>
      <c r="N329" s="199" t="s">
        <v>43</v>
      </c>
      <c r="O329" s="40"/>
      <c r="P329" s="200">
        <f>O329*H329</f>
        <v>0</v>
      </c>
      <c r="Q329" s="200">
        <v>0</v>
      </c>
      <c r="R329" s="200">
        <f>Q329*H329</f>
        <v>0</v>
      </c>
      <c r="S329" s="200">
        <v>0</v>
      </c>
      <c r="T329" s="201">
        <f>S329*H329</f>
        <v>0</v>
      </c>
      <c r="AR329" s="22" t="s">
        <v>191</v>
      </c>
      <c r="AT329" s="22" t="s">
        <v>158</v>
      </c>
      <c r="AU329" s="22" t="s">
        <v>82</v>
      </c>
      <c r="AY329" s="22" t="s">
        <v>156</v>
      </c>
      <c r="BE329" s="202">
        <f>IF(N329="základní",J329,0)</f>
        <v>0</v>
      </c>
      <c r="BF329" s="202">
        <f>IF(N329="snížená",J329,0)</f>
        <v>0</v>
      </c>
      <c r="BG329" s="202">
        <f>IF(N329="zákl. přenesená",J329,0)</f>
        <v>0</v>
      </c>
      <c r="BH329" s="202">
        <f>IF(N329="sníž. přenesená",J329,0)</f>
        <v>0</v>
      </c>
      <c r="BI329" s="202">
        <f>IF(N329="nulová",J329,0)</f>
        <v>0</v>
      </c>
      <c r="BJ329" s="22" t="s">
        <v>80</v>
      </c>
      <c r="BK329" s="202">
        <f>ROUND(I329*H329,2)</f>
        <v>0</v>
      </c>
      <c r="BL329" s="22" t="s">
        <v>191</v>
      </c>
      <c r="BM329" s="22" t="s">
        <v>671</v>
      </c>
    </row>
    <row r="330" spans="2:65" s="1" customFormat="1" ht="22.5" customHeight="1">
      <c r="B330" s="39"/>
      <c r="C330" s="191" t="s">
        <v>672</v>
      </c>
      <c r="D330" s="191" t="s">
        <v>158</v>
      </c>
      <c r="E330" s="192" t="s">
        <v>673</v>
      </c>
      <c r="F330" s="193" t="s">
        <v>674</v>
      </c>
      <c r="G330" s="194" t="s">
        <v>161</v>
      </c>
      <c r="H330" s="195">
        <v>75.59</v>
      </c>
      <c r="I330" s="196"/>
      <c r="J330" s="197">
        <f>ROUND(I330*H330,2)</f>
        <v>0</v>
      </c>
      <c r="K330" s="193" t="s">
        <v>21</v>
      </c>
      <c r="L330" s="59"/>
      <c r="M330" s="198" t="s">
        <v>21</v>
      </c>
      <c r="N330" s="199" t="s">
        <v>43</v>
      </c>
      <c r="O330" s="40"/>
      <c r="P330" s="200">
        <f>O330*H330</f>
        <v>0</v>
      </c>
      <c r="Q330" s="200">
        <v>0</v>
      </c>
      <c r="R330" s="200">
        <f>Q330*H330</f>
        <v>0</v>
      </c>
      <c r="S330" s="200">
        <v>0</v>
      </c>
      <c r="T330" s="201">
        <f>S330*H330</f>
        <v>0</v>
      </c>
      <c r="AR330" s="22" t="s">
        <v>191</v>
      </c>
      <c r="AT330" s="22" t="s">
        <v>158</v>
      </c>
      <c r="AU330" s="22" t="s">
        <v>82</v>
      </c>
      <c r="AY330" s="22" t="s">
        <v>156</v>
      </c>
      <c r="BE330" s="202">
        <f>IF(N330="základní",J330,0)</f>
        <v>0</v>
      </c>
      <c r="BF330" s="202">
        <f>IF(N330="snížená",J330,0)</f>
        <v>0</v>
      </c>
      <c r="BG330" s="202">
        <f>IF(N330="zákl. přenesená",J330,0)</f>
        <v>0</v>
      </c>
      <c r="BH330" s="202">
        <f>IF(N330="sníž. přenesená",J330,0)</f>
        <v>0</v>
      </c>
      <c r="BI330" s="202">
        <f>IF(N330="nulová",J330,0)</f>
        <v>0</v>
      </c>
      <c r="BJ330" s="22" t="s">
        <v>80</v>
      </c>
      <c r="BK330" s="202">
        <f>ROUND(I330*H330,2)</f>
        <v>0</v>
      </c>
      <c r="BL330" s="22" t="s">
        <v>191</v>
      </c>
      <c r="BM330" s="22" t="s">
        <v>675</v>
      </c>
    </row>
    <row r="331" spans="2:65" s="11" customFormat="1">
      <c r="B331" s="203"/>
      <c r="C331" s="204"/>
      <c r="D331" s="205" t="s">
        <v>163</v>
      </c>
      <c r="E331" s="206" t="s">
        <v>21</v>
      </c>
      <c r="F331" s="207" t="s">
        <v>356</v>
      </c>
      <c r="G331" s="204"/>
      <c r="H331" s="208">
        <v>70.400000000000006</v>
      </c>
      <c r="I331" s="209"/>
      <c r="J331" s="204"/>
      <c r="K331" s="204"/>
      <c r="L331" s="210"/>
      <c r="M331" s="211"/>
      <c r="N331" s="212"/>
      <c r="O331" s="212"/>
      <c r="P331" s="212"/>
      <c r="Q331" s="212"/>
      <c r="R331" s="212"/>
      <c r="S331" s="212"/>
      <c r="T331" s="213"/>
      <c r="AT331" s="214" t="s">
        <v>163</v>
      </c>
      <c r="AU331" s="214" t="s">
        <v>82</v>
      </c>
      <c r="AV331" s="11" t="s">
        <v>82</v>
      </c>
      <c r="AW331" s="11" t="s">
        <v>35</v>
      </c>
      <c r="AX331" s="11" t="s">
        <v>72</v>
      </c>
      <c r="AY331" s="214" t="s">
        <v>156</v>
      </c>
    </row>
    <row r="332" spans="2:65" s="11" customFormat="1">
      <c r="B332" s="203"/>
      <c r="C332" s="204"/>
      <c r="D332" s="205" t="s">
        <v>163</v>
      </c>
      <c r="E332" s="206" t="s">
        <v>21</v>
      </c>
      <c r="F332" s="207" t="s">
        <v>676</v>
      </c>
      <c r="G332" s="204"/>
      <c r="H332" s="208">
        <v>1.44</v>
      </c>
      <c r="I332" s="209"/>
      <c r="J332" s="204"/>
      <c r="K332" s="204"/>
      <c r="L332" s="210"/>
      <c r="M332" s="211"/>
      <c r="N332" s="212"/>
      <c r="O332" s="212"/>
      <c r="P332" s="212"/>
      <c r="Q332" s="212"/>
      <c r="R332" s="212"/>
      <c r="S332" s="212"/>
      <c r="T332" s="213"/>
      <c r="AT332" s="214" t="s">
        <v>163</v>
      </c>
      <c r="AU332" s="214" t="s">
        <v>82</v>
      </c>
      <c r="AV332" s="11" t="s">
        <v>82</v>
      </c>
      <c r="AW332" s="11" t="s">
        <v>35</v>
      </c>
      <c r="AX332" s="11" t="s">
        <v>72</v>
      </c>
      <c r="AY332" s="214" t="s">
        <v>156</v>
      </c>
    </row>
    <row r="333" spans="2:65" s="11" customFormat="1">
      <c r="B333" s="203"/>
      <c r="C333" s="204"/>
      <c r="D333" s="205" t="s">
        <v>163</v>
      </c>
      <c r="E333" s="206" t="s">
        <v>21</v>
      </c>
      <c r="F333" s="207" t="s">
        <v>677</v>
      </c>
      <c r="G333" s="204"/>
      <c r="H333" s="208">
        <v>0.56000000000000005</v>
      </c>
      <c r="I333" s="209"/>
      <c r="J333" s="204"/>
      <c r="K333" s="204"/>
      <c r="L333" s="210"/>
      <c r="M333" s="211"/>
      <c r="N333" s="212"/>
      <c r="O333" s="212"/>
      <c r="P333" s="212"/>
      <c r="Q333" s="212"/>
      <c r="R333" s="212"/>
      <c r="S333" s="212"/>
      <c r="T333" s="213"/>
      <c r="AT333" s="214" t="s">
        <v>163</v>
      </c>
      <c r="AU333" s="214" t="s">
        <v>82</v>
      </c>
      <c r="AV333" s="11" t="s">
        <v>82</v>
      </c>
      <c r="AW333" s="11" t="s">
        <v>35</v>
      </c>
      <c r="AX333" s="11" t="s">
        <v>72</v>
      </c>
      <c r="AY333" s="214" t="s">
        <v>156</v>
      </c>
    </row>
    <row r="334" spans="2:65" s="11" customFormat="1">
      <c r="B334" s="203"/>
      <c r="C334" s="204"/>
      <c r="D334" s="205" t="s">
        <v>163</v>
      </c>
      <c r="E334" s="206" t="s">
        <v>21</v>
      </c>
      <c r="F334" s="207" t="s">
        <v>678</v>
      </c>
      <c r="G334" s="204"/>
      <c r="H334" s="208">
        <v>0.7</v>
      </c>
      <c r="I334" s="209"/>
      <c r="J334" s="204"/>
      <c r="K334" s="204"/>
      <c r="L334" s="210"/>
      <c r="M334" s="211"/>
      <c r="N334" s="212"/>
      <c r="O334" s="212"/>
      <c r="P334" s="212"/>
      <c r="Q334" s="212"/>
      <c r="R334" s="212"/>
      <c r="S334" s="212"/>
      <c r="T334" s="213"/>
      <c r="AT334" s="214" t="s">
        <v>163</v>
      </c>
      <c r="AU334" s="214" t="s">
        <v>82</v>
      </c>
      <c r="AV334" s="11" t="s">
        <v>82</v>
      </c>
      <c r="AW334" s="11" t="s">
        <v>35</v>
      </c>
      <c r="AX334" s="11" t="s">
        <v>72</v>
      </c>
      <c r="AY334" s="214" t="s">
        <v>156</v>
      </c>
    </row>
    <row r="335" spans="2:65" s="11" customFormat="1">
      <c r="B335" s="203"/>
      <c r="C335" s="204"/>
      <c r="D335" s="205" t="s">
        <v>163</v>
      </c>
      <c r="E335" s="206" t="s">
        <v>21</v>
      </c>
      <c r="F335" s="207" t="s">
        <v>679</v>
      </c>
      <c r="G335" s="204"/>
      <c r="H335" s="208">
        <v>0.16</v>
      </c>
      <c r="I335" s="209"/>
      <c r="J335" s="204"/>
      <c r="K335" s="204"/>
      <c r="L335" s="210"/>
      <c r="M335" s="211"/>
      <c r="N335" s="212"/>
      <c r="O335" s="212"/>
      <c r="P335" s="212"/>
      <c r="Q335" s="212"/>
      <c r="R335" s="212"/>
      <c r="S335" s="212"/>
      <c r="T335" s="213"/>
      <c r="AT335" s="214" t="s">
        <v>163</v>
      </c>
      <c r="AU335" s="214" t="s">
        <v>82</v>
      </c>
      <c r="AV335" s="11" t="s">
        <v>82</v>
      </c>
      <c r="AW335" s="11" t="s">
        <v>35</v>
      </c>
      <c r="AX335" s="11" t="s">
        <v>72</v>
      </c>
      <c r="AY335" s="214" t="s">
        <v>156</v>
      </c>
    </row>
    <row r="336" spans="2:65" s="11" customFormat="1">
      <c r="B336" s="203"/>
      <c r="C336" s="204"/>
      <c r="D336" s="205" t="s">
        <v>163</v>
      </c>
      <c r="E336" s="206" t="s">
        <v>21</v>
      </c>
      <c r="F336" s="207" t="s">
        <v>680</v>
      </c>
      <c r="G336" s="204"/>
      <c r="H336" s="208">
        <v>7.0000000000000007E-2</v>
      </c>
      <c r="I336" s="209"/>
      <c r="J336" s="204"/>
      <c r="K336" s="204"/>
      <c r="L336" s="210"/>
      <c r="M336" s="211"/>
      <c r="N336" s="212"/>
      <c r="O336" s="212"/>
      <c r="P336" s="212"/>
      <c r="Q336" s="212"/>
      <c r="R336" s="212"/>
      <c r="S336" s="212"/>
      <c r="T336" s="213"/>
      <c r="AT336" s="214" t="s">
        <v>163</v>
      </c>
      <c r="AU336" s="214" t="s">
        <v>82</v>
      </c>
      <c r="AV336" s="11" t="s">
        <v>82</v>
      </c>
      <c r="AW336" s="11" t="s">
        <v>35</v>
      </c>
      <c r="AX336" s="11" t="s">
        <v>72</v>
      </c>
      <c r="AY336" s="214" t="s">
        <v>156</v>
      </c>
    </row>
    <row r="337" spans="2:65" s="11" customFormat="1">
      <c r="B337" s="203"/>
      <c r="C337" s="204"/>
      <c r="D337" s="205" t="s">
        <v>163</v>
      </c>
      <c r="E337" s="206" t="s">
        <v>21</v>
      </c>
      <c r="F337" s="207" t="s">
        <v>681</v>
      </c>
      <c r="G337" s="204"/>
      <c r="H337" s="208">
        <v>0.57999999999999996</v>
      </c>
      <c r="I337" s="209"/>
      <c r="J337" s="204"/>
      <c r="K337" s="204"/>
      <c r="L337" s="210"/>
      <c r="M337" s="211"/>
      <c r="N337" s="212"/>
      <c r="O337" s="212"/>
      <c r="P337" s="212"/>
      <c r="Q337" s="212"/>
      <c r="R337" s="212"/>
      <c r="S337" s="212"/>
      <c r="T337" s="213"/>
      <c r="AT337" s="214" t="s">
        <v>163</v>
      </c>
      <c r="AU337" s="214" t="s">
        <v>82</v>
      </c>
      <c r="AV337" s="11" t="s">
        <v>82</v>
      </c>
      <c r="AW337" s="11" t="s">
        <v>35</v>
      </c>
      <c r="AX337" s="11" t="s">
        <v>72</v>
      </c>
      <c r="AY337" s="214" t="s">
        <v>156</v>
      </c>
    </row>
    <row r="338" spans="2:65" s="11" customFormat="1">
      <c r="B338" s="203"/>
      <c r="C338" s="204"/>
      <c r="D338" s="205" t="s">
        <v>163</v>
      </c>
      <c r="E338" s="206" t="s">
        <v>21</v>
      </c>
      <c r="F338" s="207" t="s">
        <v>682</v>
      </c>
      <c r="G338" s="204"/>
      <c r="H338" s="208">
        <v>1.2</v>
      </c>
      <c r="I338" s="209"/>
      <c r="J338" s="204"/>
      <c r="K338" s="204"/>
      <c r="L338" s="210"/>
      <c r="M338" s="211"/>
      <c r="N338" s="212"/>
      <c r="O338" s="212"/>
      <c r="P338" s="212"/>
      <c r="Q338" s="212"/>
      <c r="R338" s="212"/>
      <c r="S338" s="212"/>
      <c r="T338" s="213"/>
      <c r="AT338" s="214" t="s">
        <v>163</v>
      </c>
      <c r="AU338" s="214" t="s">
        <v>82</v>
      </c>
      <c r="AV338" s="11" t="s">
        <v>82</v>
      </c>
      <c r="AW338" s="11" t="s">
        <v>35</v>
      </c>
      <c r="AX338" s="11" t="s">
        <v>72</v>
      </c>
      <c r="AY338" s="214" t="s">
        <v>156</v>
      </c>
    </row>
    <row r="339" spans="2:65" s="11" customFormat="1">
      <c r="B339" s="203"/>
      <c r="C339" s="204"/>
      <c r="D339" s="205" t="s">
        <v>163</v>
      </c>
      <c r="E339" s="206" t="s">
        <v>21</v>
      </c>
      <c r="F339" s="207" t="s">
        <v>683</v>
      </c>
      <c r="G339" s="204"/>
      <c r="H339" s="208">
        <v>0.48</v>
      </c>
      <c r="I339" s="209"/>
      <c r="J339" s="204"/>
      <c r="K339" s="204"/>
      <c r="L339" s="210"/>
      <c r="M339" s="211"/>
      <c r="N339" s="212"/>
      <c r="O339" s="212"/>
      <c r="P339" s="212"/>
      <c r="Q339" s="212"/>
      <c r="R339" s="212"/>
      <c r="S339" s="212"/>
      <c r="T339" s="213"/>
      <c r="AT339" s="214" t="s">
        <v>163</v>
      </c>
      <c r="AU339" s="214" t="s">
        <v>82</v>
      </c>
      <c r="AV339" s="11" t="s">
        <v>82</v>
      </c>
      <c r="AW339" s="11" t="s">
        <v>35</v>
      </c>
      <c r="AX339" s="11" t="s">
        <v>72</v>
      </c>
      <c r="AY339" s="214" t="s">
        <v>156</v>
      </c>
    </row>
    <row r="340" spans="2:65" s="12" customFormat="1">
      <c r="B340" s="215"/>
      <c r="C340" s="216"/>
      <c r="D340" s="205" t="s">
        <v>163</v>
      </c>
      <c r="E340" s="239" t="s">
        <v>21</v>
      </c>
      <c r="F340" s="240" t="s">
        <v>166</v>
      </c>
      <c r="G340" s="216"/>
      <c r="H340" s="241">
        <v>75.59</v>
      </c>
      <c r="I340" s="221"/>
      <c r="J340" s="216"/>
      <c r="K340" s="216"/>
      <c r="L340" s="222"/>
      <c r="M340" s="223"/>
      <c r="N340" s="224"/>
      <c r="O340" s="224"/>
      <c r="P340" s="224"/>
      <c r="Q340" s="224"/>
      <c r="R340" s="224"/>
      <c r="S340" s="224"/>
      <c r="T340" s="225"/>
      <c r="AT340" s="226" t="s">
        <v>163</v>
      </c>
      <c r="AU340" s="226" t="s">
        <v>82</v>
      </c>
      <c r="AV340" s="12" t="s">
        <v>162</v>
      </c>
      <c r="AW340" s="12" t="s">
        <v>35</v>
      </c>
      <c r="AX340" s="12" t="s">
        <v>80</v>
      </c>
      <c r="AY340" s="226" t="s">
        <v>156</v>
      </c>
    </row>
    <row r="341" spans="2:65" s="10" customFormat="1" ht="29.85" customHeight="1">
      <c r="B341" s="174"/>
      <c r="C341" s="175"/>
      <c r="D341" s="188" t="s">
        <v>71</v>
      </c>
      <c r="E341" s="189" t="s">
        <v>684</v>
      </c>
      <c r="F341" s="189" t="s">
        <v>685</v>
      </c>
      <c r="G341" s="175"/>
      <c r="H341" s="175"/>
      <c r="I341" s="178"/>
      <c r="J341" s="190">
        <f>BK341</f>
        <v>0</v>
      </c>
      <c r="K341" s="175"/>
      <c r="L341" s="180"/>
      <c r="M341" s="181"/>
      <c r="N341" s="182"/>
      <c r="O341" s="182"/>
      <c r="P341" s="183">
        <f>P342</f>
        <v>0</v>
      </c>
      <c r="Q341" s="182"/>
      <c r="R341" s="183">
        <f>R342</f>
        <v>0</v>
      </c>
      <c r="S341" s="182"/>
      <c r="T341" s="184">
        <f>T342</f>
        <v>0</v>
      </c>
      <c r="AR341" s="185" t="s">
        <v>82</v>
      </c>
      <c r="AT341" s="186" t="s">
        <v>71</v>
      </c>
      <c r="AU341" s="186" t="s">
        <v>80</v>
      </c>
      <c r="AY341" s="185" t="s">
        <v>156</v>
      </c>
      <c r="BK341" s="187">
        <f>BK342</f>
        <v>0</v>
      </c>
    </row>
    <row r="342" spans="2:65" s="1" customFormat="1" ht="31.5" customHeight="1">
      <c r="B342" s="39"/>
      <c r="C342" s="191" t="s">
        <v>432</v>
      </c>
      <c r="D342" s="191" t="s">
        <v>158</v>
      </c>
      <c r="E342" s="192" t="s">
        <v>686</v>
      </c>
      <c r="F342" s="193" t="s">
        <v>687</v>
      </c>
      <c r="G342" s="194" t="s">
        <v>161</v>
      </c>
      <c r="H342" s="195">
        <v>216.42</v>
      </c>
      <c r="I342" s="196"/>
      <c r="J342" s="197">
        <f>ROUND(I342*H342,2)</f>
        <v>0</v>
      </c>
      <c r="K342" s="193" t="s">
        <v>21</v>
      </c>
      <c r="L342" s="59"/>
      <c r="M342" s="198" t="s">
        <v>21</v>
      </c>
      <c r="N342" s="199" t="s">
        <v>43</v>
      </c>
      <c r="O342" s="40"/>
      <c r="P342" s="200">
        <f>O342*H342</f>
        <v>0</v>
      </c>
      <c r="Q342" s="200">
        <v>0</v>
      </c>
      <c r="R342" s="200">
        <f>Q342*H342</f>
        <v>0</v>
      </c>
      <c r="S342" s="200">
        <v>0</v>
      </c>
      <c r="T342" s="201">
        <f>S342*H342</f>
        <v>0</v>
      </c>
      <c r="AR342" s="22" t="s">
        <v>191</v>
      </c>
      <c r="AT342" s="22" t="s">
        <v>158</v>
      </c>
      <c r="AU342" s="22" t="s">
        <v>82</v>
      </c>
      <c r="AY342" s="22" t="s">
        <v>156</v>
      </c>
      <c r="BE342" s="202">
        <f>IF(N342="základní",J342,0)</f>
        <v>0</v>
      </c>
      <c r="BF342" s="202">
        <f>IF(N342="snížená",J342,0)</f>
        <v>0</v>
      </c>
      <c r="BG342" s="202">
        <f>IF(N342="zákl. přenesená",J342,0)</f>
        <v>0</v>
      </c>
      <c r="BH342" s="202">
        <f>IF(N342="sníž. přenesená",J342,0)</f>
        <v>0</v>
      </c>
      <c r="BI342" s="202">
        <f>IF(N342="nulová",J342,0)</f>
        <v>0</v>
      </c>
      <c r="BJ342" s="22" t="s">
        <v>80</v>
      </c>
      <c r="BK342" s="202">
        <f>ROUND(I342*H342,2)</f>
        <v>0</v>
      </c>
      <c r="BL342" s="22" t="s">
        <v>191</v>
      </c>
      <c r="BM342" s="22" t="s">
        <v>688</v>
      </c>
    </row>
    <row r="343" spans="2:65" s="10" customFormat="1" ht="37.35" customHeight="1">
      <c r="B343" s="174"/>
      <c r="C343" s="175"/>
      <c r="D343" s="188" t="s">
        <v>71</v>
      </c>
      <c r="E343" s="243" t="s">
        <v>689</v>
      </c>
      <c r="F343" s="243" t="s">
        <v>690</v>
      </c>
      <c r="G343" s="175"/>
      <c r="H343" s="175"/>
      <c r="I343" s="178"/>
      <c r="J343" s="244">
        <f>BK343</f>
        <v>0</v>
      </c>
      <c r="K343" s="175"/>
      <c r="L343" s="180"/>
      <c r="M343" s="181"/>
      <c r="N343" s="182"/>
      <c r="O343" s="182"/>
      <c r="P343" s="183">
        <f>SUM(P344:P354)</f>
        <v>0</v>
      </c>
      <c r="Q343" s="182"/>
      <c r="R343" s="183">
        <f>SUM(R344:R354)</f>
        <v>0</v>
      </c>
      <c r="S343" s="182"/>
      <c r="T343" s="184">
        <f>SUM(T344:T354)</f>
        <v>0</v>
      </c>
      <c r="AR343" s="185" t="s">
        <v>162</v>
      </c>
      <c r="AT343" s="186" t="s">
        <v>71</v>
      </c>
      <c r="AU343" s="186" t="s">
        <v>72</v>
      </c>
      <c r="AY343" s="185" t="s">
        <v>156</v>
      </c>
      <c r="BK343" s="187">
        <f>SUM(BK344:BK354)</f>
        <v>0</v>
      </c>
    </row>
    <row r="344" spans="2:65" s="1" customFormat="1" ht="22.5" customHeight="1">
      <c r="B344" s="39"/>
      <c r="C344" s="191" t="s">
        <v>691</v>
      </c>
      <c r="D344" s="191" t="s">
        <v>158</v>
      </c>
      <c r="E344" s="192" t="s">
        <v>692</v>
      </c>
      <c r="F344" s="193" t="s">
        <v>693</v>
      </c>
      <c r="G344" s="194" t="s">
        <v>317</v>
      </c>
      <c r="H344" s="195">
        <v>1</v>
      </c>
      <c r="I344" s="196"/>
      <c r="J344" s="197">
        <f t="shared" ref="J344:J354" si="20">ROUND(I344*H344,2)</f>
        <v>0</v>
      </c>
      <c r="K344" s="193" t="s">
        <v>21</v>
      </c>
      <c r="L344" s="59"/>
      <c r="M344" s="198" t="s">
        <v>21</v>
      </c>
      <c r="N344" s="199" t="s">
        <v>43</v>
      </c>
      <c r="O344" s="40"/>
      <c r="P344" s="200">
        <f t="shared" ref="P344:P354" si="21">O344*H344</f>
        <v>0</v>
      </c>
      <c r="Q344" s="200">
        <v>0</v>
      </c>
      <c r="R344" s="200">
        <f t="shared" ref="R344:R354" si="22">Q344*H344</f>
        <v>0</v>
      </c>
      <c r="S344" s="200">
        <v>0</v>
      </c>
      <c r="T344" s="201">
        <f t="shared" ref="T344:T354" si="23">S344*H344</f>
        <v>0</v>
      </c>
      <c r="AR344" s="22" t="s">
        <v>694</v>
      </c>
      <c r="AT344" s="22" t="s">
        <v>158</v>
      </c>
      <c r="AU344" s="22" t="s">
        <v>80</v>
      </c>
      <c r="AY344" s="22" t="s">
        <v>156</v>
      </c>
      <c r="BE344" s="202">
        <f t="shared" ref="BE344:BE354" si="24">IF(N344="základní",J344,0)</f>
        <v>0</v>
      </c>
      <c r="BF344" s="202">
        <f t="shared" ref="BF344:BF354" si="25">IF(N344="snížená",J344,0)</f>
        <v>0</v>
      </c>
      <c r="BG344" s="202">
        <f t="shared" ref="BG344:BG354" si="26">IF(N344="zákl. přenesená",J344,0)</f>
        <v>0</v>
      </c>
      <c r="BH344" s="202">
        <f t="shared" ref="BH344:BH354" si="27">IF(N344="sníž. přenesená",J344,0)</f>
        <v>0</v>
      </c>
      <c r="BI344" s="202">
        <f t="shared" ref="BI344:BI354" si="28">IF(N344="nulová",J344,0)</f>
        <v>0</v>
      </c>
      <c r="BJ344" s="22" t="s">
        <v>80</v>
      </c>
      <c r="BK344" s="202">
        <f t="shared" ref="BK344:BK354" si="29">ROUND(I344*H344,2)</f>
        <v>0</v>
      </c>
      <c r="BL344" s="22" t="s">
        <v>694</v>
      </c>
      <c r="BM344" s="22" t="s">
        <v>695</v>
      </c>
    </row>
    <row r="345" spans="2:65" s="1" customFormat="1" ht="22.5" customHeight="1">
      <c r="B345" s="39"/>
      <c r="C345" s="191" t="s">
        <v>436</v>
      </c>
      <c r="D345" s="191" t="s">
        <v>158</v>
      </c>
      <c r="E345" s="192" t="s">
        <v>696</v>
      </c>
      <c r="F345" s="193" t="s">
        <v>697</v>
      </c>
      <c r="G345" s="194" t="s">
        <v>317</v>
      </c>
      <c r="H345" s="195">
        <v>2</v>
      </c>
      <c r="I345" s="196"/>
      <c r="J345" s="197">
        <f t="shared" si="20"/>
        <v>0</v>
      </c>
      <c r="K345" s="193" t="s">
        <v>21</v>
      </c>
      <c r="L345" s="59"/>
      <c r="M345" s="198" t="s">
        <v>21</v>
      </c>
      <c r="N345" s="199" t="s">
        <v>43</v>
      </c>
      <c r="O345" s="40"/>
      <c r="P345" s="200">
        <f t="shared" si="21"/>
        <v>0</v>
      </c>
      <c r="Q345" s="200">
        <v>0</v>
      </c>
      <c r="R345" s="200">
        <f t="shared" si="22"/>
        <v>0</v>
      </c>
      <c r="S345" s="200">
        <v>0</v>
      </c>
      <c r="T345" s="201">
        <f t="shared" si="23"/>
        <v>0</v>
      </c>
      <c r="AR345" s="22" t="s">
        <v>694</v>
      </c>
      <c r="AT345" s="22" t="s">
        <v>158</v>
      </c>
      <c r="AU345" s="22" t="s">
        <v>80</v>
      </c>
      <c r="AY345" s="22" t="s">
        <v>156</v>
      </c>
      <c r="BE345" s="202">
        <f t="shared" si="24"/>
        <v>0</v>
      </c>
      <c r="BF345" s="202">
        <f t="shared" si="25"/>
        <v>0</v>
      </c>
      <c r="BG345" s="202">
        <f t="shared" si="26"/>
        <v>0</v>
      </c>
      <c r="BH345" s="202">
        <f t="shared" si="27"/>
        <v>0</v>
      </c>
      <c r="BI345" s="202">
        <f t="shared" si="28"/>
        <v>0</v>
      </c>
      <c r="BJ345" s="22" t="s">
        <v>80</v>
      </c>
      <c r="BK345" s="202">
        <f t="shared" si="29"/>
        <v>0</v>
      </c>
      <c r="BL345" s="22" t="s">
        <v>694</v>
      </c>
      <c r="BM345" s="22" t="s">
        <v>698</v>
      </c>
    </row>
    <row r="346" spans="2:65" s="1" customFormat="1" ht="22.5" customHeight="1">
      <c r="B346" s="39"/>
      <c r="C346" s="191" t="s">
        <v>699</v>
      </c>
      <c r="D346" s="191" t="s">
        <v>158</v>
      </c>
      <c r="E346" s="192" t="s">
        <v>700</v>
      </c>
      <c r="F346" s="193" t="s">
        <v>701</v>
      </c>
      <c r="G346" s="194" t="s">
        <v>317</v>
      </c>
      <c r="H346" s="195">
        <v>6</v>
      </c>
      <c r="I346" s="196"/>
      <c r="J346" s="197">
        <f t="shared" si="20"/>
        <v>0</v>
      </c>
      <c r="K346" s="193" t="s">
        <v>21</v>
      </c>
      <c r="L346" s="59"/>
      <c r="M346" s="198" t="s">
        <v>21</v>
      </c>
      <c r="N346" s="199" t="s">
        <v>43</v>
      </c>
      <c r="O346" s="40"/>
      <c r="P346" s="200">
        <f t="shared" si="21"/>
        <v>0</v>
      </c>
      <c r="Q346" s="200">
        <v>0</v>
      </c>
      <c r="R346" s="200">
        <f t="shared" si="22"/>
        <v>0</v>
      </c>
      <c r="S346" s="200">
        <v>0</v>
      </c>
      <c r="T346" s="201">
        <f t="shared" si="23"/>
        <v>0</v>
      </c>
      <c r="AR346" s="22" t="s">
        <v>694</v>
      </c>
      <c r="AT346" s="22" t="s">
        <v>158</v>
      </c>
      <c r="AU346" s="22" t="s">
        <v>80</v>
      </c>
      <c r="AY346" s="22" t="s">
        <v>156</v>
      </c>
      <c r="BE346" s="202">
        <f t="shared" si="24"/>
        <v>0</v>
      </c>
      <c r="BF346" s="202">
        <f t="shared" si="25"/>
        <v>0</v>
      </c>
      <c r="BG346" s="202">
        <f t="shared" si="26"/>
        <v>0</v>
      </c>
      <c r="BH346" s="202">
        <f t="shared" si="27"/>
        <v>0</v>
      </c>
      <c r="BI346" s="202">
        <f t="shared" si="28"/>
        <v>0</v>
      </c>
      <c r="BJ346" s="22" t="s">
        <v>80</v>
      </c>
      <c r="BK346" s="202">
        <f t="shared" si="29"/>
        <v>0</v>
      </c>
      <c r="BL346" s="22" t="s">
        <v>694</v>
      </c>
      <c r="BM346" s="22" t="s">
        <v>702</v>
      </c>
    </row>
    <row r="347" spans="2:65" s="1" customFormat="1" ht="22.5" customHeight="1">
      <c r="B347" s="39"/>
      <c r="C347" s="191" t="s">
        <v>439</v>
      </c>
      <c r="D347" s="191" t="s">
        <v>158</v>
      </c>
      <c r="E347" s="192" t="s">
        <v>703</v>
      </c>
      <c r="F347" s="193" t="s">
        <v>704</v>
      </c>
      <c r="G347" s="194" t="s">
        <v>421</v>
      </c>
      <c r="H347" s="195">
        <v>1</v>
      </c>
      <c r="I347" s="196"/>
      <c r="J347" s="197">
        <f t="shared" si="20"/>
        <v>0</v>
      </c>
      <c r="K347" s="193" t="s">
        <v>21</v>
      </c>
      <c r="L347" s="59"/>
      <c r="M347" s="198" t="s">
        <v>21</v>
      </c>
      <c r="N347" s="199" t="s">
        <v>43</v>
      </c>
      <c r="O347" s="40"/>
      <c r="P347" s="200">
        <f t="shared" si="21"/>
        <v>0</v>
      </c>
      <c r="Q347" s="200">
        <v>0</v>
      </c>
      <c r="R347" s="200">
        <f t="shared" si="22"/>
        <v>0</v>
      </c>
      <c r="S347" s="200">
        <v>0</v>
      </c>
      <c r="T347" s="201">
        <f t="shared" si="23"/>
        <v>0</v>
      </c>
      <c r="AR347" s="22" t="s">
        <v>694</v>
      </c>
      <c r="AT347" s="22" t="s">
        <v>158</v>
      </c>
      <c r="AU347" s="22" t="s">
        <v>80</v>
      </c>
      <c r="AY347" s="22" t="s">
        <v>156</v>
      </c>
      <c r="BE347" s="202">
        <f t="shared" si="24"/>
        <v>0</v>
      </c>
      <c r="BF347" s="202">
        <f t="shared" si="25"/>
        <v>0</v>
      </c>
      <c r="BG347" s="202">
        <f t="shared" si="26"/>
        <v>0</v>
      </c>
      <c r="BH347" s="202">
        <f t="shared" si="27"/>
        <v>0</v>
      </c>
      <c r="BI347" s="202">
        <f t="shared" si="28"/>
        <v>0</v>
      </c>
      <c r="BJ347" s="22" t="s">
        <v>80</v>
      </c>
      <c r="BK347" s="202">
        <f t="shared" si="29"/>
        <v>0</v>
      </c>
      <c r="BL347" s="22" t="s">
        <v>694</v>
      </c>
      <c r="BM347" s="22" t="s">
        <v>705</v>
      </c>
    </row>
    <row r="348" spans="2:65" s="1" customFormat="1" ht="22.5" customHeight="1">
      <c r="B348" s="39"/>
      <c r="C348" s="191" t="s">
        <v>706</v>
      </c>
      <c r="D348" s="191" t="s">
        <v>158</v>
      </c>
      <c r="E348" s="192" t="s">
        <v>707</v>
      </c>
      <c r="F348" s="193" t="s">
        <v>708</v>
      </c>
      <c r="G348" s="194" t="s">
        <v>421</v>
      </c>
      <c r="H348" s="195">
        <v>1</v>
      </c>
      <c r="I348" s="196"/>
      <c r="J348" s="197">
        <f t="shared" si="20"/>
        <v>0</v>
      </c>
      <c r="K348" s="193" t="s">
        <v>21</v>
      </c>
      <c r="L348" s="59"/>
      <c r="M348" s="198" t="s">
        <v>21</v>
      </c>
      <c r="N348" s="199" t="s">
        <v>43</v>
      </c>
      <c r="O348" s="40"/>
      <c r="P348" s="200">
        <f t="shared" si="21"/>
        <v>0</v>
      </c>
      <c r="Q348" s="200">
        <v>0</v>
      </c>
      <c r="R348" s="200">
        <f t="shared" si="22"/>
        <v>0</v>
      </c>
      <c r="S348" s="200">
        <v>0</v>
      </c>
      <c r="T348" s="201">
        <f t="shared" si="23"/>
        <v>0</v>
      </c>
      <c r="AR348" s="22" t="s">
        <v>694</v>
      </c>
      <c r="AT348" s="22" t="s">
        <v>158</v>
      </c>
      <c r="AU348" s="22" t="s">
        <v>80</v>
      </c>
      <c r="AY348" s="22" t="s">
        <v>156</v>
      </c>
      <c r="BE348" s="202">
        <f t="shared" si="24"/>
        <v>0</v>
      </c>
      <c r="BF348" s="202">
        <f t="shared" si="25"/>
        <v>0</v>
      </c>
      <c r="BG348" s="202">
        <f t="shared" si="26"/>
        <v>0</v>
      </c>
      <c r="BH348" s="202">
        <f t="shared" si="27"/>
        <v>0</v>
      </c>
      <c r="BI348" s="202">
        <f t="shared" si="28"/>
        <v>0</v>
      </c>
      <c r="BJ348" s="22" t="s">
        <v>80</v>
      </c>
      <c r="BK348" s="202">
        <f t="shared" si="29"/>
        <v>0</v>
      </c>
      <c r="BL348" s="22" t="s">
        <v>694</v>
      </c>
      <c r="BM348" s="22" t="s">
        <v>709</v>
      </c>
    </row>
    <row r="349" spans="2:65" s="1" customFormat="1" ht="22.5" customHeight="1">
      <c r="B349" s="39"/>
      <c r="C349" s="191" t="s">
        <v>443</v>
      </c>
      <c r="D349" s="191" t="s">
        <v>158</v>
      </c>
      <c r="E349" s="192" t="s">
        <v>710</v>
      </c>
      <c r="F349" s="193" t="s">
        <v>531</v>
      </c>
      <c r="G349" s="194" t="s">
        <v>421</v>
      </c>
      <c r="H349" s="195">
        <v>1</v>
      </c>
      <c r="I349" s="196"/>
      <c r="J349" s="197">
        <f t="shared" si="20"/>
        <v>0</v>
      </c>
      <c r="K349" s="193" t="s">
        <v>21</v>
      </c>
      <c r="L349" s="59"/>
      <c r="M349" s="198" t="s">
        <v>21</v>
      </c>
      <c r="N349" s="199" t="s">
        <v>43</v>
      </c>
      <c r="O349" s="40"/>
      <c r="P349" s="200">
        <f t="shared" si="21"/>
        <v>0</v>
      </c>
      <c r="Q349" s="200">
        <v>0</v>
      </c>
      <c r="R349" s="200">
        <f t="shared" si="22"/>
        <v>0</v>
      </c>
      <c r="S349" s="200">
        <v>0</v>
      </c>
      <c r="T349" s="201">
        <f t="shared" si="23"/>
        <v>0</v>
      </c>
      <c r="AR349" s="22" t="s">
        <v>694</v>
      </c>
      <c r="AT349" s="22" t="s">
        <v>158</v>
      </c>
      <c r="AU349" s="22" t="s">
        <v>80</v>
      </c>
      <c r="AY349" s="22" t="s">
        <v>156</v>
      </c>
      <c r="BE349" s="202">
        <f t="shared" si="24"/>
        <v>0</v>
      </c>
      <c r="BF349" s="202">
        <f t="shared" si="25"/>
        <v>0</v>
      </c>
      <c r="BG349" s="202">
        <f t="shared" si="26"/>
        <v>0</v>
      </c>
      <c r="BH349" s="202">
        <f t="shared" si="27"/>
        <v>0</v>
      </c>
      <c r="BI349" s="202">
        <f t="shared" si="28"/>
        <v>0</v>
      </c>
      <c r="BJ349" s="22" t="s">
        <v>80</v>
      </c>
      <c r="BK349" s="202">
        <f t="shared" si="29"/>
        <v>0</v>
      </c>
      <c r="BL349" s="22" t="s">
        <v>694</v>
      </c>
      <c r="BM349" s="22" t="s">
        <v>711</v>
      </c>
    </row>
    <row r="350" spans="2:65" s="1" customFormat="1" ht="22.5" customHeight="1">
      <c r="B350" s="39"/>
      <c r="C350" s="191" t="s">
        <v>712</v>
      </c>
      <c r="D350" s="191" t="s">
        <v>158</v>
      </c>
      <c r="E350" s="192" t="s">
        <v>713</v>
      </c>
      <c r="F350" s="193" t="s">
        <v>714</v>
      </c>
      <c r="G350" s="194" t="s">
        <v>421</v>
      </c>
      <c r="H350" s="195">
        <v>1</v>
      </c>
      <c r="I350" s="196"/>
      <c r="J350" s="197">
        <f t="shared" si="20"/>
        <v>0</v>
      </c>
      <c r="K350" s="193" t="s">
        <v>21</v>
      </c>
      <c r="L350" s="59"/>
      <c r="M350" s="198" t="s">
        <v>21</v>
      </c>
      <c r="N350" s="199" t="s">
        <v>43</v>
      </c>
      <c r="O350" s="40"/>
      <c r="P350" s="200">
        <f t="shared" si="21"/>
        <v>0</v>
      </c>
      <c r="Q350" s="200">
        <v>0</v>
      </c>
      <c r="R350" s="200">
        <f t="shared" si="22"/>
        <v>0</v>
      </c>
      <c r="S350" s="200">
        <v>0</v>
      </c>
      <c r="T350" s="201">
        <f t="shared" si="23"/>
        <v>0</v>
      </c>
      <c r="AR350" s="22" t="s">
        <v>694</v>
      </c>
      <c r="AT350" s="22" t="s">
        <v>158</v>
      </c>
      <c r="AU350" s="22" t="s">
        <v>80</v>
      </c>
      <c r="AY350" s="22" t="s">
        <v>156</v>
      </c>
      <c r="BE350" s="202">
        <f t="shared" si="24"/>
        <v>0</v>
      </c>
      <c r="BF350" s="202">
        <f t="shared" si="25"/>
        <v>0</v>
      </c>
      <c r="BG350" s="202">
        <f t="shared" si="26"/>
        <v>0</v>
      </c>
      <c r="BH350" s="202">
        <f t="shared" si="27"/>
        <v>0</v>
      </c>
      <c r="BI350" s="202">
        <f t="shared" si="28"/>
        <v>0</v>
      </c>
      <c r="BJ350" s="22" t="s">
        <v>80</v>
      </c>
      <c r="BK350" s="202">
        <f t="shared" si="29"/>
        <v>0</v>
      </c>
      <c r="BL350" s="22" t="s">
        <v>694</v>
      </c>
      <c r="BM350" s="22" t="s">
        <v>715</v>
      </c>
    </row>
    <row r="351" spans="2:65" s="1" customFormat="1" ht="22.5" customHeight="1">
      <c r="B351" s="39"/>
      <c r="C351" s="191" t="s">
        <v>446</v>
      </c>
      <c r="D351" s="191" t="s">
        <v>158</v>
      </c>
      <c r="E351" s="192" t="s">
        <v>716</v>
      </c>
      <c r="F351" s="193" t="s">
        <v>717</v>
      </c>
      <c r="G351" s="194" t="s">
        <v>421</v>
      </c>
      <c r="H351" s="195">
        <v>1</v>
      </c>
      <c r="I351" s="196"/>
      <c r="J351" s="197">
        <f t="shared" si="20"/>
        <v>0</v>
      </c>
      <c r="K351" s="193" t="s">
        <v>21</v>
      </c>
      <c r="L351" s="59"/>
      <c r="M351" s="198" t="s">
        <v>21</v>
      </c>
      <c r="N351" s="199" t="s">
        <v>43</v>
      </c>
      <c r="O351" s="40"/>
      <c r="P351" s="200">
        <f t="shared" si="21"/>
        <v>0</v>
      </c>
      <c r="Q351" s="200">
        <v>0</v>
      </c>
      <c r="R351" s="200">
        <f t="shared" si="22"/>
        <v>0</v>
      </c>
      <c r="S351" s="200">
        <v>0</v>
      </c>
      <c r="T351" s="201">
        <f t="shared" si="23"/>
        <v>0</v>
      </c>
      <c r="AR351" s="22" t="s">
        <v>694</v>
      </c>
      <c r="AT351" s="22" t="s">
        <v>158</v>
      </c>
      <c r="AU351" s="22" t="s">
        <v>80</v>
      </c>
      <c r="AY351" s="22" t="s">
        <v>156</v>
      </c>
      <c r="BE351" s="202">
        <f t="shared" si="24"/>
        <v>0</v>
      </c>
      <c r="BF351" s="202">
        <f t="shared" si="25"/>
        <v>0</v>
      </c>
      <c r="BG351" s="202">
        <f t="shared" si="26"/>
        <v>0</v>
      </c>
      <c r="BH351" s="202">
        <f t="shared" si="27"/>
        <v>0</v>
      </c>
      <c r="BI351" s="202">
        <f t="shared" si="28"/>
        <v>0</v>
      </c>
      <c r="BJ351" s="22" t="s">
        <v>80</v>
      </c>
      <c r="BK351" s="202">
        <f t="shared" si="29"/>
        <v>0</v>
      </c>
      <c r="BL351" s="22" t="s">
        <v>694</v>
      </c>
      <c r="BM351" s="22" t="s">
        <v>718</v>
      </c>
    </row>
    <row r="352" spans="2:65" s="1" customFormat="1" ht="22.5" customHeight="1">
      <c r="B352" s="39"/>
      <c r="C352" s="191" t="s">
        <v>719</v>
      </c>
      <c r="D352" s="191" t="s">
        <v>158</v>
      </c>
      <c r="E352" s="192" t="s">
        <v>720</v>
      </c>
      <c r="F352" s="193" t="s">
        <v>721</v>
      </c>
      <c r="G352" s="194" t="s">
        <v>421</v>
      </c>
      <c r="H352" s="195">
        <v>1</v>
      </c>
      <c r="I352" s="196"/>
      <c r="J352" s="197">
        <f t="shared" si="20"/>
        <v>0</v>
      </c>
      <c r="K352" s="193" t="s">
        <v>21</v>
      </c>
      <c r="L352" s="59"/>
      <c r="M352" s="198" t="s">
        <v>21</v>
      </c>
      <c r="N352" s="199" t="s">
        <v>43</v>
      </c>
      <c r="O352" s="40"/>
      <c r="P352" s="200">
        <f t="shared" si="21"/>
        <v>0</v>
      </c>
      <c r="Q352" s="200">
        <v>0</v>
      </c>
      <c r="R352" s="200">
        <f t="shared" si="22"/>
        <v>0</v>
      </c>
      <c r="S352" s="200">
        <v>0</v>
      </c>
      <c r="T352" s="201">
        <f t="shared" si="23"/>
        <v>0</v>
      </c>
      <c r="AR352" s="22" t="s">
        <v>694</v>
      </c>
      <c r="AT352" s="22" t="s">
        <v>158</v>
      </c>
      <c r="AU352" s="22" t="s">
        <v>80</v>
      </c>
      <c r="AY352" s="22" t="s">
        <v>156</v>
      </c>
      <c r="BE352" s="202">
        <f t="shared" si="24"/>
        <v>0</v>
      </c>
      <c r="BF352" s="202">
        <f t="shared" si="25"/>
        <v>0</v>
      </c>
      <c r="BG352" s="202">
        <f t="shared" si="26"/>
        <v>0</v>
      </c>
      <c r="BH352" s="202">
        <f t="shared" si="27"/>
        <v>0</v>
      </c>
      <c r="BI352" s="202">
        <f t="shared" si="28"/>
        <v>0</v>
      </c>
      <c r="BJ352" s="22" t="s">
        <v>80</v>
      </c>
      <c r="BK352" s="202">
        <f t="shared" si="29"/>
        <v>0</v>
      </c>
      <c r="BL352" s="22" t="s">
        <v>694</v>
      </c>
      <c r="BM352" s="22" t="s">
        <v>722</v>
      </c>
    </row>
    <row r="353" spans="2:65" s="1" customFormat="1" ht="22.5" customHeight="1">
      <c r="B353" s="39"/>
      <c r="C353" s="191" t="s">
        <v>450</v>
      </c>
      <c r="D353" s="191" t="s">
        <v>158</v>
      </c>
      <c r="E353" s="192" t="s">
        <v>723</v>
      </c>
      <c r="F353" s="193" t="s">
        <v>724</v>
      </c>
      <c r="G353" s="194" t="s">
        <v>421</v>
      </c>
      <c r="H353" s="195">
        <v>2</v>
      </c>
      <c r="I353" s="196"/>
      <c r="J353" s="197">
        <f t="shared" si="20"/>
        <v>0</v>
      </c>
      <c r="K353" s="193" t="s">
        <v>21</v>
      </c>
      <c r="L353" s="59"/>
      <c r="M353" s="198" t="s">
        <v>21</v>
      </c>
      <c r="N353" s="199" t="s">
        <v>43</v>
      </c>
      <c r="O353" s="40"/>
      <c r="P353" s="200">
        <f t="shared" si="21"/>
        <v>0</v>
      </c>
      <c r="Q353" s="200">
        <v>0</v>
      </c>
      <c r="R353" s="200">
        <f t="shared" si="22"/>
        <v>0</v>
      </c>
      <c r="S353" s="200">
        <v>0</v>
      </c>
      <c r="T353" s="201">
        <f t="shared" si="23"/>
        <v>0</v>
      </c>
      <c r="AR353" s="22" t="s">
        <v>694</v>
      </c>
      <c r="AT353" s="22" t="s">
        <v>158</v>
      </c>
      <c r="AU353" s="22" t="s">
        <v>80</v>
      </c>
      <c r="AY353" s="22" t="s">
        <v>156</v>
      </c>
      <c r="BE353" s="202">
        <f t="shared" si="24"/>
        <v>0</v>
      </c>
      <c r="BF353" s="202">
        <f t="shared" si="25"/>
        <v>0</v>
      </c>
      <c r="BG353" s="202">
        <f t="shared" si="26"/>
        <v>0</v>
      </c>
      <c r="BH353" s="202">
        <f t="shared" si="27"/>
        <v>0</v>
      </c>
      <c r="BI353" s="202">
        <f t="shared" si="28"/>
        <v>0</v>
      </c>
      <c r="BJ353" s="22" t="s">
        <v>80</v>
      </c>
      <c r="BK353" s="202">
        <f t="shared" si="29"/>
        <v>0</v>
      </c>
      <c r="BL353" s="22" t="s">
        <v>694</v>
      </c>
      <c r="BM353" s="22" t="s">
        <v>725</v>
      </c>
    </row>
    <row r="354" spans="2:65" s="1" customFormat="1" ht="22.5" customHeight="1">
      <c r="B354" s="39"/>
      <c r="C354" s="191" t="s">
        <v>726</v>
      </c>
      <c r="D354" s="191" t="s">
        <v>158</v>
      </c>
      <c r="E354" s="192" t="s">
        <v>727</v>
      </c>
      <c r="F354" s="193" t="s">
        <v>728</v>
      </c>
      <c r="G354" s="194" t="s">
        <v>421</v>
      </c>
      <c r="H354" s="195">
        <v>1</v>
      </c>
      <c r="I354" s="196"/>
      <c r="J354" s="197">
        <f t="shared" si="20"/>
        <v>0</v>
      </c>
      <c r="K354" s="193" t="s">
        <v>21</v>
      </c>
      <c r="L354" s="59"/>
      <c r="M354" s="198" t="s">
        <v>21</v>
      </c>
      <c r="N354" s="245" t="s">
        <v>43</v>
      </c>
      <c r="O354" s="246"/>
      <c r="P354" s="247">
        <f t="shared" si="21"/>
        <v>0</v>
      </c>
      <c r="Q354" s="247">
        <v>0</v>
      </c>
      <c r="R354" s="247">
        <f t="shared" si="22"/>
        <v>0</v>
      </c>
      <c r="S354" s="247">
        <v>0</v>
      </c>
      <c r="T354" s="248">
        <f t="shared" si="23"/>
        <v>0</v>
      </c>
      <c r="AR354" s="22" t="s">
        <v>694</v>
      </c>
      <c r="AT354" s="22" t="s">
        <v>158</v>
      </c>
      <c r="AU354" s="22" t="s">
        <v>80</v>
      </c>
      <c r="AY354" s="22" t="s">
        <v>156</v>
      </c>
      <c r="BE354" s="202">
        <f t="shared" si="24"/>
        <v>0</v>
      </c>
      <c r="BF354" s="202">
        <f t="shared" si="25"/>
        <v>0</v>
      </c>
      <c r="BG354" s="202">
        <f t="shared" si="26"/>
        <v>0</v>
      </c>
      <c r="BH354" s="202">
        <f t="shared" si="27"/>
        <v>0</v>
      </c>
      <c r="BI354" s="202">
        <f t="shared" si="28"/>
        <v>0</v>
      </c>
      <c r="BJ354" s="22" t="s">
        <v>80</v>
      </c>
      <c r="BK354" s="202">
        <f t="shared" si="29"/>
        <v>0</v>
      </c>
      <c r="BL354" s="22" t="s">
        <v>694</v>
      </c>
      <c r="BM354" s="22" t="s">
        <v>729</v>
      </c>
    </row>
    <row r="355" spans="2:65" s="1" customFormat="1" ht="6.95" customHeight="1">
      <c r="B355" s="54"/>
      <c r="C355" s="55"/>
      <c r="D355" s="55"/>
      <c r="E355" s="55"/>
      <c r="F355" s="55"/>
      <c r="G355" s="55"/>
      <c r="H355" s="55"/>
      <c r="I355" s="137"/>
      <c r="J355" s="55"/>
      <c r="K355" s="55"/>
      <c r="L355" s="59"/>
    </row>
  </sheetData>
  <sheetProtection password="CC35" sheet="1" objects="1" scenarios="1" formatCells="0" formatColumns="0" formatRows="0" sort="0" autoFilter="0"/>
  <autoFilter ref="C92:K354"/>
  <mergeCells count="9">
    <mergeCell ref="E83:H83"/>
    <mergeCell ref="E85:H85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92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91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9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9"/>
      <c r="B1" s="110"/>
      <c r="C1" s="110"/>
      <c r="D1" s="111" t="s">
        <v>1</v>
      </c>
      <c r="E1" s="110"/>
      <c r="F1" s="112" t="s">
        <v>110</v>
      </c>
      <c r="G1" s="369" t="s">
        <v>111</v>
      </c>
      <c r="H1" s="369"/>
      <c r="I1" s="113"/>
      <c r="J1" s="112" t="s">
        <v>112</v>
      </c>
      <c r="K1" s="111" t="s">
        <v>113</v>
      </c>
      <c r="L1" s="112" t="s">
        <v>114</v>
      </c>
      <c r="M1" s="112"/>
      <c r="N1" s="112"/>
      <c r="O1" s="112"/>
      <c r="P1" s="112"/>
      <c r="Q1" s="112"/>
      <c r="R1" s="112"/>
      <c r="S1" s="112"/>
      <c r="T1" s="112"/>
      <c r="U1" s="18"/>
      <c r="V1" s="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</row>
    <row r="2" spans="1:70" ht="36.950000000000003" customHeight="1"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AT2" s="22" t="s">
        <v>85</v>
      </c>
    </row>
    <row r="3" spans="1:70" ht="6.95" customHeight="1">
      <c r="B3" s="23"/>
      <c r="C3" s="24"/>
      <c r="D3" s="24"/>
      <c r="E3" s="24"/>
      <c r="F3" s="24"/>
      <c r="G3" s="24"/>
      <c r="H3" s="24"/>
      <c r="I3" s="114"/>
      <c r="J3" s="24"/>
      <c r="K3" s="25"/>
      <c r="AT3" s="22" t="s">
        <v>82</v>
      </c>
    </row>
    <row r="4" spans="1:70" ht="36.950000000000003" customHeight="1">
      <c r="B4" s="26"/>
      <c r="C4" s="27"/>
      <c r="D4" s="28" t="s">
        <v>115</v>
      </c>
      <c r="E4" s="27"/>
      <c r="F4" s="27"/>
      <c r="G4" s="27"/>
      <c r="H4" s="27"/>
      <c r="I4" s="115"/>
      <c r="J4" s="27"/>
      <c r="K4" s="29"/>
      <c r="M4" s="30" t="s">
        <v>12</v>
      </c>
      <c r="AT4" s="22" t="s">
        <v>6</v>
      </c>
    </row>
    <row r="5" spans="1:70" ht="6.95" customHeight="1">
      <c r="B5" s="26"/>
      <c r="C5" s="27"/>
      <c r="D5" s="27"/>
      <c r="E5" s="27"/>
      <c r="F5" s="27"/>
      <c r="G5" s="27"/>
      <c r="H5" s="27"/>
      <c r="I5" s="115"/>
      <c r="J5" s="27"/>
      <c r="K5" s="29"/>
    </row>
    <row r="6" spans="1:70" ht="15">
      <c r="B6" s="26"/>
      <c r="C6" s="27"/>
      <c r="D6" s="35" t="s">
        <v>18</v>
      </c>
      <c r="E6" s="27"/>
      <c r="F6" s="27"/>
      <c r="G6" s="27"/>
      <c r="H6" s="27"/>
      <c r="I6" s="115"/>
      <c r="J6" s="27"/>
      <c r="K6" s="29"/>
    </row>
    <row r="7" spans="1:70" ht="22.5" customHeight="1">
      <c r="B7" s="26"/>
      <c r="C7" s="27"/>
      <c r="D7" s="27"/>
      <c r="E7" s="370" t="str">
        <f>'Rekapitulace stavby'!K6</f>
        <v>Slavkov - ekologizace kotelny na tuhá paliva</v>
      </c>
      <c r="F7" s="371"/>
      <c r="G7" s="371"/>
      <c r="H7" s="371"/>
      <c r="I7" s="115"/>
      <c r="J7" s="27"/>
      <c r="K7" s="29"/>
    </row>
    <row r="8" spans="1:70" s="1" customFormat="1" ht="15">
      <c r="B8" s="39"/>
      <c r="C8" s="40"/>
      <c r="D8" s="35" t="s">
        <v>116</v>
      </c>
      <c r="E8" s="40"/>
      <c r="F8" s="40"/>
      <c r="G8" s="40"/>
      <c r="H8" s="40"/>
      <c r="I8" s="116"/>
      <c r="J8" s="40"/>
      <c r="K8" s="43"/>
    </row>
    <row r="9" spans="1:70" s="1" customFormat="1" ht="36.950000000000003" customHeight="1">
      <c r="B9" s="39"/>
      <c r="C9" s="40"/>
      <c r="D9" s="40"/>
      <c r="E9" s="372" t="s">
        <v>730</v>
      </c>
      <c r="F9" s="373"/>
      <c r="G9" s="373"/>
      <c r="H9" s="373"/>
      <c r="I9" s="116"/>
      <c r="J9" s="40"/>
      <c r="K9" s="43"/>
    </row>
    <row r="10" spans="1:70" s="1" customFormat="1">
      <c r="B10" s="39"/>
      <c r="C10" s="40"/>
      <c r="D10" s="40"/>
      <c r="E10" s="40"/>
      <c r="F10" s="40"/>
      <c r="G10" s="40"/>
      <c r="H10" s="40"/>
      <c r="I10" s="116"/>
      <c r="J10" s="40"/>
      <c r="K10" s="43"/>
    </row>
    <row r="11" spans="1:70" s="1" customFormat="1" ht="14.45" customHeight="1">
      <c r="B11" s="39"/>
      <c r="C11" s="40"/>
      <c r="D11" s="35" t="s">
        <v>20</v>
      </c>
      <c r="E11" s="40"/>
      <c r="F11" s="33" t="s">
        <v>21</v>
      </c>
      <c r="G11" s="40"/>
      <c r="H11" s="40"/>
      <c r="I11" s="117" t="s">
        <v>22</v>
      </c>
      <c r="J11" s="33" t="s">
        <v>21</v>
      </c>
      <c r="K11" s="43"/>
    </row>
    <row r="12" spans="1:70" s="1" customFormat="1" ht="14.45" customHeight="1">
      <c r="B12" s="39"/>
      <c r="C12" s="40"/>
      <c r="D12" s="35" t="s">
        <v>23</v>
      </c>
      <c r="E12" s="40"/>
      <c r="F12" s="33" t="s">
        <v>24</v>
      </c>
      <c r="G12" s="40"/>
      <c r="H12" s="40"/>
      <c r="I12" s="117" t="s">
        <v>25</v>
      </c>
      <c r="J12" s="118" t="str">
        <f>'Rekapitulace stavby'!AN8</f>
        <v>23. 8. 2017</v>
      </c>
      <c r="K12" s="43"/>
    </row>
    <row r="13" spans="1:70" s="1" customFormat="1" ht="10.9" customHeight="1">
      <c r="B13" s="39"/>
      <c r="C13" s="40"/>
      <c r="D13" s="40"/>
      <c r="E13" s="40"/>
      <c r="F13" s="40"/>
      <c r="G13" s="40"/>
      <c r="H13" s="40"/>
      <c r="I13" s="116"/>
      <c r="J13" s="40"/>
      <c r="K13" s="43"/>
    </row>
    <row r="14" spans="1:70" s="1" customFormat="1" ht="14.45" customHeight="1">
      <c r="B14" s="39"/>
      <c r="C14" s="40"/>
      <c r="D14" s="35" t="s">
        <v>27</v>
      </c>
      <c r="E14" s="40"/>
      <c r="F14" s="40"/>
      <c r="G14" s="40"/>
      <c r="H14" s="40"/>
      <c r="I14" s="117" t="s">
        <v>28</v>
      </c>
      <c r="J14" s="33" t="s">
        <v>21</v>
      </c>
      <c r="K14" s="43"/>
    </row>
    <row r="15" spans="1:70" s="1" customFormat="1" ht="18" customHeight="1">
      <c r="B15" s="39"/>
      <c r="C15" s="40"/>
      <c r="D15" s="40"/>
      <c r="E15" s="33" t="s">
        <v>29</v>
      </c>
      <c r="F15" s="40"/>
      <c r="G15" s="40"/>
      <c r="H15" s="40"/>
      <c r="I15" s="117" t="s">
        <v>30</v>
      </c>
      <c r="J15" s="33" t="s">
        <v>21</v>
      </c>
      <c r="K15" s="43"/>
    </row>
    <row r="16" spans="1:70" s="1" customFormat="1" ht="6.95" customHeight="1">
      <c r="B16" s="39"/>
      <c r="C16" s="40"/>
      <c r="D16" s="40"/>
      <c r="E16" s="40"/>
      <c r="F16" s="40"/>
      <c r="G16" s="40"/>
      <c r="H16" s="40"/>
      <c r="I16" s="116"/>
      <c r="J16" s="40"/>
      <c r="K16" s="43"/>
    </row>
    <row r="17" spans="2:11" s="1" customFormat="1" ht="14.45" customHeight="1">
      <c r="B17" s="39"/>
      <c r="C17" s="40"/>
      <c r="D17" s="35" t="s">
        <v>31</v>
      </c>
      <c r="E17" s="40"/>
      <c r="F17" s="40"/>
      <c r="G17" s="40"/>
      <c r="H17" s="40"/>
      <c r="I17" s="117" t="s">
        <v>28</v>
      </c>
      <c r="J17" s="33" t="str">
        <f>IF('Rekapitulace stavby'!AN13="Vyplň údaj","",IF('Rekapitulace stavby'!AN13="","",'Rekapitulace stavby'!AN13))</f>
        <v/>
      </c>
      <c r="K17" s="43"/>
    </row>
    <row r="18" spans="2:11" s="1" customFormat="1" ht="18" customHeight="1">
      <c r="B18" s="39"/>
      <c r="C18" s="40"/>
      <c r="D18" s="40"/>
      <c r="E18" s="33" t="str">
        <f>IF('Rekapitulace stavby'!E14="Vyplň údaj","",IF('Rekapitulace stavby'!E14="","",'Rekapitulace stavby'!E14))</f>
        <v/>
      </c>
      <c r="F18" s="40"/>
      <c r="G18" s="40"/>
      <c r="H18" s="40"/>
      <c r="I18" s="117" t="s">
        <v>30</v>
      </c>
      <c r="J18" s="33" t="str">
        <f>IF('Rekapitulace stavby'!AN14="Vyplň údaj","",IF('Rekapitulace stavby'!AN14="","",'Rekapitulace stavby'!AN14))</f>
        <v/>
      </c>
      <c r="K18" s="43"/>
    </row>
    <row r="19" spans="2:11" s="1" customFormat="1" ht="6.95" customHeight="1">
      <c r="B19" s="39"/>
      <c r="C19" s="40"/>
      <c r="D19" s="40"/>
      <c r="E19" s="40"/>
      <c r="F19" s="40"/>
      <c r="G19" s="40"/>
      <c r="H19" s="40"/>
      <c r="I19" s="116"/>
      <c r="J19" s="40"/>
      <c r="K19" s="43"/>
    </row>
    <row r="20" spans="2:11" s="1" customFormat="1" ht="14.45" customHeight="1">
      <c r="B20" s="39"/>
      <c r="C20" s="40"/>
      <c r="D20" s="35" t="s">
        <v>33</v>
      </c>
      <c r="E20" s="40"/>
      <c r="F20" s="40"/>
      <c r="G20" s="40"/>
      <c r="H20" s="40"/>
      <c r="I20" s="117" t="s">
        <v>28</v>
      </c>
      <c r="J20" s="33" t="s">
        <v>21</v>
      </c>
      <c r="K20" s="43"/>
    </row>
    <row r="21" spans="2:11" s="1" customFormat="1" ht="18" customHeight="1">
      <c r="B21" s="39"/>
      <c r="C21" s="40"/>
      <c r="D21" s="40"/>
      <c r="E21" s="33" t="s">
        <v>34</v>
      </c>
      <c r="F21" s="40"/>
      <c r="G21" s="40"/>
      <c r="H21" s="40"/>
      <c r="I21" s="117" t="s">
        <v>30</v>
      </c>
      <c r="J21" s="33" t="s">
        <v>21</v>
      </c>
      <c r="K21" s="43"/>
    </row>
    <row r="22" spans="2:11" s="1" customFormat="1" ht="6.95" customHeight="1">
      <c r="B22" s="39"/>
      <c r="C22" s="40"/>
      <c r="D22" s="40"/>
      <c r="E22" s="40"/>
      <c r="F22" s="40"/>
      <c r="G22" s="40"/>
      <c r="H22" s="40"/>
      <c r="I22" s="116"/>
      <c r="J22" s="40"/>
      <c r="K22" s="43"/>
    </row>
    <row r="23" spans="2:11" s="1" customFormat="1" ht="14.45" customHeight="1">
      <c r="B23" s="39"/>
      <c r="C23" s="40"/>
      <c r="D23" s="35" t="s">
        <v>36</v>
      </c>
      <c r="E23" s="40"/>
      <c r="F23" s="40"/>
      <c r="G23" s="40"/>
      <c r="H23" s="40"/>
      <c r="I23" s="116"/>
      <c r="J23" s="40"/>
      <c r="K23" s="43"/>
    </row>
    <row r="24" spans="2:11" s="6" customFormat="1" ht="22.5" customHeight="1">
      <c r="B24" s="119"/>
      <c r="C24" s="120"/>
      <c r="D24" s="120"/>
      <c r="E24" s="362" t="s">
        <v>21</v>
      </c>
      <c r="F24" s="362"/>
      <c r="G24" s="362"/>
      <c r="H24" s="362"/>
      <c r="I24" s="121"/>
      <c r="J24" s="120"/>
      <c r="K24" s="122"/>
    </row>
    <row r="25" spans="2:11" s="1" customFormat="1" ht="6.95" customHeight="1">
      <c r="B25" s="39"/>
      <c r="C25" s="40"/>
      <c r="D25" s="40"/>
      <c r="E25" s="40"/>
      <c r="F25" s="40"/>
      <c r="G25" s="40"/>
      <c r="H25" s="40"/>
      <c r="I25" s="116"/>
      <c r="J25" s="40"/>
      <c r="K25" s="43"/>
    </row>
    <row r="26" spans="2:11" s="1" customFormat="1" ht="6.95" customHeight="1">
      <c r="B26" s="39"/>
      <c r="C26" s="40"/>
      <c r="D26" s="83"/>
      <c r="E26" s="83"/>
      <c r="F26" s="83"/>
      <c r="G26" s="83"/>
      <c r="H26" s="83"/>
      <c r="I26" s="123"/>
      <c r="J26" s="83"/>
      <c r="K26" s="124"/>
    </row>
    <row r="27" spans="2:11" s="1" customFormat="1" ht="25.35" customHeight="1">
      <c r="B27" s="39"/>
      <c r="C27" s="40"/>
      <c r="D27" s="125" t="s">
        <v>38</v>
      </c>
      <c r="E27" s="40"/>
      <c r="F27" s="40"/>
      <c r="G27" s="40"/>
      <c r="H27" s="40"/>
      <c r="I27" s="116"/>
      <c r="J27" s="126">
        <f>ROUND(J88,2)</f>
        <v>0</v>
      </c>
      <c r="K27" s="43"/>
    </row>
    <row r="28" spans="2:11" s="1" customFormat="1" ht="6.95" customHeight="1">
      <c r="B28" s="39"/>
      <c r="C28" s="40"/>
      <c r="D28" s="83"/>
      <c r="E28" s="83"/>
      <c r="F28" s="83"/>
      <c r="G28" s="83"/>
      <c r="H28" s="83"/>
      <c r="I28" s="123"/>
      <c r="J28" s="83"/>
      <c r="K28" s="124"/>
    </row>
    <row r="29" spans="2:11" s="1" customFormat="1" ht="14.45" customHeight="1">
      <c r="B29" s="39"/>
      <c r="C29" s="40"/>
      <c r="D29" s="40"/>
      <c r="E29" s="40"/>
      <c r="F29" s="44" t="s">
        <v>40</v>
      </c>
      <c r="G29" s="40"/>
      <c r="H29" s="40"/>
      <c r="I29" s="127" t="s">
        <v>39</v>
      </c>
      <c r="J29" s="44" t="s">
        <v>41</v>
      </c>
      <c r="K29" s="43"/>
    </row>
    <row r="30" spans="2:11" s="1" customFormat="1" ht="14.45" customHeight="1">
      <c r="B30" s="39"/>
      <c r="C30" s="40"/>
      <c r="D30" s="47" t="s">
        <v>42</v>
      </c>
      <c r="E30" s="47" t="s">
        <v>43</v>
      </c>
      <c r="F30" s="128">
        <f>ROUND(SUM(BE88:BE190), 2)</f>
        <v>0</v>
      </c>
      <c r="G30" s="40"/>
      <c r="H30" s="40"/>
      <c r="I30" s="129">
        <v>0.21</v>
      </c>
      <c r="J30" s="128">
        <f>ROUND(ROUND((SUM(BE88:BE190)), 2)*I30, 2)</f>
        <v>0</v>
      </c>
      <c r="K30" s="43"/>
    </row>
    <row r="31" spans="2:11" s="1" customFormat="1" ht="14.45" customHeight="1">
      <c r="B31" s="39"/>
      <c r="C31" s="40"/>
      <c r="D31" s="40"/>
      <c r="E31" s="47" t="s">
        <v>44</v>
      </c>
      <c r="F31" s="128">
        <f>ROUND(SUM(BF88:BF190), 2)</f>
        <v>0</v>
      </c>
      <c r="G31" s="40"/>
      <c r="H31" s="40"/>
      <c r="I31" s="129">
        <v>0.15</v>
      </c>
      <c r="J31" s="128">
        <f>ROUND(ROUND((SUM(BF88:BF190)), 2)*I31, 2)</f>
        <v>0</v>
      </c>
      <c r="K31" s="43"/>
    </row>
    <row r="32" spans="2:11" s="1" customFormat="1" ht="14.45" hidden="1" customHeight="1">
      <c r="B32" s="39"/>
      <c r="C32" s="40"/>
      <c r="D32" s="40"/>
      <c r="E32" s="47" t="s">
        <v>45</v>
      </c>
      <c r="F32" s="128">
        <f>ROUND(SUM(BG88:BG190), 2)</f>
        <v>0</v>
      </c>
      <c r="G32" s="40"/>
      <c r="H32" s="40"/>
      <c r="I32" s="129">
        <v>0.21</v>
      </c>
      <c r="J32" s="128">
        <v>0</v>
      </c>
      <c r="K32" s="43"/>
    </row>
    <row r="33" spans="2:11" s="1" customFormat="1" ht="14.45" hidden="1" customHeight="1">
      <c r="B33" s="39"/>
      <c r="C33" s="40"/>
      <c r="D33" s="40"/>
      <c r="E33" s="47" t="s">
        <v>46</v>
      </c>
      <c r="F33" s="128">
        <f>ROUND(SUM(BH88:BH190), 2)</f>
        <v>0</v>
      </c>
      <c r="G33" s="40"/>
      <c r="H33" s="40"/>
      <c r="I33" s="129">
        <v>0.15</v>
      </c>
      <c r="J33" s="128">
        <v>0</v>
      </c>
      <c r="K33" s="43"/>
    </row>
    <row r="34" spans="2:11" s="1" customFormat="1" ht="14.45" hidden="1" customHeight="1">
      <c r="B34" s="39"/>
      <c r="C34" s="40"/>
      <c r="D34" s="40"/>
      <c r="E34" s="47" t="s">
        <v>47</v>
      </c>
      <c r="F34" s="128">
        <f>ROUND(SUM(BI88:BI190), 2)</f>
        <v>0</v>
      </c>
      <c r="G34" s="40"/>
      <c r="H34" s="40"/>
      <c r="I34" s="129">
        <v>0</v>
      </c>
      <c r="J34" s="128">
        <v>0</v>
      </c>
      <c r="K34" s="43"/>
    </row>
    <row r="35" spans="2:11" s="1" customFormat="1" ht="6.95" customHeight="1">
      <c r="B35" s="39"/>
      <c r="C35" s="40"/>
      <c r="D35" s="40"/>
      <c r="E35" s="40"/>
      <c r="F35" s="40"/>
      <c r="G35" s="40"/>
      <c r="H35" s="40"/>
      <c r="I35" s="116"/>
      <c r="J35" s="40"/>
      <c r="K35" s="43"/>
    </row>
    <row r="36" spans="2:11" s="1" customFormat="1" ht="25.35" customHeight="1">
      <c r="B36" s="39"/>
      <c r="C36" s="130"/>
      <c r="D36" s="131" t="s">
        <v>48</v>
      </c>
      <c r="E36" s="77"/>
      <c r="F36" s="77"/>
      <c r="G36" s="132" t="s">
        <v>49</v>
      </c>
      <c r="H36" s="133" t="s">
        <v>50</v>
      </c>
      <c r="I36" s="134"/>
      <c r="J36" s="135">
        <f>SUM(J27:J34)</f>
        <v>0</v>
      </c>
      <c r="K36" s="136"/>
    </row>
    <row r="37" spans="2:11" s="1" customFormat="1" ht="14.45" customHeight="1">
      <c r="B37" s="54"/>
      <c r="C37" s="55"/>
      <c r="D37" s="55"/>
      <c r="E37" s="55"/>
      <c r="F37" s="55"/>
      <c r="G37" s="55"/>
      <c r="H37" s="55"/>
      <c r="I37" s="137"/>
      <c r="J37" s="55"/>
      <c r="K37" s="56"/>
    </row>
    <row r="41" spans="2:11" s="1" customFormat="1" ht="6.95" customHeight="1">
      <c r="B41" s="138"/>
      <c r="C41" s="139"/>
      <c r="D41" s="139"/>
      <c r="E41" s="139"/>
      <c r="F41" s="139"/>
      <c r="G41" s="139"/>
      <c r="H41" s="139"/>
      <c r="I41" s="140"/>
      <c r="J41" s="139"/>
      <c r="K41" s="141"/>
    </row>
    <row r="42" spans="2:11" s="1" customFormat="1" ht="36.950000000000003" customHeight="1">
      <c r="B42" s="39"/>
      <c r="C42" s="28" t="s">
        <v>118</v>
      </c>
      <c r="D42" s="40"/>
      <c r="E42" s="40"/>
      <c r="F42" s="40"/>
      <c r="G42" s="40"/>
      <c r="H42" s="40"/>
      <c r="I42" s="116"/>
      <c r="J42" s="40"/>
      <c r="K42" s="43"/>
    </row>
    <row r="43" spans="2:11" s="1" customFormat="1" ht="6.95" customHeight="1">
      <c r="B43" s="39"/>
      <c r="C43" s="40"/>
      <c r="D43" s="40"/>
      <c r="E43" s="40"/>
      <c r="F43" s="40"/>
      <c r="G43" s="40"/>
      <c r="H43" s="40"/>
      <c r="I43" s="116"/>
      <c r="J43" s="40"/>
      <c r="K43" s="43"/>
    </row>
    <row r="44" spans="2:11" s="1" customFormat="1" ht="14.45" customHeight="1">
      <c r="B44" s="39"/>
      <c r="C44" s="35" t="s">
        <v>18</v>
      </c>
      <c r="D44" s="40"/>
      <c r="E44" s="40"/>
      <c r="F44" s="40"/>
      <c r="G44" s="40"/>
      <c r="H44" s="40"/>
      <c r="I44" s="116"/>
      <c r="J44" s="40"/>
      <c r="K44" s="43"/>
    </row>
    <row r="45" spans="2:11" s="1" customFormat="1" ht="22.5" customHeight="1">
      <c r="B45" s="39"/>
      <c r="C45" s="40"/>
      <c r="D45" s="40"/>
      <c r="E45" s="370" t="str">
        <f>E7</f>
        <v>Slavkov - ekologizace kotelny na tuhá paliva</v>
      </c>
      <c r="F45" s="371"/>
      <c r="G45" s="371"/>
      <c r="H45" s="371"/>
      <c r="I45" s="116"/>
      <c r="J45" s="40"/>
      <c r="K45" s="43"/>
    </row>
    <row r="46" spans="2:11" s="1" customFormat="1" ht="14.45" customHeight="1">
      <c r="B46" s="39"/>
      <c r="C46" s="35" t="s">
        <v>116</v>
      </c>
      <c r="D46" s="40"/>
      <c r="E46" s="40"/>
      <c r="F46" s="40"/>
      <c r="G46" s="40"/>
      <c r="H46" s="40"/>
      <c r="I46" s="116"/>
      <c r="J46" s="40"/>
      <c r="K46" s="43"/>
    </row>
    <row r="47" spans="2:11" s="1" customFormat="1" ht="23.25" customHeight="1">
      <c r="B47" s="39"/>
      <c r="C47" s="40"/>
      <c r="D47" s="40"/>
      <c r="E47" s="372" t="str">
        <f>E9</f>
        <v>SO 02.1 - Úložiště propanu - Architektonicko - stavební řešení</v>
      </c>
      <c r="F47" s="373"/>
      <c r="G47" s="373"/>
      <c r="H47" s="373"/>
      <c r="I47" s="116"/>
      <c r="J47" s="40"/>
      <c r="K47" s="43"/>
    </row>
    <row r="48" spans="2:11" s="1" customFormat="1" ht="6.95" customHeight="1">
      <c r="B48" s="39"/>
      <c r="C48" s="40"/>
      <c r="D48" s="40"/>
      <c r="E48" s="40"/>
      <c r="F48" s="40"/>
      <c r="G48" s="40"/>
      <c r="H48" s="40"/>
      <c r="I48" s="116"/>
      <c r="J48" s="40"/>
      <c r="K48" s="43"/>
    </row>
    <row r="49" spans="2:47" s="1" customFormat="1" ht="18" customHeight="1">
      <c r="B49" s="39"/>
      <c r="C49" s="35" t="s">
        <v>23</v>
      </c>
      <c r="D49" s="40"/>
      <c r="E49" s="40"/>
      <c r="F49" s="33" t="str">
        <f>F12</f>
        <v xml:space="preserve">VZ Slavkov </v>
      </c>
      <c r="G49" s="40"/>
      <c r="H49" s="40"/>
      <c r="I49" s="117" t="s">
        <v>25</v>
      </c>
      <c r="J49" s="118" t="str">
        <f>IF(J12="","",J12)</f>
        <v>23. 8. 2017</v>
      </c>
      <c r="K49" s="43"/>
    </row>
    <row r="50" spans="2:47" s="1" customFormat="1" ht="6.95" customHeight="1">
      <c r="B50" s="39"/>
      <c r="C50" s="40"/>
      <c r="D50" s="40"/>
      <c r="E50" s="40"/>
      <c r="F50" s="40"/>
      <c r="G50" s="40"/>
      <c r="H50" s="40"/>
      <c r="I50" s="116"/>
      <c r="J50" s="40"/>
      <c r="K50" s="43"/>
    </row>
    <row r="51" spans="2:47" s="1" customFormat="1" ht="15">
      <c r="B51" s="39"/>
      <c r="C51" s="35" t="s">
        <v>27</v>
      </c>
      <c r="D51" s="40"/>
      <c r="E51" s="40"/>
      <c r="F51" s="33" t="str">
        <f>E15</f>
        <v>Armádní servisní, p.o.</v>
      </c>
      <c r="G51" s="40"/>
      <c r="H51" s="40"/>
      <c r="I51" s="117" t="s">
        <v>33</v>
      </c>
      <c r="J51" s="33" t="str">
        <f>E21</f>
        <v>Václav Krejčí</v>
      </c>
      <c r="K51" s="43"/>
    </row>
    <row r="52" spans="2:47" s="1" customFormat="1" ht="14.45" customHeight="1">
      <c r="B52" s="39"/>
      <c r="C52" s="35" t="s">
        <v>31</v>
      </c>
      <c r="D52" s="40"/>
      <c r="E52" s="40"/>
      <c r="F52" s="33" t="str">
        <f>IF(E18="","",E18)</f>
        <v/>
      </c>
      <c r="G52" s="40"/>
      <c r="H52" s="40"/>
      <c r="I52" s="116"/>
      <c r="J52" s="40"/>
      <c r="K52" s="43"/>
    </row>
    <row r="53" spans="2:47" s="1" customFormat="1" ht="10.35" customHeight="1">
      <c r="B53" s="39"/>
      <c r="C53" s="40"/>
      <c r="D53" s="40"/>
      <c r="E53" s="40"/>
      <c r="F53" s="40"/>
      <c r="G53" s="40"/>
      <c r="H53" s="40"/>
      <c r="I53" s="116"/>
      <c r="J53" s="40"/>
      <c r="K53" s="43"/>
    </row>
    <row r="54" spans="2:47" s="1" customFormat="1" ht="29.25" customHeight="1">
      <c r="B54" s="39"/>
      <c r="C54" s="142" t="s">
        <v>119</v>
      </c>
      <c r="D54" s="130"/>
      <c r="E54" s="130"/>
      <c r="F54" s="130"/>
      <c r="G54" s="130"/>
      <c r="H54" s="130"/>
      <c r="I54" s="143"/>
      <c r="J54" s="144" t="s">
        <v>120</v>
      </c>
      <c r="K54" s="145"/>
    </row>
    <row r="55" spans="2:47" s="1" customFormat="1" ht="10.35" customHeight="1">
      <c r="B55" s="39"/>
      <c r="C55" s="40"/>
      <c r="D55" s="40"/>
      <c r="E55" s="40"/>
      <c r="F55" s="40"/>
      <c r="G55" s="40"/>
      <c r="H55" s="40"/>
      <c r="I55" s="116"/>
      <c r="J55" s="40"/>
      <c r="K55" s="43"/>
    </row>
    <row r="56" spans="2:47" s="1" customFormat="1" ht="29.25" customHeight="1">
      <c r="B56" s="39"/>
      <c r="C56" s="146" t="s">
        <v>121</v>
      </c>
      <c r="D56" s="40"/>
      <c r="E56" s="40"/>
      <c r="F56" s="40"/>
      <c r="G56" s="40"/>
      <c r="H56" s="40"/>
      <c r="I56" s="116"/>
      <c r="J56" s="126">
        <f>J88</f>
        <v>0</v>
      </c>
      <c r="K56" s="43"/>
      <c r="AU56" s="22" t="s">
        <v>122</v>
      </c>
    </row>
    <row r="57" spans="2:47" s="7" customFormat="1" ht="24.95" customHeight="1">
      <c r="B57" s="147"/>
      <c r="C57" s="148"/>
      <c r="D57" s="149" t="s">
        <v>123</v>
      </c>
      <c r="E57" s="150"/>
      <c r="F57" s="150"/>
      <c r="G57" s="150"/>
      <c r="H57" s="150"/>
      <c r="I57" s="151"/>
      <c r="J57" s="152">
        <f>J89</f>
        <v>0</v>
      </c>
      <c r="K57" s="153"/>
    </row>
    <row r="58" spans="2:47" s="8" customFormat="1" ht="19.899999999999999" customHeight="1">
      <c r="B58" s="154"/>
      <c r="C58" s="155"/>
      <c r="D58" s="156" t="s">
        <v>124</v>
      </c>
      <c r="E58" s="157"/>
      <c r="F58" s="157"/>
      <c r="G58" s="157"/>
      <c r="H58" s="157"/>
      <c r="I58" s="158"/>
      <c r="J58" s="159">
        <f>J90</f>
        <v>0</v>
      </c>
      <c r="K58" s="160"/>
    </row>
    <row r="59" spans="2:47" s="8" customFormat="1" ht="19.899999999999999" customHeight="1">
      <c r="B59" s="154"/>
      <c r="C59" s="155"/>
      <c r="D59" s="156" t="s">
        <v>125</v>
      </c>
      <c r="E59" s="157"/>
      <c r="F59" s="157"/>
      <c r="G59" s="157"/>
      <c r="H59" s="157"/>
      <c r="I59" s="158"/>
      <c r="J59" s="159">
        <f>J132</f>
        <v>0</v>
      </c>
      <c r="K59" s="160"/>
    </row>
    <row r="60" spans="2:47" s="8" customFormat="1" ht="19.899999999999999" customHeight="1">
      <c r="B60" s="154"/>
      <c r="C60" s="155"/>
      <c r="D60" s="156" t="s">
        <v>126</v>
      </c>
      <c r="E60" s="157"/>
      <c r="F60" s="157"/>
      <c r="G60" s="157"/>
      <c r="H60" s="157"/>
      <c r="I60" s="158"/>
      <c r="J60" s="159">
        <f>J142</f>
        <v>0</v>
      </c>
      <c r="K60" s="160"/>
    </row>
    <row r="61" spans="2:47" s="8" customFormat="1" ht="19.899999999999999" customHeight="1">
      <c r="B61" s="154"/>
      <c r="C61" s="155"/>
      <c r="D61" s="156" t="s">
        <v>127</v>
      </c>
      <c r="E61" s="157"/>
      <c r="F61" s="157"/>
      <c r="G61" s="157"/>
      <c r="H61" s="157"/>
      <c r="I61" s="158"/>
      <c r="J61" s="159">
        <f>J150</f>
        <v>0</v>
      </c>
      <c r="K61" s="160"/>
    </row>
    <row r="62" spans="2:47" s="8" customFormat="1" ht="19.899999999999999" customHeight="1">
      <c r="B62" s="154"/>
      <c r="C62" s="155"/>
      <c r="D62" s="156" t="s">
        <v>128</v>
      </c>
      <c r="E62" s="157"/>
      <c r="F62" s="157"/>
      <c r="G62" s="157"/>
      <c r="H62" s="157"/>
      <c r="I62" s="158"/>
      <c r="J62" s="159">
        <f>J152</f>
        <v>0</v>
      </c>
      <c r="K62" s="160"/>
    </row>
    <row r="63" spans="2:47" s="8" customFormat="1" ht="19.899999999999999" customHeight="1">
      <c r="B63" s="154"/>
      <c r="C63" s="155"/>
      <c r="D63" s="156" t="s">
        <v>131</v>
      </c>
      <c r="E63" s="157"/>
      <c r="F63" s="157"/>
      <c r="G63" s="157"/>
      <c r="H63" s="157"/>
      <c r="I63" s="158"/>
      <c r="J63" s="159">
        <f>J162</f>
        <v>0</v>
      </c>
      <c r="K63" s="160"/>
    </row>
    <row r="64" spans="2:47" s="8" customFormat="1" ht="19.899999999999999" customHeight="1">
      <c r="B64" s="154"/>
      <c r="C64" s="155"/>
      <c r="D64" s="156" t="s">
        <v>132</v>
      </c>
      <c r="E64" s="157"/>
      <c r="F64" s="157"/>
      <c r="G64" s="157"/>
      <c r="H64" s="157"/>
      <c r="I64" s="158"/>
      <c r="J64" s="159">
        <f>J169</f>
        <v>0</v>
      </c>
      <c r="K64" s="160"/>
    </row>
    <row r="65" spans="2:12" s="8" customFormat="1" ht="19.899999999999999" customHeight="1">
      <c r="B65" s="154"/>
      <c r="C65" s="155"/>
      <c r="D65" s="156" t="s">
        <v>133</v>
      </c>
      <c r="E65" s="157"/>
      <c r="F65" s="157"/>
      <c r="G65" s="157"/>
      <c r="H65" s="157"/>
      <c r="I65" s="158"/>
      <c r="J65" s="159">
        <f>J181</f>
        <v>0</v>
      </c>
      <c r="K65" s="160"/>
    </row>
    <row r="66" spans="2:12" s="7" customFormat="1" ht="24.95" customHeight="1">
      <c r="B66" s="147"/>
      <c r="C66" s="148"/>
      <c r="D66" s="149" t="s">
        <v>731</v>
      </c>
      <c r="E66" s="150"/>
      <c r="F66" s="150"/>
      <c r="G66" s="150"/>
      <c r="H66" s="150"/>
      <c r="I66" s="151"/>
      <c r="J66" s="152">
        <f>J184</f>
        <v>0</v>
      </c>
      <c r="K66" s="153"/>
    </row>
    <row r="67" spans="2:12" s="8" customFormat="1" ht="19.899999999999999" customHeight="1">
      <c r="B67" s="154"/>
      <c r="C67" s="155"/>
      <c r="D67" s="156" t="s">
        <v>732</v>
      </c>
      <c r="E67" s="157"/>
      <c r="F67" s="157"/>
      <c r="G67" s="157"/>
      <c r="H67" s="157"/>
      <c r="I67" s="158"/>
      <c r="J67" s="159">
        <f>J185</f>
        <v>0</v>
      </c>
      <c r="K67" s="160"/>
    </row>
    <row r="68" spans="2:12" s="7" customFormat="1" ht="24.95" customHeight="1">
      <c r="B68" s="147"/>
      <c r="C68" s="148"/>
      <c r="D68" s="149" t="s">
        <v>139</v>
      </c>
      <c r="E68" s="150"/>
      <c r="F68" s="150"/>
      <c r="G68" s="150"/>
      <c r="H68" s="150"/>
      <c r="I68" s="151"/>
      <c r="J68" s="152">
        <f>J189</f>
        <v>0</v>
      </c>
      <c r="K68" s="153"/>
    </row>
    <row r="69" spans="2:12" s="1" customFormat="1" ht="21.75" customHeight="1">
      <c r="B69" s="39"/>
      <c r="C69" s="40"/>
      <c r="D69" s="40"/>
      <c r="E69" s="40"/>
      <c r="F69" s="40"/>
      <c r="G69" s="40"/>
      <c r="H69" s="40"/>
      <c r="I69" s="116"/>
      <c r="J69" s="40"/>
      <c r="K69" s="43"/>
    </row>
    <row r="70" spans="2:12" s="1" customFormat="1" ht="6.95" customHeight="1">
      <c r="B70" s="54"/>
      <c r="C70" s="55"/>
      <c r="D70" s="55"/>
      <c r="E70" s="55"/>
      <c r="F70" s="55"/>
      <c r="G70" s="55"/>
      <c r="H70" s="55"/>
      <c r="I70" s="137"/>
      <c r="J70" s="55"/>
      <c r="K70" s="56"/>
    </row>
    <row r="74" spans="2:12" s="1" customFormat="1" ht="6.95" customHeight="1">
      <c r="B74" s="57"/>
      <c r="C74" s="58"/>
      <c r="D74" s="58"/>
      <c r="E74" s="58"/>
      <c r="F74" s="58"/>
      <c r="G74" s="58"/>
      <c r="H74" s="58"/>
      <c r="I74" s="140"/>
      <c r="J74" s="58"/>
      <c r="K74" s="58"/>
      <c r="L74" s="59"/>
    </row>
    <row r="75" spans="2:12" s="1" customFormat="1" ht="36.950000000000003" customHeight="1">
      <c r="B75" s="39"/>
      <c r="C75" s="60" t="s">
        <v>140</v>
      </c>
      <c r="D75" s="61"/>
      <c r="E75" s="61"/>
      <c r="F75" s="61"/>
      <c r="G75" s="61"/>
      <c r="H75" s="61"/>
      <c r="I75" s="161"/>
      <c r="J75" s="61"/>
      <c r="K75" s="61"/>
      <c r="L75" s="59"/>
    </row>
    <row r="76" spans="2:12" s="1" customFormat="1" ht="6.95" customHeight="1">
      <c r="B76" s="39"/>
      <c r="C76" s="61"/>
      <c r="D76" s="61"/>
      <c r="E76" s="61"/>
      <c r="F76" s="61"/>
      <c r="G76" s="61"/>
      <c r="H76" s="61"/>
      <c r="I76" s="161"/>
      <c r="J76" s="61"/>
      <c r="K76" s="61"/>
      <c r="L76" s="59"/>
    </row>
    <row r="77" spans="2:12" s="1" customFormat="1" ht="14.45" customHeight="1">
      <c r="B77" s="39"/>
      <c r="C77" s="63" t="s">
        <v>18</v>
      </c>
      <c r="D77" s="61"/>
      <c r="E77" s="61"/>
      <c r="F77" s="61"/>
      <c r="G77" s="61"/>
      <c r="H77" s="61"/>
      <c r="I77" s="161"/>
      <c r="J77" s="61"/>
      <c r="K77" s="61"/>
      <c r="L77" s="59"/>
    </row>
    <row r="78" spans="2:12" s="1" customFormat="1" ht="22.5" customHeight="1">
      <c r="B78" s="39"/>
      <c r="C78" s="61"/>
      <c r="D78" s="61"/>
      <c r="E78" s="366" t="str">
        <f>E7</f>
        <v>Slavkov - ekologizace kotelny na tuhá paliva</v>
      </c>
      <c r="F78" s="367"/>
      <c r="G78" s="367"/>
      <c r="H78" s="367"/>
      <c r="I78" s="161"/>
      <c r="J78" s="61"/>
      <c r="K78" s="61"/>
      <c r="L78" s="59"/>
    </row>
    <row r="79" spans="2:12" s="1" customFormat="1" ht="14.45" customHeight="1">
      <c r="B79" s="39"/>
      <c r="C79" s="63" t="s">
        <v>116</v>
      </c>
      <c r="D79" s="61"/>
      <c r="E79" s="61"/>
      <c r="F79" s="61"/>
      <c r="G79" s="61"/>
      <c r="H79" s="61"/>
      <c r="I79" s="161"/>
      <c r="J79" s="61"/>
      <c r="K79" s="61"/>
      <c r="L79" s="59"/>
    </row>
    <row r="80" spans="2:12" s="1" customFormat="1" ht="23.25" customHeight="1">
      <c r="B80" s="39"/>
      <c r="C80" s="61"/>
      <c r="D80" s="61"/>
      <c r="E80" s="334" t="str">
        <f>E9</f>
        <v>SO 02.1 - Úložiště propanu - Architektonicko - stavební řešení</v>
      </c>
      <c r="F80" s="368"/>
      <c r="G80" s="368"/>
      <c r="H80" s="368"/>
      <c r="I80" s="161"/>
      <c r="J80" s="61"/>
      <c r="K80" s="61"/>
      <c r="L80" s="59"/>
    </row>
    <row r="81" spans="2:65" s="1" customFormat="1" ht="6.95" customHeight="1">
      <c r="B81" s="39"/>
      <c r="C81" s="61"/>
      <c r="D81" s="61"/>
      <c r="E81" s="61"/>
      <c r="F81" s="61"/>
      <c r="G81" s="61"/>
      <c r="H81" s="61"/>
      <c r="I81" s="161"/>
      <c r="J81" s="61"/>
      <c r="K81" s="61"/>
      <c r="L81" s="59"/>
    </row>
    <row r="82" spans="2:65" s="1" customFormat="1" ht="18" customHeight="1">
      <c r="B82" s="39"/>
      <c r="C82" s="63" t="s">
        <v>23</v>
      </c>
      <c r="D82" s="61"/>
      <c r="E82" s="61"/>
      <c r="F82" s="162" t="str">
        <f>F12</f>
        <v xml:space="preserve">VZ Slavkov </v>
      </c>
      <c r="G82" s="61"/>
      <c r="H82" s="61"/>
      <c r="I82" s="163" t="s">
        <v>25</v>
      </c>
      <c r="J82" s="71" t="str">
        <f>IF(J12="","",J12)</f>
        <v>23. 8. 2017</v>
      </c>
      <c r="K82" s="61"/>
      <c r="L82" s="59"/>
    </row>
    <row r="83" spans="2:65" s="1" customFormat="1" ht="6.95" customHeight="1">
      <c r="B83" s="39"/>
      <c r="C83" s="61"/>
      <c r="D83" s="61"/>
      <c r="E83" s="61"/>
      <c r="F83" s="61"/>
      <c r="G83" s="61"/>
      <c r="H83" s="61"/>
      <c r="I83" s="161"/>
      <c r="J83" s="61"/>
      <c r="K83" s="61"/>
      <c r="L83" s="59"/>
    </row>
    <row r="84" spans="2:65" s="1" customFormat="1" ht="15">
      <c r="B84" s="39"/>
      <c r="C84" s="63" t="s">
        <v>27</v>
      </c>
      <c r="D84" s="61"/>
      <c r="E84" s="61"/>
      <c r="F84" s="162" t="str">
        <f>E15</f>
        <v>Armádní servisní, p.o.</v>
      </c>
      <c r="G84" s="61"/>
      <c r="H84" s="61"/>
      <c r="I84" s="163" t="s">
        <v>33</v>
      </c>
      <c r="J84" s="162" t="str">
        <f>E21</f>
        <v>Václav Krejčí</v>
      </c>
      <c r="K84" s="61"/>
      <c r="L84" s="59"/>
    </row>
    <row r="85" spans="2:65" s="1" customFormat="1" ht="14.45" customHeight="1">
      <c r="B85" s="39"/>
      <c r="C85" s="63" t="s">
        <v>31</v>
      </c>
      <c r="D85" s="61"/>
      <c r="E85" s="61"/>
      <c r="F85" s="162" t="str">
        <f>IF(E18="","",E18)</f>
        <v/>
      </c>
      <c r="G85" s="61"/>
      <c r="H85" s="61"/>
      <c r="I85" s="161"/>
      <c r="J85" s="61"/>
      <c r="K85" s="61"/>
      <c r="L85" s="59"/>
    </row>
    <row r="86" spans="2:65" s="1" customFormat="1" ht="10.35" customHeight="1">
      <c r="B86" s="39"/>
      <c r="C86" s="61"/>
      <c r="D86" s="61"/>
      <c r="E86" s="61"/>
      <c r="F86" s="61"/>
      <c r="G86" s="61"/>
      <c r="H86" s="61"/>
      <c r="I86" s="161"/>
      <c r="J86" s="61"/>
      <c r="K86" s="61"/>
      <c r="L86" s="59"/>
    </row>
    <row r="87" spans="2:65" s="9" customFormat="1" ht="29.25" customHeight="1">
      <c r="B87" s="164"/>
      <c r="C87" s="165" t="s">
        <v>141</v>
      </c>
      <c r="D87" s="166" t="s">
        <v>57</v>
      </c>
      <c r="E87" s="166" t="s">
        <v>53</v>
      </c>
      <c r="F87" s="166" t="s">
        <v>142</v>
      </c>
      <c r="G87" s="166" t="s">
        <v>143</v>
      </c>
      <c r="H87" s="166" t="s">
        <v>144</v>
      </c>
      <c r="I87" s="167" t="s">
        <v>145</v>
      </c>
      <c r="J87" s="166" t="s">
        <v>120</v>
      </c>
      <c r="K87" s="168" t="s">
        <v>146</v>
      </c>
      <c r="L87" s="169"/>
      <c r="M87" s="79" t="s">
        <v>147</v>
      </c>
      <c r="N87" s="80" t="s">
        <v>42</v>
      </c>
      <c r="O87" s="80" t="s">
        <v>148</v>
      </c>
      <c r="P87" s="80" t="s">
        <v>149</v>
      </c>
      <c r="Q87" s="80" t="s">
        <v>150</v>
      </c>
      <c r="R87" s="80" t="s">
        <v>151</v>
      </c>
      <c r="S87" s="80" t="s">
        <v>152</v>
      </c>
      <c r="T87" s="81" t="s">
        <v>153</v>
      </c>
    </row>
    <row r="88" spans="2:65" s="1" customFormat="1" ht="29.25" customHeight="1">
      <c r="B88" s="39"/>
      <c r="C88" s="85" t="s">
        <v>121</v>
      </c>
      <c r="D88" s="61"/>
      <c r="E88" s="61"/>
      <c r="F88" s="61"/>
      <c r="G88" s="61"/>
      <c r="H88" s="61"/>
      <c r="I88" s="161"/>
      <c r="J88" s="170">
        <f>BK88</f>
        <v>0</v>
      </c>
      <c r="K88" s="61"/>
      <c r="L88" s="59"/>
      <c r="M88" s="82"/>
      <c r="N88" s="83"/>
      <c r="O88" s="83"/>
      <c r="P88" s="171">
        <f>P89+P184+P189</f>
        <v>0</v>
      </c>
      <c r="Q88" s="83"/>
      <c r="R88" s="171">
        <f>R89+R184+R189</f>
        <v>0</v>
      </c>
      <c r="S88" s="83"/>
      <c r="T88" s="172">
        <f>T89+T184+T189</f>
        <v>0</v>
      </c>
      <c r="AT88" s="22" t="s">
        <v>71</v>
      </c>
      <c r="AU88" s="22" t="s">
        <v>122</v>
      </c>
      <c r="BK88" s="173">
        <f>BK89+BK184+BK189</f>
        <v>0</v>
      </c>
    </row>
    <row r="89" spans="2:65" s="10" customFormat="1" ht="37.35" customHeight="1">
      <c r="B89" s="174"/>
      <c r="C89" s="175"/>
      <c r="D89" s="176" t="s">
        <v>71</v>
      </c>
      <c r="E89" s="177" t="s">
        <v>154</v>
      </c>
      <c r="F89" s="177" t="s">
        <v>155</v>
      </c>
      <c r="G89" s="175"/>
      <c r="H89" s="175"/>
      <c r="I89" s="178"/>
      <c r="J89" s="179">
        <f>BK89</f>
        <v>0</v>
      </c>
      <c r="K89" s="175"/>
      <c r="L89" s="180"/>
      <c r="M89" s="181"/>
      <c r="N89" s="182"/>
      <c r="O89" s="182"/>
      <c r="P89" s="183">
        <f>P90+P132+P142+P150+P152+P162+P169+P181</f>
        <v>0</v>
      </c>
      <c r="Q89" s="182"/>
      <c r="R89" s="183">
        <f>R90+R132+R142+R150+R152+R162+R169+R181</f>
        <v>0</v>
      </c>
      <c r="S89" s="182"/>
      <c r="T89" s="184">
        <f>T90+T132+T142+T150+T152+T162+T169+T181</f>
        <v>0</v>
      </c>
      <c r="AR89" s="185" t="s">
        <v>80</v>
      </c>
      <c r="AT89" s="186" t="s">
        <v>71</v>
      </c>
      <c r="AU89" s="186" t="s">
        <v>72</v>
      </c>
      <c r="AY89" s="185" t="s">
        <v>156</v>
      </c>
      <c r="BK89" s="187">
        <f>BK90+BK132+BK142+BK150+BK152+BK162+BK169+BK181</f>
        <v>0</v>
      </c>
    </row>
    <row r="90" spans="2:65" s="10" customFormat="1" ht="19.899999999999999" customHeight="1">
      <c r="B90" s="174"/>
      <c r="C90" s="175"/>
      <c r="D90" s="188" t="s">
        <v>71</v>
      </c>
      <c r="E90" s="189" t="s">
        <v>80</v>
      </c>
      <c r="F90" s="189" t="s">
        <v>157</v>
      </c>
      <c r="G90" s="175"/>
      <c r="H90" s="175"/>
      <c r="I90" s="178"/>
      <c r="J90" s="190">
        <f>BK90</f>
        <v>0</v>
      </c>
      <c r="K90" s="175"/>
      <c r="L90" s="180"/>
      <c r="M90" s="181"/>
      <c r="N90" s="182"/>
      <c r="O90" s="182"/>
      <c r="P90" s="183">
        <f>SUM(P91:P131)</f>
        <v>0</v>
      </c>
      <c r="Q90" s="182"/>
      <c r="R90" s="183">
        <f>SUM(R91:R131)</f>
        <v>0</v>
      </c>
      <c r="S90" s="182"/>
      <c r="T90" s="184">
        <f>SUM(T91:T131)</f>
        <v>0</v>
      </c>
      <c r="AR90" s="185" t="s">
        <v>80</v>
      </c>
      <c r="AT90" s="186" t="s">
        <v>71</v>
      </c>
      <c r="AU90" s="186" t="s">
        <v>80</v>
      </c>
      <c r="AY90" s="185" t="s">
        <v>156</v>
      </c>
      <c r="BK90" s="187">
        <f>SUM(BK91:BK131)</f>
        <v>0</v>
      </c>
    </row>
    <row r="91" spans="2:65" s="1" customFormat="1" ht="44.25" customHeight="1">
      <c r="B91" s="39"/>
      <c r="C91" s="191" t="s">
        <v>80</v>
      </c>
      <c r="D91" s="191" t="s">
        <v>158</v>
      </c>
      <c r="E91" s="192" t="s">
        <v>733</v>
      </c>
      <c r="F91" s="193" t="s">
        <v>734</v>
      </c>
      <c r="G91" s="194" t="s">
        <v>161</v>
      </c>
      <c r="H91" s="195">
        <v>108</v>
      </c>
      <c r="I91" s="196"/>
      <c r="J91" s="197">
        <f>ROUND(I91*H91,2)</f>
        <v>0</v>
      </c>
      <c r="K91" s="193" t="s">
        <v>21</v>
      </c>
      <c r="L91" s="59"/>
      <c r="M91" s="198" t="s">
        <v>21</v>
      </c>
      <c r="N91" s="199" t="s">
        <v>43</v>
      </c>
      <c r="O91" s="40"/>
      <c r="P91" s="200">
        <f>O91*H91</f>
        <v>0</v>
      </c>
      <c r="Q91" s="200">
        <v>0</v>
      </c>
      <c r="R91" s="200">
        <f>Q91*H91</f>
        <v>0</v>
      </c>
      <c r="S91" s="200">
        <v>0</v>
      </c>
      <c r="T91" s="201">
        <f>S91*H91</f>
        <v>0</v>
      </c>
      <c r="AR91" s="22" t="s">
        <v>162</v>
      </c>
      <c r="AT91" s="22" t="s">
        <v>158</v>
      </c>
      <c r="AU91" s="22" t="s">
        <v>82</v>
      </c>
      <c r="AY91" s="22" t="s">
        <v>156</v>
      </c>
      <c r="BE91" s="202">
        <f>IF(N91="základní",J91,0)</f>
        <v>0</v>
      </c>
      <c r="BF91" s="202">
        <f>IF(N91="snížená",J91,0)</f>
        <v>0</v>
      </c>
      <c r="BG91" s="202">
        <f>IF(N91="zákl. přenesená",J91,0)</f>
        <v>0</v>
      </c>
      <c r="BH91" s="202">
        <f>IF(N91="sníž. přenesená",J91,0)</f>
        <v>0</v>
      </c>
      <c r="BI91" s="202">
        <f>IF(N91="nulová",J91,0)</f>
        <v>0</v>
      </c>
      <c r="BJ91" s="22" t="s">
        <v>80</v>
      </c>
      <c r="BK91" s="202">
        <f>ROUND(I91*H91,2)</f>
        <v>0</v>
      </c>
      <c r="BL91" s="22" t="s">
        <v>162</v>
      </c>
      <c r="BM91" s="22" t="s">
        <v>82</v>
      </c>
    </row>
    <row r="92" spans="2:65" s="11" customFormat="1">
      <c r="B92" s="203"/>
      <c r="C92" s="204"/>
      <c r="D92" s="205" t="s">
        <v>163</v>
      </c>
      <c r="E92" s="206" t="s">
        <v>21</v>
      </c>
      <c r="F92" s="207" t="s">
        <v>735</v>
      </c>
      <c r="G92" s="204"/>
      <c r="H92" s="208">
        <v>60</v>
      </c>
      <c r="I92" s="209"/>
      <c r="J92" s="204"/>
      <c r="K92" s="204"/>
      <c r="L92" s="210"/>
      <c r="M92" s="211"/>
      <c r="N92" s="212"/>
      <c r="O92" s="212"/>
      <c r="P92" s="212"/>
      <c r="Q92" s="212"/>
      <c r="R92" s="212"/>
      <c r="S92" s="212"/>
      <c r="T92" s="213"/>
      <c r="AT92" s="214" t="s">
        <v>163</v>
      </c>
      <c r="AU92" s="214" t="s">
        <v>82</v>
      </c>
      <c r="AV92" s="11" t="s">
        <v>82</v>
      </c>
      <c r="AW92" s="11" t="s">
        <v>35</v>
      </c>
      <c r="AX92" s="11" t="s">
        <v>72</v>
      </c>
      <c r="AY92" s="214" t="s">
        <v>156</v>
      </c>
    </row>
    <row r="93" spans="2:65" s="11" customFormat="1">
      <c r="B93" s="203"/>
      <c r="C93" s="204"/>
      <c r="D93" s="205" t="s">
        <v>163</v>
      </c>
      <c r="E93" s="206" t="s">
        <v>21</v>
      </c>
      <c r="F93" s="207" t="s">
        <v>736</v>
      </c>
      <c r="G93" s="204"/>
      <c r="H93" s="208">
        <v>24</v>
      </c>
      <c r="I93" s="209"/>
      <c r="J93" s="204"/>
      <c r="K93" s="204"/>
      <c r="L93" s="210"/>
      <c r="M93" s="211"/>
      <c r="N93" s="212"/>
      <c r="O93" s="212"/>
      <c r="P93" s="212"/>
      <c r="Q93" s="212"/>
      <c r="R93" s="212"/>
      <c r="S93" s="212"/>
      <c r="T93" s="213"/>
      <c r="AT93" s="214" t="s">
        <v>163</v>
      </c>
      <c r="AU93" s="214" t="s">
        <v>82</v>
      </c>
      <c r="AV93" s="11" t="s">
        <v>82</v>
      </c>
      <c r="AW93" s="11" t="s">
        <v>35</v>
      </c>
      <c r="AX93" s="11" t="s">
        <v>72</v>
      </c>
      <c r="AY93" s="214" t="s">
        <v>156</v>
      </c>
    </row>
    <row r="94" spans="2:65" s="11" customFormat="1">
      <c r="B94" s="203"/>
      <c r="C94" s="204"/>
      <c r="D94" s="205" t="s">
        <v>163</v>
      </c>
      <c r="E94" s="206" t="s">
        <v>21</v>
      </c>
      <c r="F94" s="207" t="s">
        <v>737</v>
      </c>
      <c r="G94" s="204"/>
      <c r="H94" s="208">
        <v>8</v>
      </c>
      <c r="I94" s="209"/>
      <c r="J94" s="204"/>
      <c r="K94" s="204"/>
      <c r="L94" s="210"/>
      <c r="M94" s="211"/>
      <c r="N94" s="212"/>
      <c r="O94" s="212"/>
      <c r="P94" s="212"/>
      <c r="Q94" s="212"/>
      <c r="R94" s="212"/>
      <c r="S94" s="212"/>
      <c r="T94" s="213"/>
      <c r="AT94" s="214" t="s">
        <v>163</v>
      </c>
      <c r="AU94" s="214" t="s">
        <v>82</v>
      </c>
      <c r="AV94" s="11" t="s">
        <v>82</v>
      </c>
      <c r="AW94" s="11" t="s">
        <v>35</v>
      </c>
      <c r="AX94" s="11" t="s">
        <v>72</v>
      </c>
      <c r="AY94" s="214" t="s">
        <v>156</v>
      </c>
    </row>
    <row r="95" spans="2:65" s="11" customFormat="1">
      <c r="B95" s="203"/>
      <c r="C95" s="204"/>
      <c r="D95" s="205" t="s">
        <v>163</v>
      </c>
      <c r="E95" s="206" t="s">
        <v>21</v>
      </c>
      <c r="F95" s="207" t="s">
        <v>738</v>
      </c>
      <c r="G95" s="204"/>
      <c r="H95" s="208">
        <v>16</v>
      </c>
      <c r="I95" s="209"/>
      <c r="J95" s="204"/>
      <c r="K95" s="204"/>
      <c r="L95" s="210"/>
      <c r="M95" s="211"/>
      <c r="N95" s="212"/>
      <c r="O95" s="212"/>
      <c r="P95" s="212"/>
      <c r="Q95" s="212"/>
      <c r="R95" s="212"/>
      <c r="S95" s="212"/>
      <c r="T95" s="213"/>
      <c r="AT95" s="214" t="s">
        <v>163</v>
      </c>
      <c r="AU95" s="214" t="s">
        <v>82</v>
      </c>
      <c r="AV95" s="11" t="s">
        <v>82</v>
      </c>
      <c r="AW95" s="11" t="s">
        <v>35</v>
      </c>
      <c r="AX95" s="11" t="s">
        <v>72</v>
      </c>
      <c r="AY95" s="214" t="s">
        <v>156</v>
      </c>
    </row>
    <row r="96" spans="2:65" s="12" customFormat="1">
      <c r="B96" s="215"/>
      <c r="C96" s="216"/>
      <c r="D96" s="217" t="s">
        <v>163</v>
      </c>
      <c r="E96" s="218" t="s">
        <v>21</v>
      </c>
      <c r="F96" s="219" t="s">
        <v>166</v>
      </c>
      <c r="G96" s="216"/>
      <c r="H96" s="220">
        <v>108</v>
      </c>
      <c r="I96" s="221"/>
      <c r="J96" s="216"/>
      <c r="K96" s="216"/>
      <c r="L96" s="222"/>
      <c r="M96" s="223"/>
      <c r="N96" s="224"/>
      <c r="O96" s="224"/>
      <c r="P96" s="224"/>
      <c r="Q96" s="224"/>
      <c r="R96" s="224"/>
      <c r="S96" s="224"/>
      <c r="T96" s="225"/>
      <c r="AT96" s="226" t="s">
        <v>163</v>
      </c>
      <c r="AU96" s="226" t="s">
        <v>82</v>
      </c>
      <c r="AV96" s="12" t="s">
        <v>162</v>
      </c>
      <c r="AW96" s="12" t="s">
        <v>35</v>
      </c>
      <c r="AX96" s="12" t="s">
        <v>80</v>
      </c>
      <c r="AY96" s="226" t="s">
        <v>156</v>
      </c>
    </row>
    <row r="97" spans="2:65" s="1" customFormat="1" ht="44.25" customHeight="1">
      <c r="B97" s="39"/>
      <c r="C97" s="191" t="s">
        <v>82</v>
      </c>
      <c r="D97" s="191" t="s">
        <v>158</v>
      </c>
      <c r="E97" s="192" t="s">
        <v>739</v>
      </c>
      <c r="F97" s="193" t="s">
        <v>740</v>
      </c>
      <c r="G97" s="194" t="s">
        <v>161</v>
      </c>
      <c r="H97" s="195">
        <v>108</v>
      </c>
      <c r="I97" s="196"/>
      <c r="J97" s="197">
        <f>ROUND(I97*H97,2)</f>
        <v>0</v>
      </c>
      <c r="K97" s="193" t="s">
        <v>21</v>
      </c>
      <c r="L97" s="59"/>
      <c r="M97" s="198" t="s">
        <v>21</v>
      </c>
      <c r="N97" s="199" t="s">
        <v>43</v>
      </c>
      <c r="O97" s="40"/>
      <c r="P97" s="200">
        <f>O97*H97</f>
        <v>0</v>
      </c>
      <c r="Q97" s="200">
        <v>0</v>
      </c>
      <c r="R97" s="200">
        <f>Q97*H97</f>
        <v>0</v>
      </c>
      <c r="S97" s="200">
        <v>0</v>
      </c>
      <c r="T97" s="201">
        <f>S97*H97</f>
        <v>0</v>
      </c>
      <c r="AR97" s="22" t="s">
        <v>162</v>
      </c>
      <c r="AT97" s="22" t="s">
        <v>158</v>
      </c>
      <c r="AU97" s="22" t="s">
        <v>82</v>
      </c>
      <c r="AY97" s="22" t="s">
        <v>156</v>
      </c>
      <c r="BE97" s="202">
        <f>IF(N97="základní",J97,0)</f>
        <v>0</v>
      </c>
      <c r="BF97" s="202">
        <f>IF(N97="snížená",J97,0)</f>
        <v>0</v>
      </c>
      <c r="BG97" s="202">
        <f>IF(N97="zákl. přenesená",J97,0)</f>
        <v>0</v>
      </c>
      <c r="BH97" s="202">
        <f>IF(N97="sníž. přenesená",J97,0)</f>
        <v>0</v>
      </c>
      <c r="BI97" s="202">
        <f>IF(N97="nulová",J97,0)</f>
        <v>0</v>
      </c>
      <c r="BJ97" s="22" t="s">
        <v>80</v>
      </c>
      <c r="BK97" s="202">
        <f>ROUND(I97*H97,2)</f>
        <v>0</v>
      </c>
      <c r="BL97" s="22" t="s">
        <v>162</v>
      </c>
      <c r="BM97" s="22" t="s">
        <v>162</v>
      </c>
    </row>
    <row r="98" spans="2:65" s="1" customFormat="1" ht="44.25" customHeight="1">
      <c r="B98" s="39"/>
      <c r="C98" s="191" t="s">
        <v>169</v>
      </c>
      <c r="D98" s="191" t="s">
        <v>158</v>
      </c>
      <c r="E98" s="192" t="s">
        <v>741</v>
      </c>
      <c r="F98" s="193" t="s">
        <v>742</v>
      </c>
      <c r="G98" s="194" t="s">
        <v>161</v>
      </c>
      <c r="H98" s="195">
        <v>108</v>
      </c>
      <c r="I98" s="196"/>
      <c r="J98" s="197">
        <f>ROUND(I98*H98,2)</f>
        <v>0</v>
      </c>
      <c r="K98" s="193" t="s">
        <v>21</v>
      </c>
      <c r="L98" s="59"/>
      <c r="M98" s="198" t="s">
        <v>21</v>
      </c>
      <c r="N98" s="199" t="s">
        <v>43</v>
      </c>
      <c r="O98" s="40"/>
      <c r="P98" s="200">
        <f>O98*H98</f>
        <v>0</v>
      </c>
      <c r="Q98" s="200">
        <v>0</v>
      </c>
      <c r="R98" s="200">
        <f>Q98*H98</f>
        <v>0</v>
      </c>
      <c r="S98" s="200">
        <v>0</v>
      </c>
      <c r="T98" s="201">
        <f>S98*H98</f>
        <v>0</v>
      </c>
      <c r="AR98" s="22" t="s">
        <v>162</v>
      </c>
      <c r="AT98" s="22" t="s">
        <v>158</v>
      </c>
      <c r="AU98" s="22" t="s">
        <v>82</v>
      </c>
      <c r="AY98" s="22" t="s">
        <v>156</v>
      </c>
      <c r="BE98" s="202">
        <f>IF(N98="základní",J98,0)</f>
        <v>0</v>
      </c>
      <c r="BF98" s="202">
        <f>IF(N98="snížená",J98,0)</f>
        <v>0</v>
      </c>
      <c r="BG98" s="202">
        <f>IF(N98="zákl. přenesená",J98,0)</f>
        <v>0</v>
      </c>
      <c r="BH98" s="202">
        <f>IF(N98="sníž. přenesená",J98,0)</f>
        <v>0</v>
      </c>
      <c r="BI98" s="202">
        <f>IF(N98="nulová",J98,0)</f>
        <v>0</v>
      </c>
      <c r="BJ98" s="22" t="s">
        <v>80</v>
      </c>
      <c r="BK98" s="202">
        <f>ROUND(I98*H98,2)</f>
        <v>0</v>
      </c>
      <c r="BL98" s="22" t="s">
        <v>162</v>
      </c>
      <c r="BM98" s="22" t="s">
        <v>172</v>
      </c>
    </row>
    <row r="99" spans="2:65" s="11" customFormat="1">
      <c r="B99" s="203"/>
      <c r="C99" s="204"/>
      <c r="D99" s="205" t="s">
        <v>163</v>
      </c>
      <c r="E99" s="206" t="s">
        <v>21</v>
      </c>
      <c r="F99" s="207" t="s">
        <v>735</v>
      </c>
      <c r="G99" s="204"/>
      <c r="H99" s="208">
        <v>60</v>
      </c>
      <c r="I99" s="209"/>
      <c r="J99" s="204"/>
      <c r="K99" s="204"/>
      <c r="L99" s="210"/>
      <c r="M99" s="211"/>
      <c r="N99" s="212"/>
      <c r="O99" s="212"/>
      <c r="P99" s="212"/>
      <c r="Q99" s="212"/>
      <c r="R99" s="212"/>
      <c r="S99" s="212"/>
      <c r="T99" s="213"/>
      <c r="AT99" s="214" t="s">
        <v>163</v>
      </c>
      <c r="AU99" s="214" t="s">
        <v>82</v>
      </c>
      <c r="AV99" s="11" t="s">
        <v>82</v>
      </c>
      <c r="AW99" s="11" t="s">
        <v>35</v>
      </c>
      <c r="AX99" s="11" t="s">
        <v>72</v>
      </c>
      <c r="AY99" s="214" t="s">
        <v>156</v>
      </c>
    </row>
    <row r="100" spans="2:65" s="11" customFormat="1">
      <c r="B100" s="203"/>
      <c r="C100" s="204"/>
      <c r="D100" s="205" t="s">
        <v>163</v>
      </c>
      <c r="E100" s="206" t="s">
        <v>21</v>
      </c>
      <c r="F100" s="207" t="s">
        <v>736</v>
      </c>
      <c r="G100" s="204"/>
      <c r="H100" s="208">
        <v>24</v>
      </c>
      <c r="I100" s="209"/>
      <c r="J100" s="204"/>
      <c r="K100" s="204"/>
      <c r="L100" s="210"/>
      <c r="M100" s="211"/>
      <c r="N100" s="212"/>
      <c r="O100" s="212"/>
      <c r="P100" s="212"/>
      <c r="Q100" s="212"/>
      <c r="R100" s="212"/>
      <c r="S100" s="212"/>
      <c r="T100" s="213"/>
      <c r="AT100" s="214" t="s">
        <v>163</v>
      </c>
      <c r="AU100" s="214" t="s">
        <v>82</v>
      </c>
      <c r="AV100" s="11" t="s">
        <v>82</v>
      </c>
      <c r="AW100" s="11" t="s">
        <v>35</v>
      </c>
      <c r="AX100" s="11" t="s">
        <v>72</v>
      </c>
      <c r="AY100" s="214" t="s">
        <v>156</v>
      </c>
    </row>
    <row r="101" spans="2:65" s="11" customFormat="1">
      <c r="B101" s="203"/>
      <c r="C101" s="204"/>
      <c r="D101" s="205" t="s">
        <v>163</v>
      </c>
      <c r="E101" s="206" t="s">
        <v>21</v>
      </c>
      <c r="F101" s="207" t="s">
        <v>737</v>
      </c>
      <c r="G101" s="204"/>
      <c r="H101" s="208">
        <v>8</v>
      </c>
      <c r="I101" s="209"/>
      <c r="J101" s="204"/>
      <c r="K101" s="204"/>
      <c r="L101" s="210"/>
      <c r="M101" s="211"/>
      <c r="N101" s="212"/>
      <c r="O101" s="212"/>
      <c r="P101" s="212"/>
      <c r="Q101" s="212"/>
      <c r="R101" s="212"/>
      <c r="S101" s="212"/>
      <c r="T101" s="213"/>
      <c r="AT101" s="214" t="s">
        <v>163</v>
      </c>
      <c r="AU101" s="214" t="s">
        <v>82</v>
      </c>
      <c r="AV101" s="11" t="s">
        <v>82</v>
      </c>
      <c r="AW101" s="11" t="s">
        <v>35</v>
      </c>
      <c r="AX101" s="11" t="s">
        <v>72</v>
      </c>
      <c r="AY101" s="214" t="s">
        <v>156</v>
      </c>
    </row>
    <row r="102" spans="2:65" s="11" customFormat="1">
      <c r="B102" s="203"/>
      <c r="C102" s="204"/>
      <c r="D102" s="205" t="s">
        <v>163</v>
      </c>
      <c r="E102" s="206" t="s">
        <v>21</v>
      </c>
      <c r="F102" s="207" t="s">
        <v>738</v>
      </c>
      <c r="G102" s="204"/>
      <c r="H102" s="208">
        <v>16</v>
      </c>
      <c r="I102" s="209"/>
      <c r="J102" s="204"/>
      <c r="K102" s="204"/>
      <c r="L102" s="210"/>
      <c r="M102" s="211"/>
      <c r="N102" s="212"/>
      <c r="O102" s="212"/>
      <c r="P102" s="212"/>
      <c r="Q102" s="212"/>
      <c r="R102" s="212"/>
      <c r="S102" s="212"/>
      <c r="T102" s="213"/>
      <c r="AT102" s="214" t="s">
        <v>163</v>
      </c>
      <c r="AU102" s="214" t="s">
        <v>82</v>
      </c>
      <c r="AV102" s="11" t="s">
        <v>82</v>
      </c>
      <c r="AW102" s="11" t="s">
        <v>35</v>
      </c>
      <c r="AX102" s="11" t="s">
        <v>72</v>
      </c>
      <c r="AY102" s="214" t="s">
        <v>156</v>
      </c>
    </row>
    <row r="103" spans="2:65" s="12" customFormat="1">
      <c r="B103" s="215"/>
      <c r="C103" s="216"/>
      <c r="D103" s="217" t="s">
        <v>163</v>
      </c>
      <c r="E103" s="218" t="s">
        <v>21</v>
      </c>
      <c r="F103" s="219" t="s">
        <v>166</v>
      </c>
      <c r="G103" s="216"/>
      <c r="H103" s="220">
        <v>108</v>
      </c>
      <c r="I103" s="221"/>
      <c r="J103" s="216"/>
      <c r="K103" s="216"/>
      <c r="L103" s="222"/>
      <c r="M103" s="223"/>
      <c r="N103" s="224"/>
      <c r="O103" s="224"/>
      <c r="P103" s="224"/>
      <c r="Q103" s="224"/>
      <c r="R103" s="224"/>
      <c r="S103" s="224"/>
      <c r="T103" s="225"/>
      <c r="AT103" s="226" t="s">
        <v>163</v>
      </c>
      <c r="AU103" s="226" t="s">
        <v>82</v>
      </c>
      <c r="AV103" s="12" t="s">
        <v>162</v>
      </c>
      <c r="AW103" s="12" t="s">
        <v>35</v>
      </c>
      <c r="AX103" s="12" t="s">
        <v>80</v>
      </c>
      <c r="AY103" s="226" t="s">
        <v>156</v>
      </c>
    </row>
    <row r="104" spans="2:65" s="1" customFormat="1" ht="31.5" customHeight="1">
      <c r="B104" s="39"/>
      <c r="C104" s="191" t="s">
        <v>162</v>
      </c>
      <c r="D104" s="191" t="s">
        <v>158</v>
      </c>
      <c r="E104" s="192" t="s">
        <v>743</v>
      </c>
      <c r="F104" s="193" t="s">
        <v>744</v>
      </c>
      <c r="G104" s="194" t="s">
        <v>175</v>
      </c>
      <c r="H104" s="195">
        <v>276.18</v>
      </c>
      <c r="I104" s="196"/>
      <c r="J104" s="197">
        <f>ROUND(I104*H104,2)</f>
        <v>0</v>
      </c>
      <c r="K104" s="193" t="s">
        <v>21</v>
      </c>
      <c r="L104" s="59"/>
      <c r="M104" s="198" t="s">
        <v>21</v>
      </c>
      <c r="N104" s="199" t="s">
        <v>43</v>
      </c>
      <c r="O104" s="40"/>
      <c r="P104" s="200">
        <f>O104*H104</f>
        <v>0</v>
      </c>
      <c r="Q104" s="200">
        <v>0</v>
      </c>
      <c r="R104" s="200">
        <f>Q104*H104</f>
        <v>0</v>
      </c>
      <c r="S104" s="200">
        <v>0</v>
      </c>
      <c r="T104" s="201">
        <f>S104*H104</f>
        <v>0</v>
      </c>
      <c r="AR104" s="22" t="s">
        <v>162</v>
      </c>
      <c r="AT104" s="22" t="s">
        <v>158</v>
      </c>
      <c r="AU104" s="22" t="s">
        <v>82</v>
      </c>
      <c r="AY104" s="22" t="s">
        <v>156</v>
      </c>
      <c r="BE104" s="202">
        <f>IF(N104="základní",J104,0)</f>
        <v>0</v>
      </c>
      <c r="BF104" s="202">
        <f>IF(N104="snížená",J104,0)</f>
        <v>0</v>
      </c>
      <c r="BG104" s="202">
        <f>IF(N104="zákl. přenesená",J104,0)</f>
        <v>0</v>
      </c>
      <c r="BH104" s="202">
        <f>IF(N104="sníž. přenesená",J104,0)</f>
        <v>0</v>
      </c>
      <c r="BI104" s="202">
        <f>IF(N104="nulová",J104,0)</f>
        <v>0</v>
      </c>
      <c r="BJ104" s="22" t="s">
        <v>80</v>
      </c>
      <c r="BK104" s="202">
        <f>ROUND(I104*H104,2)</f>
        <v>0</v>
      </c>
      <c r="BL104" s="22" t="s">
        <v>162</v>
      </c>
      <c r="BM104" s="22" t="s">
        <v>176</v>
      </c>
    </row>
    <row r="105" spans="2:65" s="1" customFormat="1" ht="44.25" customHeight="1">
      <c r="B105" s="39"/>
      <c r="C105" s="191" t="s">
        <v>177</v>
      </c>
      <c r="D105" s="191" t="s">
        <v>158</v>
      </c>
      <c r="E105" s="192" t="s">
        <v>745</v>
      </c>
      <c r="F105" s="193" t="s">
        <v>746</v>
      </c>
      <c r="G105" s="194" t="s">
        <v>175</v>
      </c>
      <c r="H105" s="195">
        <v>276.18</v>
      </c>
      <c r="I105" s="196"/>
      <c r="J105" s="197">
        <f>ROUND(I105*H105,2)</f>
        <v>0</v>
      </c>
      <c r="K105" s="193" t="s">
        <v>21</v>
      </c>
      <c r="L105" s="59"/>
      <c r="M105" s="198" t="s">
        <v>21</v>
      </c>
      <c r="N105" s="199" t="s">
        <v>43</v>
      </c>
      <c r="O105" s="40"/>
      <c r="P105" s="200">
        <f>O105*H105</f>
        <v>0</v>
      </c>
      <c r="Q105" s="200">
        <v>0</v>
      </c>
      <c r="R105" s="200">
        <f>Q105*H105</f>
        <v>0</v>
      </c>
      <c r="S105" s="200">
        <v>0</v>
      </c>
      <c r="T105" s="201">
        <f>S105*H105</f>
        <v>0</v>
      </c>
      <c r="AR105" s="22" t="s">
        <v>162</v>
      </c>
      <c r="AT105" s="22" t="s">
        <v>158</v>
      </c>
      <c r="AU105" s="22" t="s">
        <v>82</v>
      </c>
      <c r="AY105" s="22" t="s">
        <v>156</v>
      </c>
      <c r="BE105" s="202">
        <f>IF(N105="základní",J105,0)</f>
        <v>0</v>
      </c>
      <c r="BF105" s="202">
        <f>IF(N105="snížená",J105,0)</f>
        <v>0</v>
      </c>
      <c r="BG105" s="202">
        <f>IF(N105="zákl. přenesená",J105,0)</f>
        <v>0</v>
      </c>
      <c r="BH105" s="202">
        <f>IF(N105="sníž. přenesená",J105,0)</f>
        <v>0</v>
      </c>
      <c r="BI105" s="202">
        <f>IF(N105="nulová",J105,0)</f>
        <v>0</v>
      </c>
      <c r="BJ105" s="22" t="s">
        <v>80</v>
      </c>
      <c r="BK105" s="202">
        <f>ROUND(I105*H105,2)</f>
        <v>0</v>
      </c>
      <c r="BL105" s="22" t="s">
        <v>162</v>
      </c>
      <c r="BM105" s="22" t="s">
        <v>180</v>
      </c>
    </row>
    <row r="106" spans="2:65" s="1" customFormat="1" ht="44.25" customHeight="1">
      <c r="B106" s="39"/>
      <c r="C106" s="191" t="s">
        <v>172</v>
      </c>
      <c r="D106" s="191" t="s">
        <v>158</v>
      </c>
      <c r="E106" s="192" t="s">
        <v>747</v>
      </c>
      <c r="F106" s="193" t="s">
        <v>748</v>
      </c>
      <c r="G106" s="194" t="s">
        <v>175</v>
      </c>
      <c r="H106" s="195">
        <v>2.742</v>
      </c>
      <c r="I106" s="196"/>
      <c r="J106" s="197">
        <f>ROUND(I106*H106,2)</f>
        <v>0</v>
      </c>
      <c r="K106" s="193" t="s">
        <v>21</v>
      </c>
      <c r="L106" s="59"/>
      <c r="M106" s="198" t="s">
        <v>21</v>
      </c>
      <c r="N106" s="199" t="s">
        <v>43</v>
      </c>
      <c r="O106" s="40"/>
      <c r="P106" s="200">
        <f>O106*H106</f>
        <v>0</v>
      </c>
      <c r="Q106" s="200">
        <v>0</v>
      </c>
      <c r="R106" s="200">
        <f>Q106*H106</f>
        <v>0</v>
      </c>
      <c r="S106" s="200">
        <v>0</v>
      </c>
      <c r="T106" s="201">
        <f>S106*H106</f>
        <v>0</v>
      </c>
      <c r="AR106" s="22" t="s">
        <v>162</v>
      </c>
      <c r="AT106" s="22" t="s">
        <v>158</v>
      </c>
      <c r="AU106" s="22" t="s">
        <v>82</v>
      </c>
      <c r="AY106" s="22" t="s">
        <v>156</v>
      </c>
      <c r="BE106" s="202">
        <f>IF(N106="základní",J106,0)</f>
        <v>0</v>
      </c>
      <c r="BF106" s="202">
        <f>IF(N106="snížená",J106,0)</f>
        <v>0</v>
      </c>
      <c r="BG106" s="202">
        <f>IF(N106="zákl. přenesená",J106,0)</f>
        <v>0</v>
      </c>
      <c r="BH106" s="202">
        <f>IF(N106="sníž. přenesená",J106,0)</f>
        <v>0</v>
      </c>
      <c r="BI106" s="202">
        <f>IF(N106="nulová",J106,0)</f>
        <v>0</v>
      </c>
      <c r="BJ106" s="22" t="s">
        <v>80</v>
      </c>
      <c r="BK106" s="202">
        <f>ROUND(I106*H106,2)</f>
        <v>0</v>
      </c>
      <c r="BL106" s="22" t="s">
        <v>162</v>
      </c>
      <c r="BM106" s="22" t="s">
        <v>183</v>
      </c>
    </row>
    <row r="107" spans="2:65" s="11" customFormat="1">
      <c r="B107" s="203"/>
      <c r="C107" s="204"/>
      <c r="D107" s="205" t="s">
        <v>163</v>
      </c>
      <c r="E107" s="206" t="s">
        <v>21</v>
      </c>
      <c r="F107" s="207" t="s">
        <v>749</v>
      </c>
      <c r="G107" s="204"/>
      <c r="H107" s="208">
        <v>0.72599999999999998</v>
      </c>
      <c r="I107" s="209"/>
      <c r="J107" s="204"/>
      <c r="K107" s="204"/>
      <c r="L107" s="210"/>
      <c r="M107" s="211"/>
      <c r="N107" s="212"/>
      <c r="O107" s="212"/>
      <c r="P107" s="212"/>
      <c r="Q107" s="212"/>
      <c r="R107" s="212"/>
      <c r="S107" s="212"/>
      <c r="T107" s="213"/>
      <c r="AT107" s="214" t="s">
        <v>163</v>
      </c>
      <c r="AU107" s="214" t="s">
        <v>82</v>
      </c>
      <c r="AV107" s="11" t="s">
        <v>82</v>
      </c>
      <c r="AW107" s="11" t="s">
        <v>35</v>
      </c>
      <c r="AX107" s="11" t="s">
        <v>72</v>
      </c>
      <c r="AY107" s="214" t="s">
        <v>156</v>
      </c>
    </row>
    <row r="108" spans="2:65" s="11" customFormat="1">
      <c r="B108" s="203"/>
      <c r="C108" s="204"/>
      <c r="D108" s="205" t="s">
        <v>163</v>
      </c>
      <c r="E108" s="206" t="s">
        <v>21</v>
      </c>
      <c r="F108" s="207" t="s">
        <v>750</v>
      </c>
      <c r="G108" s="204"/>
      <c r="H108" s="208">
        <v>2.016</v>
      </c>
      <c r="I108" s="209"/>
      <c r="J108" s="204"/>
      <c r="K108" s="204"/>
      <c r="L108" s="210"/>
      <c r="M108" s="211"/>
      <c r="N108" s="212"/>
      <c r="O108" s="212"/>
      <c r="P108" s="212"/>
      <c r="Q108" s="212"/>
      <c r="R108" s="212"/>
      <c r="S108" s="212"/>
      <c r="T108" s="213"/>
      <c r="AT108" s="214" t="s">
        <v>163</v>
      </c>
      <c r="AU108" s="214" t="s">
        <v>82</v>
      </c>
      <c r="AV108" s="11" t="s">
        <v>82</v>
      </c>
      <c r="AW108" s="11" t="s">
        <v>35</v>
      </c>
      <c r="AX108" s="11" t="s">
        <v>72</v>
      </c>
      <c r="AY108" s="214" t="s">
        <v>156</v>
      </c>
    </row>
    <row r="109" spans="2:65" s="12" customFormat="1">
      <c r="B109" s="215"/>
      <c r="C109" s="216"/>
      <c r="D109" s="217" t="s">
        <v>163</v>
      </c>
      <c r="E109" s="218" t="s">
        <v>21</v>
      </c>
      <c r="F109" s="219" t="s">
        <v>166</v>
      </c>
      <c r="G109" s="216"/>
      <c r="H109" s="220">
        <v>2.742</v>
      </c>
      <c r="I109" s="221"/>
      <c r="J109" s="216"/>
      <c r="K109" s="216"/>
      <c r="L109" s="222"/>
      <c r="M109" s="223"/>
      <c r="N109" s="224"/>
      <c r="O109" s="224"/>
      <c r="P109" s="224"/>
      <c r="Q109" s="224"/>
      <c r="R109" s="224"/>
      <c r="S109" s="224"/>
      <c r="T109" s="225"/>
      <c r="AT109" s="226" t="s">
        <v>163</v>
      </c>
      <c r="AU109" s="226" t="s">
        <v>82</v>
      </c>
      <c r="AV109" s="12" t="s">
        <v>162</v>
      </c>
      <c r="AW109" s="12" t="s">
        <v>35</v>
      </c>
      <c r="AX109" s="12" t="s">
        <v>80</v>
      </c>
      <c r="AY109" s="226" t="s">
        <v>156</v>
      </c>
    </row>
    <row r="110" spans="2:65" s="1" customFormat="1" ht="44.25" customHeight="1">
      <c r="B110" s="39"/>
      <c r="C110" s="191" t="s">
        <v>185</v>
      </c>
      <c r="D110" s="191" t="s">
        <v>158</v>
      </c>
      <c r="E110" s="192" t="s">
        <v>751</v>
      </c>
      <c r="F110" s="193" t="s">
        <v>752</v>
      </c>
      <c r="G110" s="194" t="s">
        <v>175</v>
      </c>
      <c r="H110" s="195">
        <v>2.742</v>
      </c>
      <c r="I110" s="196"/>
      <c r="J110" s="197">
        <f>ROUND(I110*H110,2)</f>
        <v>0</v>
      </c>
      <c r="K110" s="193" t="s">
        <v>21</v>
      </c>
      <c r="L110" s="59"/>
      <c r="M110" s="198" t="s">
        <v>21</v>
      </c>
      <c r="N110" s="199" t="s">
        <v>43</v>
      </c>
      <c r="O110" s="40"/>
      <c r="P110" s="200">
        <f>O110*H110</f>
        <v>0</v>
      </c>
      <c r="Q110" s="200">
        <v>0</v>
      </c>
      <c r="R110" s="200">
        <f>Q110*H110</f>
        <v>0</v>
      </c>
      <c r="S110" s="200">
        <v>0</v>
      </c>
      <c r="T110" s="201">
        <f>S110*H110</f>
        <v>0</v>
      </c>
      <c r="AR110" s="22" t="s">
        <v>162</v>
      </c>
      <c r="AT110" s="22" t="s">
        <v>158</v>
      </c>
      <c r="AU110" s="22" t="s">
        <v>82</v>
      </c>
      <c r="AY110" s="22" t="s">
        <v>156</v>
      </c>
      <c r="BE110" s="202">
        <f>IF(N110="základní",J110,0)</f>
        <v>0</v>
      </c>
      <c r="BF110" s="202">
        <f>IF(N110="snížená",J110,0)</f>
        <v>0</v>
      </c>
      <c r="BG110" s="202">
        <f>IF(N110="zákl. přenesená",J110,0)</f>
        <v>0</v>
      </c>
      <c r="BH110" s="202">
        <f>IF(N110="sníž. přenesená",J110,0)</f>
        <v>0</v>
      </c>
      <c r="BI110" s="202">
        <f>IF(N110="nulová",J110,0)</f>
        <v>0</v>
      </c>
      <c r="BJ110" s="22" t="s">
        <v>80</v>
      </c>
      <c r="BK110" s="202">
        <f>ROUND(I110*H110,2)</f>
        <v>0</v>
      </c>
      <c r="BL110" s="22" t="s">
        <v>162</v>
      </c>
      <c r="BM110" s="22" t="s">
        <v>188</v>
      </c>
    </row>
    <row r="111" spans="2:65" s="1" customFormat="1" ht="44.25" customHeight="1">
      <c r="B111" s="39"/>
      <c r="C111" s="191" t="s">
        <v>176</v>
      </c>
      <c r="D111" s="191" t="s">
        <v>158</v>
      </c>
      <c r="E111" s="192" t="s">
        <v>753</v>
      </c>
      <c r="F111" s="193" t="s">
        <v>754</v>
      </c>
      <c r="G111" s="194" t="s">
        <v>175</v>
      </c>
      <c r="H111" s="195">
        <v>293.50200000000001</v>
      </c>
      <c r="I111" s="196"/>
      <c r="J111" s="197">
        <f>ROUND(I111*H111,2)</f>
        <v>0</v>
      </c>
      <c r="K111" s="193" t="s">
        <v>21</v>
      </c>
      <c r="L111" s="59"/>
      <c r="M111" s="198" t="s">
        <v>21</v>
      </c>
      <c r="N111" s="199" t="s">
        <v>43</v>
      </c>
      <c r="O111" s="40"/>
      <c r="P111" s="200">
        <f>O111*H111</f>
        <v>0</v>
      </c>
      <c r="Q111" s="200">
        <v>0</v>
      </c>
      <c r="R111" s="200">
        <f>Q111*H111</f>
        <v>0</v>
      </c>
      <c r="S111" s="200">
        <v>0</v>
      </c>
      <c r="T111" s="201">
        <f>S111*H111</f>
        <v>0</v>
      </c>
      <c r="AR111" s="22" t="s">
        <v>162</v>
      </c>
      <c r="AT111" s="22" t="s">
        <v>158</v>
      </c>
      <c r="AU111" s="22" t="s">
        <v>82</v>
      </c>
      <c r="AY111" s="22" t="s">
        <v>156</v>
      </c>
      <c r="BE111" s="202">
        <f>IF(N111="základní",J111,0)</f>
        <v>0</v>
      </c>
      <c r="BF111" s="202">
        <f>IF(N111="snížená",J111,0)</f>
        <v>0</v>
      </c>
      <c r="BG111" s="202">
        <f>IF(N111="zákl. přenesená",J111,0)</f>
        <v>0</v>
      </c>
      <c r="BH111" s="202">
        <f>IF(N111="sníž. přenesená",J111,0)</f>
        <v>0</v>
      </c>
      <c r="BI111" s="202">
        <f>IF(N111="nulová",J111,0)</f>
        <v>0</v>
      </c>
      <c r="BJ111" s="22" t="s">
        <v>80</v>
      </c>
      <c r="BK111" s="202">
        <f>ROUND(I111*H111,2)</f>
        <v>0</v>
      </c>
      <c r="BL111" s="22" t="s">
        <v>162</v>
      </c>
      <c r="BM111" s="22" t="s">
        <v>191</v>
      </c>
    </row>
    <row r="112" spans="2:65" s="1" customFormat="1" ht="44.25" customHeight="1">
      <c r="B112" s="39"/>
      <c r="C112" s="191" t="s">
        <v>192</v>
      </c>
      <c r="D112" s="191" t="s">
        <v>158</v>
      </c>
      <c r="E112" s="192" t="s">
        <v>215</v>
      </c>
      <c r="F112" s="193" t="s">
        <v>216</v>
      </c>
      <c r="G112" s="194" t="s">
        <v>175</v>
      </c>
      <c r="H112" s="195">
        <v>293.50200000000001</v>
      </c>
      <c r="I112" s="196"/>
      <c r="J112" s="197">
        <f>ROUND(I112*H112,2)</f>
        <v>0</v>
      </c>
      <c r="K112" s="193" t="s">
        <v>21</v>
      </c>
      <c r="L112" s="59"/>
      <c r="M112" s="198" t="s">
        <v>21</v>
      </c>
      <c r="N112" s="199" t="s">
        <v>43</v>
      </c>
      <c r="O112" s="40"/>
      <c r="P112" s="200">
        <f>O112*H112</f>
        <v>0</v>
      </c>
      <c r="Q112" s="200">
        <v>0</v>
      </c>
      <c r="R112" s="200">
        <f>Q112*H112</f>
        <v>0</v>
      </c>
      <c r="S112" s="200">
        <v>0</v>
      </c>
      <c r="T112" s="201">
        <f>S112*H112</f>
        <v>0</v>
      </c>
      <c r="AR112" s="22" t="s">
        <v>162</v>
      </c>
      <c r="AT112" s="22" t="s">
        <v>158</v>
      </c>
      <c r="AU112" s="22" t="s">
        <v>82</v>
      </c>
      <c r="AY112" s="22" t="s">
        <v>156</v>
      </c>
      <c r="BE112" s="202">
        <f>IF(N112="základní",J112,0)</f>
        <v>0</v>
      </c>
      <c r="BF112" s="202">
        <f>IF(N112="snížená",J112,0)</f>
        <v>0</v>
      </c>
      <c r="BG112" s="202">
        <f>IF(N112="zákl. přenesená",J112,0)</f>
        <v>0</v>
      </c>
      <c r="BH112" s="202">
        <f>IF(N112="sníž. přenesená",J112,0)</f>
        <v>0</v>
      </c>
      <c r="BI112" s="202">
        <f>IF(N112="nulová",J112,0)</f>
        <v>0</v>
      </c>
      <c r="BJ112" s="22" t="s">
        <v>80</v>
      </c>
      <c r="BK112" s="202">
        <f>ROUND(I112*H112,2)</f>
        <v>0</v>
      </c>
      <c r="BL112" s="22" t="s">
        <v>162</v>
      </c>
      <c r="BM112" s="22" t="s">
        <v>195</v>
      </c>
    </row>
    <row r="113" spans="2:65" s="11" customFormat="1">
      <c r="B113" s="203"/>
      <c r="C113" s="204"/>
      <c r="D113" s="205" t="s">
        <v>163</v>
      </c>
      <c r="E113" s="206" t="s">
        <v>21</v>
      </c>
      <c r="F113" s="207" t="s">
        <v>755</v>
      </c>
      <c r="G113" s="204"/>
      <c r="H113" s="208">
        <v>293.50200000000001</v>
      </c>
      <c r="I113" s="209"/>
      <c r="J113" s="204"/>
      <c r="K113" s="204"/>
      <c r="L113" s="210"/>
      <c r="M113" s="211"/>
      <c r="N113" s="212"/>
      <c r="O113" s="212"/>
      <c r="P113" s="212"/>
      <c r="Q113" s="212"/>
      <c r="R113" s="212"/>
      <c r="S113" s="212"/>
      <c r="T113" s="213"/>
      <c r="AT113" s="214" t="s">
        <v>163</v>
      </c>
      <c r="AU113" s="214" t="s">
        <v>82</v>
      </c>
      <c r="AV113" s="11" t="s">
        <v>82</v>
      </c>
      <c r="AW113" s="11" t="s">
        <v>35</v>
      </c>
      <c r="AX113" s="11" t="s">
        <v>72</v>
      </c>
      <c r="AY113" s="214" t="s">
        <v>156</v>
      </c>
    </row>
    <row r="114" spans="2:65" s="12" customFormat="1">
      <c r="B114" s="215"/>
      <c r="C114" s="216"/>
      <c r="D114" s="217" t="s">
        <v>163</v>
      </c>
      <c r="E114" s="218" t="s">
        <v>21</v>
      </c>
      <c r="F114" s="219" t="s">
        <v>166</v>
      </c>
      <c r="G114" s="216"/>
      <c r="H114" s="220">
        <v>293.50200000000001</v>
      </c>
      <c r="I114" s="221"/>
      <c r="J114" s="216"/>
      <c r="K114" s="216"/>
      <c r="L114" s="222"/>
      <c r="M114" s="223"/>
      <c r="N114" s="224"/>
      <c r="O114" s="224"/>
      <c r="P114" s="224"/>
      <c r="Q114" s="224"/>
      <c r="R114" s="224"/>
      <c r="S114" s="224"/>
      <c r="T114" s="225"/>
      <c r="AT114" s="226" t="s">
        <v>163</v>
      </c>
      <c r="AU114" s="226" t="s">
        <v>82</v>
      </c>
      <c r="AV114" s="12" t="s">
        <v>162</v>
      </c>
      <c r="AW114" s="12" t="s">
        <v>35</v>
      </c>
      <c r="AX114" s="12" t="s">
        <v>80</v>
      </c>
      <c r="AY114" s="226" t="s">
        <v>156</v>
      </c>
    </row>
    <row r="115" spans="2:65" s="1" customFormat="1" ht="44.25" customHeight="1">
      <c r="B115" s="39"/>
      <c r="C115" s="191" t="s">
        <v>180</v>
      </c>
      <c r="D115" s="191" t="s">
        <v>158</v>
      </c>
      <c r="E115" s="192" t="s">
        <v>218</v>
      </c>
      <c r="F115" s="193" t="s">
        <v>219</v>
      </c>
      <c r="G115" s="194" t="s">
        <v>175</v>
      </c>
      <c r="H115" s="195">
        <v>2935.02</v>
      </c>
      <c r="I115" s="196"/>
      <c r="J115" s="197">
        <f>ROUND(I115*H115,2)</f>
        <v>0</v>
      </c>
      <c r="K115" s="193" t="s">
        <v>21</v>
      </c>
      <c r="L115" s="59"/>
      <c r="M115" s="198" t="s">
        <v>21</v>
      </c>
      <c r="N115" s="199" t="s">
        <v>43</v>
      </c>
      <c r="O115" s="40"/>
      <c r="P115" s="200">
        <f>O115*H115</f>
        <v>0</v>
      </c>
      <c r="Q115" s="200">
        <v>0</v>
      </c>
      <c r="R115" s="200">
        <f>Q115*H115</f>
        <v>0</v>
      </c>
      <c r="S115" s="200">
        <v>0</v>
      </c>
      <c r="T115" s="201">
        <f>S115*H115</f>
        <v>0</v>
      </c>
      <c r="AR115" s="22" t="s">
        <v>162</v>
      </c>
      <c r="AT115" s="22" t="s">
        <v>158</v>
      </c>
      <c r="AU115" s="22" t="s">
        <v>82</v>
      </c>
      <c r="AY115" s="22" t="s">
        <v>156</v>
      </c>
      <c r="BE115" s="202">
        <f>IF(N115="základní",J115,0)</f>
        <v>0</v>
      </c>
      <c r="BF115" s="202">
        <f>IF(N115="snížená",J115,0)</f>
        <v>0</v>
      </c>
      <c r="BG115" s="202">
        <f>IF(N115="zákl. přenesená",J115,0)</f>
        <v>0</v>
      </c>
      <c r="BH115" s="202">
        <f>IF(N115="sníž. přenesená",J115,0)</f>
        <v>0</v>
      </c>
      <c r="BI115" s="202">
        <f>IF(N115="nulová",J115,0)</f>
        <v>0</v>
      </c>
      <c r="BJ115" s="22" t="s">
        <v>80</v>
      </c>
      <c r="BK115" s="202">
        <f>ROUND(I115*H115,2)</f>
        <v>0</v>
      </c>
      <c r="BL115" s="22" t="s">
        <v>162</v>
      </c>
      <c r="BM115" s="22" t="s">
        <v>198</v>
      </c>
    </row>
    <row r="116" spans="2:65" s="1" customFormat="1" ht="31.5" customHeight="1">
      <c r="B116" s="39"/>
      <c r="C116" s="191" t="s">
        <v>200</v>
      </c>
      <c r="D116" s="191" t="s">
        <v>158</v>
      </c>
      <c r="E116" s="192" t="s">
        <v>756</v>
      </c>
      <c r="F116" s="193" t="s">
        <v>757</v>
      </c>
      <c r="G116" s="194" t="s">
        <v>175</v>
      </c>
      <c r="H116" s="195">
        <v>587.00400000000002</v>
      </c>
      <c r="I116" s="196"/>
      <c r="J116" s="197">
        <f>ROUND(I116*H116,2)</f>
        <v>0</v>
      </c>
      <c r="K116" s="193" t="s">
        <v>21</v>
      </c>
      <c r="L116" s="59"/>
      <c r="M116" s="198" t="s">
        <v>21</v>
      </c>
      <c r="N116" s="199" t="s">
        <v>43</v>
      </c>
      <c r="O116" s="40"/>
      <c r="P116" s="200">
        <f>O116*H116</f>
        <v>0</v>
      </c>
      <c r="Q116" s="200">
        <v>0</v>
      </c>
      <c r="R116" s="200">
        <f>Q116*H116</f>
        <v>0</v>
      </c>
      <c r="S116" s="200">
        <v>0</v>
      </c>
      <c r="T116" s="201">
        <f>S116*H116</f>
        <v>0</v>
      </c>
      <c r="AR116" s="22" t="s">
        <v>162</v>
      </c>
      <c r="AT116" s="22" t="s">
        <v>158</v>
      </c>
      <c r="AU116" s="22" t="s">
        <v>82</v>
      </c>
      <c r="AY116" s="22" t="s">
        <v>156</v>
      </c>
      <c r="BE116" s="202">
        <f>IF(N116="základní",J116,0)</f>
        <v>0</v>
      </c>
      <c r="BF116" s="202">
        <f>IF(N116="snížená",J116,0)</f>
        <v>0</v>
      </c>
      <c r="BG116" s="202">
        <f>IF(N116="zákl. přenesená",J116,0)</f>
        <v>0</v>
      </c>
      <c r="BH116" s="202">
        <f>IF(N116="sníž. přenesená",J116,0)</f>
        <v>0</v>
      </c>
      <c r="BI116" s="202">
        <f>IF(N116="nulová",J116,0)</f>
        <v>0</v>
      </c>
      <c r="BJ116" s="22" t="s">
        <v>80</v>
      </c>
      <c r="BK116" s="202">
        <f>ROUND(I116*H116,2)</f>
        <v>0</v>
      </c>
      <c r="BL116" s="22" t="s">
        <v>162</v>
      </c>
      <c r="BM116" s="22" t="s">
        <v>203</v>
      </c>
    </row>
    <row r="117" spans="2:65" s="11" customFormat="1">
      <c r="B117" s="203"/>
      <c r="C117" s="204"/>
      <c r="D117" s="205" t="s">
        <v>163</v>
      </c>
      <c r="E117" s="206" t="s">
        <v>21</v>
      </c>
      <c r="F117" s="207" t="s">
        <v>758</v>
      </c>
      <c r="G117" s="204"/>
      <c r="H117" s="208">
        <v>587.00400000000002</v>
      </c>
      <c r="I117" s="209"/>
      <c r="J117" s="204"/>
      <c r="K117" s="204"/>
      <c r="L117" s="210"/>
      <c r="M117" s="211"/>
      <c r="N117" s="212"/>
      <c r="O117" s="212"/>
      <c r="P117" s="212"/>
      <c r="Q117" s="212"/>
      <c r="R117" s="212"/>
      <c r="S117" s="212"/>
      <c r="T117" s="213"/>
      <c r="AT117" s="214" t="s">
        <v>163</v>
      </c>
      <c r="AU117" s="214" t="s">
        <v>82</v>
      </c>
      <c r="AV117" s="11" t="s">
        <v>82</v>
      </c>
      <c r="AW117" s="11" t="s">
        <v>35</v>
      </c>
      <c r="AX117" s="11" t="s">
        <v>72</v>
      </c>
      <c r="AY117" s="214" t="s">
        <v>156</v>
      </c>
    </row>
    <row r="118" spans="2:65" s="12" customFormat="1">
      <c r="B118" s="215"/>
      <c r="C118" s="216"/>
      <c r="D118" s="217" t="s">
        <v>163</v>
      </c>
      <c r="E118" s="218" t="s">
        <v>21</v>
      </c>
      <c r="F118" s="219" t="s">
        <v>166</v>
      </c>
      <c r="G118" s="216"/>
      <c r="H118" s="220">
        <v>587.00400000000002</v>
      </c>
      <c r="I118" s="221"/>
      <c r="J118" s="216"/>
      <c r="K118" s="216"/>
      <c r="L118" s="222"/>
      <c r="M118" s="223"/>
      <c r="N118" s="224"/>
      <c r="O118" s="224"/>
      <c r="P118" s="224"/>
      <c r="Q118" s="224"/>
      <c r="R118" s="224"/>
      <c r="S118" s="224"/>
      <c r="T118" s="225"/>
      <c r="AT118" s="226" t="s">
        <v>163</v>
      </c>
      <c r="AU118" s="226" t="s">
        <v>82</v>
      </c>
      <c r="AV118" s="12" t="s">
        <v>162</v>
      </c>
      <c r="AW118" s="12" t="s">
        <v>35</v>
      </c>
      <c r="AX118" s="12" t="s">
        <v>80</v>
      </c>
      <c r="AY118" s="226" t="s">
        <v>156</v>
      </c>
    </row>
    <row r="119" spans="2:65" s="1" customFormat="1" ht="22.5" customHeight="1">
      <c r="B119" s="39"/>
      <c r="C119" s="191" t="s">
        <v>183</v>
      </c>
      <c r="D119" s="191" t="s">
        <v>158</v>
      </c>
      <c r="E119" s="192" t="s">
        <v>226</v>
      </c>
      <c r="F119" s="193" t="s">
        <v>227</v>
      </c>
      <c r="G119" s="194" t="s">
        <v>175</v>
      </c>
      <c r="H119" s="195">
        <v>293.50200000000001</v>
      </c>
      <c r="I119" s="196"/>
      <c r="J119" s="197">
        <f>ROUND(I119*H119,2)</f>
        <v>0</v>
      </c>
      <c r="K119" s="193" t="s">
        <v>21</v>
      </c>
      <c r="L119" s="59"/>
      <c r="M119" s="198" t="s">
        <v>21</v>
      </c>
      <c r="N119" s="199" t="s">
        <v>43</v>
      </c>
      <c r="O119" s="40"/>
      <c r="P119" s="200">
        <f>O119*H119</f>
        <v>0</v>
      </c>
      <c r="Q119" s="200">
        <v>0</v>
      </c>
      <c r="R119" s="200">
        <f>Q119*H119</f>
        <v>0</v>
      </c>
      <c r="S119" s="200">
        <v>0</v>
      </c>
      <c r="T119" s="201">
        <f>S119*H119</f>
        <v>0</v>
      </c>
      <c r="AR119" s="22" t="s">
        <v>162</v>
      </c>
      <c r="AT119" s="22" t="s">
        <v>158</v>
      </c>
      <c r="AU119" s="22" t="s">
        <v>82</v>
      </c>
      <c r="AY119" s="22" t="s">
        <v>156</v>
      </c>
      <c r="BE119" s="202">
        <f>IF(N119="základní",J119,0)</f>
        <v>0</v>
      </c>
      <c r="BF119" s="202">
        <f>IF(N119="snížená",J119,0)</f>
        <v>0</v>
      </c>
      <c r="BG119" s="202">
        <f>IF(N119="zákl. přenesená",J119,0)</f>
        <v>0</v>
      </c>
      <c r="BH119" s="202">
        <f>IF(N119="sníž. přenesená",J119,0)</f>
        <v>0</v>
      </c>
      <c r="BI119" s="202">
        <f>IF(N119="nulová",J119,0)</f>
        <v>0</v>
      </c>
      <c r="BJ119" s="22" t="s">
        <v>80</v>
      </c>
      <c r="BK119" s="202">
        <f>ROUND(I119*H119,2)</f>
        <v>0</v>
      </c>
      <c r="BL119" s="22" t="s">
        <v>162</v>
      </c>
      <c r="BM119" s="22" t="s">
        <v>206</v>
      </c>
    </row>
    <row r="120" spans="2:65" s="1" customFormat="1" ht="22.5" customHeight="1">
      <c r="B120" s="39"/>
      <c r="C120" s="191" t="s">
        <v>208</v>
      </c>
      <c r="D120" s="191" t="s">
        <v>158</v>
      </c>
      <c r="E120" s="192" t="s">
        <v>230</v>
      </c>
      <c r="F120" s="193" t="s">
        <v>231</v>
      </c>
      <c r="G120" s="194" t="s">
        <v>232</v>
      </c>
      <c r="H120" s="195">
        <v>528.30399999999997</v>
      </c>
      <c r="I120" s="196"/>
      <c r="J120" s="197">
        <f>ROUND(I120*H120,2)</f>
        <v>0</v>
      </c>
      <c r="K120" s="193" t="s">
        <v>21</v>
      </c>
      <c r="L120" s="59"/>
      <c r="M120" s="198" t="s">
        <v>21</v>
      </c>
      <c r="N120" s="199" t="s">
        <v>43</v>
      </c>
      <c r="O120" s="40"/>
      <c r="P120" s="200">
        <f>O120*H120</f>
        <v>0</v>
      </c>
      <c r="Q120" s="200">
        <v>0</v>
      </c>
      <c r="R120" s="200">
        <f>Q120*H120</f>
        <v>0</v>
      </c>
      <c r="S120" s="200">
        <v>0</v>
      </c>
      <c r="T120" s="201">
        <f>S120*H120</f>
        <v>0</v>
      </c>
      <c r="AR120" s="22" t="s">
        <v>162</v>
      </c>
      <c r="AT120" s="22" t="s">
        <v>158</v>
      </c>
      <c r="AU120" s="22" t="s">
        <v>82</v>
      </c>
      <c r="AY120" s="22" t="s">
        <v>156</v>
      </c>
      <c r="BE120" s="202">
        <f>IF(N120="základní",J120,0)</f>
        <v>0</v>
      </c>
      <c r="BF120" s="202">
        <f>IF(N120="snížená",J120,0)</f>
        <v>0</v>
      </c>
      <c r="BG120" s="202">
        <f>IF(N120="zákl. přenesená",J120,0)</f>
        <v>0</v>
      </c>
      <c r="BH120" s="202">
        <f>IF(N120="sníž. přenesená",J120,0)</f>
        <v>0</v>
      </c>
      <c r="BI120" s="202">
        <f>IF(N120="nulová",J120,0)</f>
        <v>0</v>
      </c>
      <c r="BJ120" s="22" t="s">
        <v>80</v>
      </c>
      <c r="BK120" s="202">
        <f>ROUND(I120*H120,2)</f>
        <v>0</v>
      </c>
      <c r="BL120" s="22" t="s">
        <v>162</v>
      </c>
      <c r="BM120" s="22" t="s">
        <v>211</v>
      </c>
    </row>
    <row r="121" spans="2:65" s="11" customFormat="1">
      <c r="B121" s="203"/>
      <c r="C121" s="204"/>
      <c r="D121" s="205" t="s">
        <v>163</v>
      </c>
      <c r="E121" s="206" t="s">
        <v>21</v>
      </c>
      <c r="F121" s="207" t="s">
        <v>759</v>
      </c>
      <c r="G121" s="204"/>
      <c r="H121" s="208">
        <v>528.30399999999997</v>
      </c>
      <c r="I121" s="209"/>
      <c r="J121" s="204"/>
      <c r="K121" s="204"/>
      <c r="L121" s="210"/>
      <c r="M121" s="211"/>
      <c r="N121" s="212"/>
      <c r="O121" s="212"/>
      <c r="P121" s="212"/>
      <c r="Q121" s="212"/>
      <c r="R121" s="212"/>
      <c r="S121" s="212"/>
      <c r="T121" s="213"/>
      <c r="AT121" s="214" t="s">
        <v>163</v>
      </c>
      <c r="AU121" s="214" t="s">
        <v>82</v>
      </c>
      <c r="AV121" s="11" t="s">
        <v>82</v>
      </c>
      <c r="AW121" s="11" t="s">
        <v>35</v>
      </c>
      <c r="AX121" s="11" t="s">
        <v>72</v>
      </c>
      <c r="AY121" s="214" t="s">
        <v>156</v>
      </c>
    </row>
    <row r="122" spans="2:65" s="12" customFormat="1">
      <c r="B122" s="215"/>
      <c r="C122" s="216"/>
      <c r="D122" s="217" t="s">
        <v>163</v>
      </c>
      <c r="E122" s="218" t="s">
        <v>21</v>
      </c>
      <c r="F122" s="219" t="s">
        <v>166</v>
      </c>
      <c r="G122" s="216"/>
      <c r="H122" s="220">
        <v>528.30399999999997</v>
      </c>
      <c r="I122" s="221"/>
      <c r="J122" s="216"/>
      <c r="K122" s="216"/>
      <c r="L122" s="222"/>
      <c r="M122" s="223"/>
      <c r="N122" s="224"/>
      <c r="O122" s="224"/>
      <c r="P122" s="224"/>
      <c r="Q122" s="224"/>
      <c r="R122" s="224"/>
      <c r="S122" s="224"/>
      <c r="T122" s="225"/>
      <c r="AT122" s="226" t="s">
        <v>163</v>
      </c>
      <c r="AU122" s="226" t="s">
        <v>82</v>
      </c>
      <c r="AV122" s="12" t="s">
        <v>162</v>
      </c>
      <c r="AW122" s="12" t="s">
        <v>35</v>
      </c>
      <c r="AX122" s="12" t="s">
        <v>80</v>
      </c>
      <c r="AY122" s="226" t="s">
        <v>156</v>
      </c>
    </row>
    <row r="123" spans="2:65" s="1" customFormat="1" ht="22.5" customHeight="1">
      <c r="B123" s="39"/>
      <c r="C123" s="191" t="s">
        <v>188</v>
      </c>
      <c r="D123" s="191" t="s">
        <v>158</v>
      </c>
      <c r="E123" s="192" t="s">
        <v>760</v>
      </c>
      <c r="F123" s="193" t="s">
        <v>761</v>
      </c>
      <c r="G123" s="194" t="s">
        <v>161</v>
      </c>
      <c r="H123" s="195">
        <v>150</v>
      </c>
      <c r="I123" s="196"/>
      <c r="J123" s="197">
        <f>ROUND(I123*H123,2)</f>
        <v>0</v>
      </c>
      <c r="K123" s="193" t="s">
        <v>21</v>
      </c>
      <c r="L123" s="59"/>
      <c r="M123" s="198" t="s">
        <v>21</v>
      </c>
      <c r="N123" s="199" t="s">
        <v>43</v>
      </c>
      <c r="O123" s="40"/>
      <c r="P123" s="200">
        <f>O123*H123</f>
        <v>0</v>
      </c>
      <c r="Q123" s="200">
        <v>0</v>
      </c>
      <c r="R123" s="200">
        <f>Q123*H123</f>
        <v>0</v>
      </c>
      <c r="S123" s="200">
        <v>0</v>
      </c>
      <c r="T123" s="201">
        <f>S123*H123</f>
        <v>0</v>
      </c>
      <c r="AR123" s="22" t="s">
        <v>162</v>
      </c>
      <c r="AT123" s="22" t="s">
        <v>158</v>
      </c>
      <c r="AU123" s="22" t="s">
        <v>82</v>
      </c>
      <c r="AY123" s="22" t="s">
        <v>156</v>
      </c>
      <c r="BE123" s="202">
        <f>IF(N123="základní",J123,0)</f>
        <v>0</v>
      </c>
      <c r="BF123" s="202">
        <f>IF(N123="snížená",J123,0)</f>
        <v>0</v>
      </c>
      <c r="BG123" s="202">
        <f>IF(N123="zákl. přenesená",J123,0)</f>
        <v>0</v>
      </c>
      <c r="BH123" s="202">
        <f>IF(N123="sníž. přenesená",J123,0)</f>
        <v>0</v>
      </c>
      <c r="BI123" s="202">
        <f>IF(N123="nulová",J123,0)</f>
        <v>0</v>
      </c>
      <c r="BJ123" s="22" t="s">
        <v>80</v>
      </c>
      <c r="BK123" s="202">
        <f>ROUND(I123*H123,2)</f>
        <v>0</v>
      </c>
      <c r="BL123" s="22" t="s">
        <v>162</v>
      </c>
      <c r="BM123" s="22" t="s">
        <v>214</v>
      </c>
    </row>
    <row r="124" spans="2:65" s="1" customFormat="1" ht="31.5" customHeight="1">
      <c r="B124" s="39"/>
      <c r="C124" s="191" t="s">
        <v>10</v>
      </c>
      <c r="D124" s="191" t="s">
        <v>158</v>
      </c>
      <c r="E124" s="192" t="s">
        <v>762</v>
      </c>
      <c r="F124" s="193" t="s">
        <v>763</v>
      </c>
      <c r="G124" s="194" t="s">
        <v>161</v>
      </c>
      <c r="H124" s="195">
        <v>282</v>
      </c>
      <c r="I124" s="196"/>
      <c r="J124" s="197">
        <f>ROUND(I124*H124,2)</f>
        <v>0</v>
      </c>
      <c r="K124" s="193" t="s">
        <v>21</v>
      </c>
      <c r="L124" s="59"/>
      <c r="M124" s="198" t="s">
        <v>21</v>
      </c>
      <c r="N124" s="199" t="s">
        <v>43</v>
      </c>
      <c r="O124" s="40"/>
      <c r="P124" s="200">
        <f>O124*H124</f>
        <v>0</v>
      </c>
      <c r="Q124" s="200">
        <v>0</v>
      </c>
      <c r="R124" s="200">
        <f>Q124*H124</f>
        <v>0</v>
      </c>
      <c r="S124" s="200">
        <v>0</v>
      </c>
      <c r="T124" s="201">
        <f>S124*H124</f>
        <v>0</v>
      </c>
      <c r="AR124" s="22" t="s">
        <v>162</v>
      </c>
      <c r="AT124" s="22" t="s">
        <v>158</v>
      </c>
      <c r="AU124" s="22" t="s">
        <v>82</v>
      </c>
      <c r="AY124" s="22" t="s">
        <v>156</v>
      </c>
      <c r="BE124" s="202">
        <f>IF(N124="základní",J124,0)</f>
        <v>0</v>
      </c>
      <c r="BF124" s="202">
        <f>IF(N124="snížená",J124,0)</f>
        <v>0</v>
      </c>
      <c r="BG124" s="202">
        <f>IF(N124="zákl. přenesená",J124,0)</f>
        <v>0</v>
      </c>
      <c r="BH124" s="202">
        <f>IF(N124="sníž. přenesená",J124,0)</f>
        <v>0</v>
      </c>
      <c r="BI124" s="202">
        <f>IF(N124="nulová",J124,0)</f>
        <v>0</v>
      </c>
      <c r="BJ124" s="22" t="s">
        <v>80</v>
      </c>
      <c r="BK124" s="202">
        <f>ROUND(I124*H124,2)</f>
        <v>0</v>
      </c>
      <c r="BL124" s="22" t="s">
        <v>162</v>
      </c>
      <c r="BM124" s="22" t="s">
        <v>217</v>
      </c>
    </row>
    <row r="125" spans="2:65" s="11" customFormat="1">
      <c r="B125" s="203"/>
      <c r="C125" s="204"/>
      <c r="D125" s="205" t="s">
        <v>163</v>
      </c>
      <c r="E125" s="206" t="s">
        <v>21</v>
      </c>
      <c r="F125" s="207" t="s">
        <v>764</v>
      </c>
      <c r="G125" s="204"/>
      <c r="H125" s="208">
        <v>192</v>
      </c>
      <c r="I125" s="209"/>
      <c r="J125" s="204"/>
      <c r="K125" s="204"/>
      <c r="L125" s="210"/>
      <c r="M125" s="211"/>
      <c r="N125" s="212"/>
      <c r="O125" s="212"/>
      <c r="P125" s="212"/>
      <c r="Q125" s="212"/>
      <c r="R125" s="212"/>
      <c r="S125" s="212"/>
      <c r="T125" s="213"/>
      <c r="AT125" s="214" t="s">
        <v>163</v>
      </c>
      <c r="AU125" s="214" t="s">
        <v>82</v>
      </c>
      <c r="AV125" s="11" t="s">
        <v>82</v>
      </c>
      <c r="AW125" s="11" t="s">
        <v>35</v>
      </c>
      <c r="AX125" s="11" t="s">
        <v>72</v>
      </c>
      <c r="AY125" s="214" t="s">
        <v>156</v>
      </c>
    </row>
    <row r="126" spans="2:65" s="11" customFormat="1">
      <c r="B126" s="203"/>
      <c r="C126" s="204"/>
      <c r="D126" s="205" t="s">
        <v>163</v>
      </c>
      <c r="E126" s="206" t="s">
        <v>21</v>
      </c>
      <c r="F126" s="207" t="s">
        <v>765</v>
      </c>
      <c r="G126" s="204"/>
      <c r="H126" s="208">
        <v>90</v>
      </c>
      <c r="I126" s="209"/>
      <c r="J126" s="204"/>
      <c r="K126" s="204"/>
      <c r="L126" s="210"/>
      <c r="M126" s="211"/>
      <c r="N126" s="212"/>
      <c r="O126" s="212"/>
      <c r="P126" s="212"/>
      <c r="Q126" s="212"/>
      <c r="R126" s="212"/>
      <c r="S126" s="212"/>
      <c r="T126" s="213"/>
      <c r="AT126" s="214" t="s">
        <v>163</v>
      </c>
      <c r="AU126" s="214" t="s">
        <v>82</v>
      </c>
      <c r="AV126" s="11" t="s">
        <v>82</v>
      </c>
      <c r="AW126" s="11" t="s">
        <v>35</v>
      </c>
      <c r="AX126" s="11" t="s">
        <v>72</v>
      </c>
      <c r="AY126" s="214" t="s">
        <v>156</v>
      </c>
    </row>
    <row r="127" spans="2:65" s="12" customFormat="1">
      <c r="B127" s="215"/>
      <c r="C127" s="216"/>
      <c r="D127" s="217" t="s">
        <v>163</v>
      </c>
      <c r="E127" s="218" t="s">
        <v>21</v>
      </c>
      <c r="F127" s="219" t="s">
        <v>166</v>
      </c>
      <c r="G127" s="216"/>
      <c r="H127" s="220">
        <v>282</v>
      </c>
      <c r="I127" s="221"/>
      <c r="J127" s="216"/>
      <c r="K127" s="216"/>
      <c r="L127" s="222"/>
      <c r="M127" s="223"/>
      <c r="N127" s="224"/>
      <c r="O127" s="224"/>
      <c r="P127" s="224"/>
      <c r="Q127" s="224"/>
      <c r="R127" s="224"/>
      <c r="S127" s="224"/>
      <c r="T127" s="225"/>
      <c r="AT127" s="226" t="s">
        <v>163</v>
      </c>
      <c r="AU127" s="226" t="s">
        <v>82</v>
      </c>
      <c r="AV127" s="12" t="s">
        <v>162</v>
      </c>
      <c r="AW127" s="12" t="s">
        <v>35</v>
      </c>
      <c r="AX127" s="12" t="s">
        <v>80</v>
      </c>
      <c r="AY127" s="226" t="s">
        <v>156</v>
      </c>
    </row>
    <row r="128" spans="2:65" s="1" customFormat="1" ht="22.5" customHeight="1">
      <c r="B128" s="39"/>
      <c r="C128" s="191" t="s">
        <v>191</v>
      </c>
      <c r="D128" s="191" t="s">
        <v>158</v>
      </c>
      <c r="E128" s="192" t="s">
        <v>766</v>
      </c>
      <c r="F128" s="193" t="s">
        <v>767</v>
      </c>
      <c r="G128" s="194" t="s">
        <v>161</v>
      </c>
      <c r="H128" s="195">
        <v>132</v>
      </c>
      <c r="I128" s="196"/>
      <c r="J128" s="197">
        <f>ROUND(I128*H128,2)</f>
        <v>0</v>
      </c>
      <c r="K128" s="193" t="s">
        <v>21</v>
      </c>
      <c r="L128" s="59"/>
      <c r="M128" s="198" t="s">
        <v>21</v>
      </c>
      <c r="N128" s="199" t="s">
        <v>43</v>
      </c>
      <c r="O128" s="40"/>
      <c r="P128" s="200">
        <f>O128*H128</f>
        <v>0</v>
      </c>
      <c r="Q128" s="200">
        <v>0</v>
      </c>
      <c r="R128" s="200">
        <f>Q128*H128</f>
        <v>0</v>
      </c>
      <c r="S128" s="200">
        <v>0</v>
      </c>
      <c r="T128" s="201">
        <f>S128*H128</f>
        <v>0</v>
      </c>
      <c r="AR128" s="22" t="s">
        <v>162</v>
      </c>
      <c r="AT128" s="22" t="s">
        <v>158</v>
      </c>
      <c r="AU128" s="22" t="s">
        <v>82</v>
      </c>
      <c r="AY128" s="22" t="s">
        <v>156</v>
      </c>
      <c r="BE128" s="202">
        <f>IF(N128="základní",J128,0)</f>
        <v>0</v>
      </c>
      <c r="BF128" s="202">
        <f>IF(N128="snížená",J128,0)</f>
        <v>0</v>
      </c>
      <c r="BG128" s="202">
        <f>IF(N128="zákl. přenesená",J128,0)</f>
        <v>0</v>
      </c>
      <c r="BH128" s="202">
        <f>IF(N128="sníž. přenesená",J128,0)</f>
        <v>0</v>
      </c>
      <c r="BI128" s="202">
        <f>IF(N128="nulová",J128,0)</f>
        <v>0</v>
      </c>
      <c r="BJ128" s="22" t="s">
        <v>80</v>
      </c>
      <c r="BK128" s="202">
        <f>ROUND(I128*H128,2)</f>
        <v>0</v>
      </c>
      <c r="BL128" s="22" t="s">
        <v>162</v>
      </c>
      <c r="BM128" s="22" t="s">
        <v>220</v>
      </c>
    </row>
    <row r="129" spans="2:65" s="1" customFormat="1" ht="22.5" customHeight="1">
      <c r="B129" s="39"/>
      <c r="C129" s="227" t="s">
        <v>222</v>
      </c>
      <c r="D129" s="227" t="s">
        <v>238</v>
      </c>
      <c r="E129" s="228" t="s">
        <v>768</v>
      </c>
      <c r="F129" s="229" t="s">
        <v>769</v>
      </c>
      <c r="G129" s="230" t="s">
        <v>536</v>
      </c>
      <c r="H129" s="231">
        <v>3.3</v>
      </c>
      <c r="I129" s="232"/>
      <c r="J129" s="233">
        <f>ROUND(I129*H129,2)</f>
        <v>0</v>
      </c>
      <c r="K129" s="229" t="s">
        <v>21</v>
      </c>
      <c r="L129" s="234"/>
      <c r="M129" s="235" t="s">
        <v>21</v>
      </c>
      <c r="N129" s="236" t="s">
        <v>43</v>
      </c>
      <c r="O129" s="40"/>
      <c r="P129" s="200">
        <f>O129*H129</f>
        <v>0</v>
      </c>
      <c r="Q129" s="200">
        <v>0</v>
      </c>
      <c r="R129" s="200">
        <f>Q129*H129</f>
        <v>0</v>
      </c>
      <c r="S129" s="200">
        <v>0</v>
      </c>
      <c r="T129" s="201">
        <f>S129*H129</f>
        <v>0</v>
      </c>
      <c r="AR129" s="22" t="s">
        <v>176</v>
      </c>
      <c r="AT129" s="22" t="s">
        <v>238</v>
      </c>
      <c r="AU129" s="22" t="s">
        <v>82</v>
      </c>
      <c r="AY129" s="22" t="s">
        <v>156</v>
      </c>
      <c r="BE129" s="202">
        <f>IF(N129="základní",J129,0)</f>
        <v>0</v>
      </c>
      <c r="BF129" s="202">
        <f>IF(N129="snížená",J129,0)</f>
        <v>0</v>
      </c>
      <c r="BG129" s="202">
        <f>IF(N129="zákl. přenesená",J129,0)</f>
        <v>0</v>
      </c>
      <c r="BH129" s="202">
        <f>IF(N129="sníž. přenesená",J129,0)</f>
        <v>0</v>
      </c>
      <c r="BI129" s="202">
        <f>IF(N129="nulová",J129,0)</f>
        <v>0</v>
      </c>
      <c r="BJ129" s="22" t="s">
        <v>80</v>
      </c>
      <c r="BK129" s="202">
        <f>ROUND(I129*H129,2)</f>
        <v>0</v>
      </c>
      <c r="BL129" s="22" t="s">
        <v>162</v>
      </c>
      <c r="BM129" s="22" t="s">
        <v>225</v>
      </c>
    </row>
    <row r="130" spans="2:65" s="11" customFormat="1">
      <c r="B130" s="203"/>
      <c r="C130" s="204"/>
      <c r="D130" s="205" t="s">
        <v>163</v>
      </c>
      <c r="E130" s="206" t="s">
        <v>21</v>
      </c>
      <c r="F130" s="207" t="s">
        <v>770</v>
      </c>
      <c r="G130" s="204"/>
      <c r="H130" s="208">
        <v>3.3</v>
      </c>
      <c r="I130" s="209"/>
      <c r="J130" s="204"/>
      <c r="K130" s="204"/>
      <c r="L130" s="210"/>
      <c r="M130" s="211"/>
      <c r="N130" s="212"/>
      <c r="O130" s="212"/>
      <c r="P130" s="212"/>
      <c r="Q130" s="212"/>
      <c r="R130" s="212"/>
      <c r="S130" s="212"/>
      <c r="T130" s="213"/>
      <c r="AT130" s="214" t="s">
        <v>163</v>
      </c>
      <c r="AU130" s="214" t="s">
        <v>82</v>
      </c>
      <c r="AV130" s="11" t="s">
        <v>82</v>
      </c>
      <c r="AW130" s="11" t="s">
        <v>35</v>
      </c>
      <c r="AX130" s="11" t="s">
        <v>72</v>
      </c>
      <c r="AY130" s="214" t="s">
        <v>156</v>
      </c>
    </row>
    <row r="131" spans="2:65" s="12" customFormat="1">
      <c r="B131" s="215"/>
      <c r="C131" s="216"/>
      <c r="D131" s="205" t="s">
        <v>163</v>
      </c>
      <c r="E131" s="239" t="s">
        <v>21</v>
      </c>
      <c r="F131" s="240" t="s">
        <v>166</v>
      </c>
      <c r="G131" s="216"/>
      <c r="H131" s="241">
        <v>3.3</v>
      </c>
      <c r="I131" s="221"/>
      <c r="J131" s="216"/>
      <c r="K131" s="216"/>
      <c r="L131" s="222"/>
      <c r="M131" s="223"/>
      <c r="N131" s="224"/>
      <c r="O131" s="224"/>
      <c r="P131" s="224"/>
      <c r="Q131" s="224"/>
      <c r="R131" s="224"/>
      <c r="S131" s="224"/>
      <c r="T131" s="225"/>
      <c r="AT131" s="226" t="s">
        <v>163</v>
      </c>
      <c r="AU131" s="226" t="s">
        <v>82</v>
      </c>
      <c r="AV131" s="12" t="s">
        <v>162</v>
      </c>
      <c r="AW131" s="12" t="s">
        <v>35</v>
      </c>
      <c r="AX131" s="12" t="s">
        <v>80</v>
      </c>
      <c r="AY131" s="226" t="s">
        <v>156</v>
      </c>
    </row>
    <row r="132" spans="2:65" s="10" customFormat="1" ht="29.85" customHeight="1">
      <c r="B132" s="174"/>
      <c r="C132" s="175"/>
      <c r="D132" s="188" t="s">
        <v>71</v>
      </c>
      <c r="E132" s="189" t="s">
        <v>82</v>
      </c>
      <c r="F132" s="189" t="s">
        <v>256</v>
      </c>
      <c r="G132" s="175"/>
      <c r="H132" s="175"/>
      <c r="I132" s="178"/>
      <c r="J132" s="190">
        <f>BK132</f>
        <v>0</v>
      </c>
      <c r="K132" s="175"/>
      <c r="L132" s="180"/>
      <c r="M132" s="181"/>
      <c r="N132" s="182"/>
      <c r="O132" s="182"/>
      <c r="P132" s="183">
        <f>SUM(P133:P141)</f>
        <v>0</v>
      </c>
      <c r="Q132" s="182"/>
      <c r="R132" s="183">
        <f>SUM(R133:R141)</f>
        <v>0</v>
      </c>
      <c r="S132" s="182"/>
      <c r="T132" s="184">
        <f>SUM(T133:T141)</f>
        <v>0</v>
      </c>
      <c r="AR132" s="185" t="s">
        <v>80</v>
      </c>
      <c r="AT132" s="186" t="s">
        <v>71</v>
      </c>
      <c r="AU132" s="186" t="s">
        <v>80</v>
      </c>
      <c r="AY132" s="185" t="s">
        <v>156</v>
      </c>
      <c r="BK132" s="187">
        <f>SUM(BK133:BK141)</f>
        <v>0</v>
      </c>
    </row>
    <row r="133" spans="2:65" s="1" customFormat="1" ht="22.5" customHeight="1">
      <c r="B133" s="39"/>
      <c r="C133" s="191" t="s">
        <v>195</v>
      </c>
      <c r="D133" s="191" t="s">
        <v>158</v>
      </c>
      <c r="E133" s="192" t="s">
        <v>771</v>
      </c>
      <c r="F133" s="193" t="s">
        <v>772</v>
      </c>
      <c r="G133" s="194" t="s">
        <v>175</v>
      </c>
      <c r="H133" s="195">
        <v>2.742</v>
      </c>
      <c r="I133" s="196"/>
      <c r="J133" s="197">
        <f>ROUND(I133*H133,2)</f>
        <v>0</v>
      </c>
      <c r="K133" s="193" t="s">
        <v>21</v>
      </c>
      <c r="L133" s="59"/>
      <c r="M133" s="198" t="s">
        <v>21</v>
      </c>
      <c r="N133" s="199" t="s">
        <v>43</v>
      </c>
      <c r="O133" s="40"/>
      <c r="P133" s="200">
        <f>O133*H133</f>
        <v>0</v>
      </c>
      <c r="Q133" s="200">
        <v>0</v>
      </c>
      <c r="R133" s="200">
        <f>Q133*H133</f>
        <v>0</v>
      </c>
      <c r="S133" s="200">
        <v>0</v>
      </c>
      <c r="T133" s="201">
        <f>S133*H133</f>
        <v>0</v>
      </c>
      <c r="AR133" s="22" t="s">
        <v>162</v>
      </c>
      <c r="AT133" s="22" t="s">
        <v>158</v>
      </c>
      <c r="AU133" s="22" t="s">
        <v>82</v>
      </c>
      <c r="AY133" s="22" t="s">
        <v>156</v>
      </c>
      <c r="BE133" s="202">
        <f>IF(N133="základní",J133,0)</f>
        <v>0</v>
      </c>
      <c r="BF133" s="202">
        <f>IF(N133="snížená",J133,0)</f>
        <v>0</v>
      </c>
      <c r="BG133" s="202">
        <f>IF(N133="zákl. přenesená",J133,0)</f>
        <v>0</v>
      </c>
      <c r="BH133" s="202">
        <f>IF(N133="sníž. přenesená",J133,0)</f>
        <v>0</v>
      </c>
      <c r="BI133" s="202">
        <f>IF(N133="nulová",J133,0)</f>
        <v>0</v>
      </c>
      <c r="BJ133" s="22" t="s">
        <v>80</v>
      </c>
      <c r="BK133" s="202">
        <f>ROUND(I133*H133,2)</f>
        <v>0</v>
      </c>
      <c r="BL133" s="22" t="s">
        <v>162</v>
      </c>
      <c r="BM133" s="22" t="s">
        <v>228</v>
      </c>
    </row>
    <row r="134" spans="2:65" s="1" customFormat="1" ht="22.5" customHeight="1">
      <c r="B134" s="39"/>
      <c r="C134" s="191" t="s">
        <v>229</v>
      </c>
      <c r="D134" s="191" t="s">
        <v>158</v>
      </c>
      <c r="E134" s="192" t="s">
        <v>773</v>
      </c>
      <c r="F134" s="193" t="s">
        <v>774</v>
      </c>
      <c r="G134" s="194" t="s">
        <v>161</v>
      </c>
      <c r="H134" s="195">
        <v>24</v>
      </c>
      <c r="I134" s="196"/>
      <c r="J134" s="197">
        <f>ROUND(I134*H134,2)</f>
        <v>0</v>
      </c>
      <c r="K134" s="193" t="s">
        <v>21</v>
      </c>
      <c r="L134" s="59"/>
      <c r="M134" s="198" t="s">
        <v>21</v>
      </c>
      <c r="N134" s="199" t="s">
        <v>43</v>
      </c>
      <c r="O134" s="40"/>
      <c r="P134" s="200">
        <f>O134*H134</f>
        <v>0</v>
      </c>
      <c r="Q134" s="200">
        <v>0</v>
      </c>
      <c r="R134" s="200">
        <f>Q134*H134</f>
        <v>0</v>
      </c>
      <c r="S134" s="200">
        <v>0</v>
      </c>
      <c r="T134" s="201">
        <f>S134*H134</f>
        <v>0</v>
      </c>
      <c r="AR134" s="22" t="s">
        <v>162</v>
      </c>
      <c r="AT134" s="22" t="s">
        <v>158</v>
      </c>
      <c r="AU134" s="22" t="s">
        <v>82</v>
      </c>
      <c r="AY134" s="22" t="s">
        <v>156</v>
      </c>
      <c r="BE134" s="202">
        <f>IF(N134="základní",J134,0)</f>
        <v>0</v>
      </c>
      <c r="BF134" s="202">
        <f>IF(N134="snížená",J134,0)</f>
        <v>0</v>
      </c>
      <c r="BG134" s="202">
        <f>IF(N134="zákl. přenesená",J134,0)</f>
        <v>0</v>
      </c>
      <c r="BH134" s="202">
        <f>IF(N134="sníž. přenesená",J134,0)</f>
        <v>0</v>
      </c>
      <c r="BI134" s="202">
        <f>IF(N134="nulová",J134,0)</f>
        <v>0</v>
      </c>
      <c r="BJ134" s="22" t="s">
        <v>80</v>
      </c>
      <c r="BK134" s="202">
        <f>ROUND(I134*H134,2)</f>
        <v>0</v>
      </c>
      <c r="BL134" s="22" t="s">
        <v>162</v>
      </c>
      <c r="BM134" s="22" t="s">
        <v>233</v>
      </c>
    </row>
    <row r="135" spans="2:65" s="11" customFormat="1">
      <c r="B135" s="203"/>
      <c r="C135" s="204"/>
      <c r="D135" s="205" t="s">
        <v>163</v>
      </c>
      <c r="E135" s="206" t="s">
        <v>21</v>
      </c>
      <c r="F135" s="207" t="s">
        <v>775</v>
      </c>
      <c r="G135" s="204"/>
      <c r="H135" s="208">
        <v>6</v>
      </c>
      <c r="I135" s="209"/>
      <c r="J135" s="204"/>
      <c r="K135" s="204"/>
      <c r="L135" s="210"/>
      <c r="M135" s="211"/>
      <c r="N135" s="212"/>
      <c r="O135" s="212"/>
      <c r="P135" s="212"/>
      <c r="Q135" s="212"/>
      <c r="R135" s="212"/>
      <c r="S135" s="212"/>
      <c r="T135" s="213"/>
      <c r="AT135" s="214" t="s">
        <v>163</v>
      </c>
      <c r="AU135" s="214" t="s">
        <v>82</v>
      </c>
      <c r="AV135" s="11" t="s">
        <v>82</v>
      </c>
      <c r="AW135" s="11" t="s">
        <v>35</v>
      </c>
      <c r="AX135" s="11" t="s">
        <v>72</v>
      </c>
      <c r="AY135" s="214" t="s">
        <v>156</v>
      </c>
    </row>
    <row r="136" spans="2:65" s="11" customFormat="1">
      <c r="B136" s="203"/>
      <c r="C136" s="204"/>
      <c r="D136" s="205" t="s">
        <v>163</v>
      </c>
      <c r="E136" s="206" t="s">
        <v>21</v>
      </c>
      <c r="F136" s="207" t="s">
        <v>776</v>
      </c>
      <c r="G136" s="204"/>
      <c r="H136" s="208">
        <v>18</v>
      </c>
      <c r="I136" s="209"/>
      <c r="J136" s="204"/>
      <c r="K136" s="204"/>
      <c r="L136" s="210"/>
      <c r="M136" s="211"/>
      <c r="N136" s="212"/>
      <c r="O136" s="212"/>
      <c r="P136" s="212"/>
      <c r="Q136" s="212"/>
      <c r="R136" s="212"/>
      <c r="S136" s="212"/>
      <c r="T136" s="213"/>
      <c r="AT136" s="214" t="s">
        <v>163</v>
      </c>
      <c r="AU136" s="214" t="s">
        <v>82</v>
      </c>
      <c r="AV136" s="11" t="s">
        <v>82</v>
      </c>
      <c r="AW136" s="11" t="s">
        <v>35</v>
      </c>
      <c r="AX136" s="11" t="s">
        <v>72</v>
      </c>
      <c r="AY136" s="214" t="s">
        <v>156</v>
      </c>
    </row>
    <row r="137" spans="2:65" s="12" customFormat="1">
      <c r="B137" s="215"/>
      <c r="C137" s="216"/>
      <c r="D137" s="217" t="s">
        <v>163</v>
      </c>
      <c r="E137" s="218" t="s">
        <v>21</v>
      </c>
      <c r="F137" s="219" t="s">
        <v>166</v>
      </c>
      <c r="G137" s="216"/>
      <c r="H137" s="220">
        <v>24</v>
      </c>
      <c r="I137" s="221"/>
      <c r="J137" s="216"/>
      <c r="K137" s="216"/>
      <c r="L137" s="222"/>
      <c r="M137" s="223"/>
      <c r="N137" s="224"/>
      <c r="O137" s="224"/>
      <c r="P137" s="224"/>
      <c r="Q137" s="224"/>
      <c r="R137" s="224"/>
      <c r="S137" s="224"/>
      <c r="T137" s="225"/>
      <c r="AT137" s="226" t="s">
        <v>163</v>
      </c>
      <c r="AU137" s="226" t="s">
        <v>82</v>
      </c>
      <c r="AV137" s="12" t="s">
        <v>162</v>
      </c>
      <c r="AW137" s="12" t="s">
        <v>35</v>
      </c>
      <c r="AX137" s="12" t="s">
        <v>80</v>
      </c>
      <c r="AY137" s="226" t="s">
        <v>156</v>
      </c>
    </row>
    <row r="138" spans="2:65" s="1" customFormat="1" ht="31.5" customHeight="1">
      <c r="B138" s="39"/>
      <c r="C138" s="227" t="s">
        <v>198</v>
      </c>
      <c r="D138" s="227" t="s">
        <v>238</v>
      </c>
      <c r="E138" s="228" t="s">
        <v>777</v>
      </c>
      <c r="F138" s="229" t="s">
        <v>778</v>
      </c>
      <c r="G138" s="230" t="s">
        <v>317</v>
      </c>
      <c r="H138" s="231">
        <v>4</v>
      </c>
      <c r="I138" s="232"/>
      <c r="J138" s="233">
        <f>ROUND(I138*H138,2)</f>
        <v>0</v>
      </c>
      <c r="K138" s="229" t="s">
        <v>21</v>
      </c>
      <c r="L138" s="234"/>
      <c r="M138" s="235" t="s">
        <v>21</v>
      </c>
      <c r="N138" s="236" t="s">
        <v>43</v>
      </c>
      <c r="O138" s="40"/>
      <c r="P138" s="200">
        <f>O138*H138</f>
        <v>0</v>
      </c>
      <c r="Q138" s="200">
        <v>0</v>
      </c>
      <c r="R138" s="200">
        <f>Q138*H138</f>
        <v>0</v>
      </c>
      <c r="S138" s="200">
        <v>0</v>
      </c>
      <c r="T138" s="201">
        <f>S138*H138</f>
        <v>0</v>
      </c>
      <c r="AR138" s="22" t="s">
        <v>176</v>
      </c>
      <c r="AT138" s="22" t="s">
        <v>238</v>
      </c>
      <c r="AU138" s="22" t="s">
        <v>82</v>
      </c>
      <c r="AY138" s="22" t="s">
        <v>156</v>
      </c>
      <c r="BE138" s="202">
        <f>IF(N138="základní",J138,0)</f>
        <v>0</v>
      </c>
      <c r="BF138" s="202">
        <f>IF(N138="snížená",J138,0)</f>
        <v>0</v>
      </c>
      <c r="BG138" s="202">
        <f>IF(N138="zákl. přenesená",J138,0)</f>
        <v>0</v>
      </c>
      <c r="BH138" s="202">
        <f>IF(N138="sníž. přenesená",J138,0)</f>
        <v>0</v>
      </c>
      <c r="BI138" s="202">
        <f>IF(N138="nulová",J138,0)</f>
        <v>0</v>
      </c>
      <c r="BJ138" s="22" t="s">
        <v>80</v>
      </c>
      <c r="BK138" s="202">
        <f>ROUND(I138*H138,2)</f>
        <v>0</v>
      </c>
      <c r="BL138" s="22" t="s">
        <v>162</v>
      </c>
      <c r="BM138" s="22" t="s">
        <v>236</v>
      </c>
    </row>
    <row r="139" spans="2:65" s="1" customFormat="1" ht="27">
      <c r="B139" s="39"/>
      <c r="C139" s="61"/>
      <c r="D139" s="217" t="s">
        <v>313</v>
      </c>
      <c r="E139" s="61"/>
      <c r="F139" s="237" t="s">
        <v>779</v>
      </c>
      <c r="G139" s="61"/>
      <c r="H139" s="61"/>
      <c r="I139" s="161"/>
      <c r="J139" s="61"/>
      <c r="K139" s="61"/>
      <c r="L139" s="59"/>
      <c r="M139" s="238"/>
      <c r="N139" s="40"/>
      <c r="O139" s="40"/>
      <c r="P139" s="40"/>
      <c r="Q139" s="40"/>
      <c r="R139" s="40"/>
      <c r="S139" s="40"/>
      <c r="T139" s="76"/>
      <c r="AT139" s="22" t="s">
        <v>313</v>
      </c>
      <c r="AU139" s="22" t="s">
        <v>82</v>
      </c>
    </row>
    <row r="140" spans="2:65" s="1" customFormat="1" ht="31.5" customHeight="1">
      <c r="B140" s="39"/>
      <c r="C140" s="227" t="s">
        <v>9</v>
      </c>
      <c r="D140" s="227" t="s">
        <v>238</v>
      </c>
      <c r="E140" s="228" t="s">
        <v>780</v>
      </c>
      <c r="F140" s="229" t="s">
        <v>781</v>
      </c>
      <c r="G140" s="230" t="s">
        <v>317</v>
      </c>
      <c r="H140" s="231">
        <v>2</v>
      </c>
      <c r="I140" s="232"/>
      <c r="J140" s="233">
        <f>ROUND(I140*H140,2)</f>
        <v>0</v>
      </c>
      <c r="K140" s="229" t="s">
        <v>21</v>
      </c>
      <c r="L140" s="234"/>
      <c r="M140" s="235" t="s">
        <v>21</v>
      </c>
      <c r="N140" s="236" t="s">
        <v>43</v>
      </c>
      <c r="O140" s="40"/>
      <c r="P140" s="200">
        <f>O140*H140</f>
        <v>0</v>
      </c>
      <c r="Q140" s="200">
        <v>0</v>
      </c>
      <c r="R140" s="200">
        <f>Q140*H140</f>
        <v>0</v>
      </c>
      <c r="S140" s="200">
        <v>0</v>
      </c>
      <c r="T140" s="201">
        <f>S140*H140</f>
        <v>0</v>
      </c>
      <c r="AR140" s="22" t="s">
        <v>176</v>
      </c>
      <c r="AT140" s="22" t="s">
        <v>238</v>
      </c>
      <c r="AU140" s="22" t="s">
        <v>82</v>
      </c>
      <c r="AY140" s="22" t="s">
        <v>156</v>
      </c>
      <c r="BE140" s="202">
        <f>IF(N140="základní",J140,0)</f>
        <v>0</v>
      </c>
      <c r="BF140" s="202">
        <f>IF(N140="snížená",J140,0)</f>
        <v>0</v>
      </c>
      <c r="BG140" s="202">
        <f>IF(N140="zákl. přenesená",J140,0)</f>
        <v>0</v>
      </c>
      <c r="BH140" s="202">
        <f>IF(N140="sníž. přenesená",J140,0)</f>
        <v>0</v>
      </c>
      <c r="BI140" s="202">
        <f>IF(N140="nulová",J140,0)</f>
        <v>0</v>
      </c>
      <c r="BJ140" s="22" t="s">
        <v>80</v>
      </c>
      <c r="BK140" s="202">
        <f>ROUND(I140*H140,2)</f>
        <v>0</v>
      </c>
      <c r="BL140" s="22" t="s">
        <v>162</v>
      </c>
      <c r="BM140" s="22" t="s">
        <v>241</v>
      </c>
    </row>
    <row r="141" spans="2:65" s="1" customFormat="1" ht="22.5" customHeight="1">
      <c r="B141" s="39"/>
      <c r="C141" s="191" t="s">
        <v>203</v>
      </c>
      <c r="D141" s="191" t="s">
        <v>158</v>
      </c>
      <c r="E141" s="192" t="s">
        <v>782</v>
      </c>
      <c r="F141" s="193" t="s">
        <v>783</v>
      </c>
      <c r="G141" s="194" t="s">
        <v>421</v>
      </c>
      <c r="H141" s="195">
        <v>1</v>
      </c>
      <c r="I141" s="196"/>
      <c r="J141" s="197">
        <f>ROUND(I141*H141,2)</f>
        <v>0</v>
      </c>
      <c r="K141" s="193" t="s">
        <v>21</v>
      </c>
      <c r="L141" s="59"/>
      <c r="M141" s="198" t="s">
        <v>21</v>
      </c>
      <c r="N141" s="199" t="s">
        <v>43</v>
      </c>
      <c r="O141" s="40"/>
      <c r="P141" s="200">
        <f>O141*H141</f>
        <v>0</v>
      </c>
      <c r="Q141" s="200">
        <v>0</v>
      </c>
      <c r="R141" s="200">
        <f>Q141*H141</f>
        <v>0</v>
      </c>
      <c r="S141" s="200">
        <v>0</v>
      </c>
      <c r="T141" s="201">
        <f>S141*H141</f>
        <v>0</v>
      </c>
      <c r="AR141" s="22" t="s">
        <v>162</v>
      </c>
      <c r="AT141" s="22" t="s">
        <v>158</v>
      </c>
      <c r="AU141" s="22" t="s">
        <v>82</v>
      </c>
      <c r="AY141" s="22" t="s">
        <v>156</v>
      </c>
      <c r="BE141" s="202">
        <f>IF(N141="základní",J141,0)</f>
        <v>0</v>
      </c>
      <c r="BF141" s="202">
        <f>IF(N141="snížená",J141,0)</f>
        <v>0</v>
      </c>
      <c r="BG141" s="202">
        <f>IF(N141="zákl. přenesená",J141,0)</f>
        <v>0</v>
      </c>
      <c r="BH141" s="202">
        <f>IF(N141="sníž. přenesená",J141,0)</f>
        <v>0</v>
      </c>
      <c r="BI141" s="202">
        <f>IF(N141="nulová",J141,0)</f>
        <v>0</v>
      </c>
      <c r="BJ141" s="22" t="s">
        <v>80</v>
      </c>
      <c r="BK141" s="202">
        <f>ROUND(I141*H141,2)</f>
        <v>0</v>
      </c>
      <c r="BL141" s="22" t="s">
        <v>162</v>
      </c>
      <c r="BM141" s="22" t="s">
        <v>244</v>
      </c>
    </row>
    <row r="142" spans="2:65" s="10" customFormat="1" ht="29.85" customHeight="1">
      <c r="B142" s="174"/>
      <c r="C142" s="175"/>
      <c r="D142" s="188" t="s">
        <v>71</v>
      </c>
      <c r="E142" s="189" t="s">
        <v>169</v>
      </c>
      <c r="F142" s="189" t="s">
        <v>304</v>
      </c>
      <c r="G142" s="175"/>
      <c r="H142" s="175"/>
      <c r="I142" s="178"/>
      <c r="J142" s="190">
        <f>BK142</f>
        <v>0</v>
      </c>
      <c r="K142" s="175"/>
      <c r="L142" s="180"/>
      <c r="M142" s="181"/>
      <c r="N142" s="182"/>
      <c r="O142" s="182"/>
      <c r="P142" s="183">
        <f>SUM(P143:P149)</f>
        <v>0</v>
      </c>
      <c r="Q142" s="182"/>
      <c r="R142" s="183">
        <f>SUM(R143:R149)</f>
        <v>0</v>
      </c>
      <c r="S142" s="182"/>
      <c r="T142" s="184">
        <f>SUM(T143:T149)</f>
        <v>0</v>
      </c>
      <c r="AR142" s="185" t="s">
        <v>80</v>
      </c>
      <c r="AT142" s="186" t="s">
        <v>71</v>
      </c>
      <c r="AU142" s="186" t="s">
        <v>80</v>
      </c>
      <c r="AY142" s="185" t="s">
        <v>156</v>
      </c>
      <c r="BK142" s="187">
        <f>SUM(BK143:BK149)</f>
        <v>0</v>
      </c>
    </row>
    <row r="143" spans="2:65" s="1" customFormat="1" ht="31.5" customHeight="1">
      <c r="B143" s="39"/>
      <c r="C143" s="191" t="s">
        <v>252</v>
      </c>
      <c r="D143" s="191" t="s">
        <v>158</v>
      </c>
      <c r="E143" s="192" t="s">
        <v>784</v>
      </c>
      <c r="F143" s="193" t="s">
        <v>785</v>
      </c>
      <c r="G143" s="194" t="s">
        <v>317</v>
      </c>
      <c r="H143" s="195">
        <v>28</v>
      </c>
      <c r="I143" s="196"/>
      <c r="J143" s="197">
        <f t="shared" ref="J143:J149" si="0">ROUND(I143*H143,2)</f>
        <v>0</v>
      </c>
      <c r="K143" s="193" t="s">
        <v>21</v>
      </c>
      <c r="L143" s="59"/>
      <c r="M143" s="198" t="s">
        <v>21</v>
      </c>
      <c r="N143" s="199" t="s">
        <v>43</v>
      </c>
      <c r="O143" s="40"/>
      <c r="P143" s="200">
        <f t="shared" ref="P143:P149" si="1">O143*H143</f>
        <v>0</v>
      </c>
      <c r="Q143" s="200">
        <v>0</v>
      </c>
      <c r="R143" s="200">
        <f t="shared" ref="R143:R149" si="2">Q143*H143</f>
        <v>0</v>
      </c>
      <c r="S143" s="200">
        <v>0</v>
      </c>
      <c r="T143" s="201">
        <f t="shared" ref="T143:T149" si="3">S143*H143</f>
        <v>0</v>
      </c>
      <c r="AR143" s="22" t="s">
        <v>162</v>
      </c>
      <c r="AT143" s="22" t="s">
        <v>158</v>
      </c>
      <c r="AU143" s="22" t="s">
        <v>82</v>
      </c>
      <c r="AY143" s="22" t="s">
        <v>156</v>
      </c>
      <c r="BE143" s="202">
        <f t="shared" ref="BE143:BE149" si="4">IF(N143="základní",J143,0)</f>
        <v>0</v>
      </c>
      <c r="BF143" s="202">
        <f t="shared" ref="BF143:BF149" si="5">IF(N143="snížená",J143,0)</f>
        <v>0</v>
      </c>
      <c r="BG143" s="202">
        <f t="shared" ref="BG143:BG149" si="6">IF(N143="zákl. přenesená",J143,0)</f>
        <v>0</v>
      </c>
      <c r="BH143" s="202">
        <f t="shared" ref="BH143:BH149" si="7">IF(N143="sníž. přenesená",J143,0)</f>
        <v>0</v>
      </c>
      <c r="BI143" s="202">
        <f t="shared" ref="BI143:BI149" si="8">IF(N143="nulová",J143,0)</f>
        <v>0</v>
      </c>
      <c r="BJ143" s="22" t="s">
        <v>80</v>
      </c>
      <c r="BK143" s="202">
        <f t="shared" ref="BK143:BK149" si="9">ROUND(I143*H143,2)</f>
        <v>0</v>
      </c>
      <c r="BL143" s="22" t="s">
        <v>162</v>
      </c>
      <c r="BM143" s="22" t="s">
        <v>255</v>
      </c>
    </row>
    <row r="144" spans="2:65" s="1" customFormat="1" ht="31.5" customHeight="1">
      <c r="B144" s="39"/>
      <c r="C144" s="227" t="s">
        <v>206</v>
      </c>
      <c r="D144" s="227" t="s">
        <v>238</v>
      </c>
      <c r="E144" s="228" t="s">
        <v>786</v>
      </c>
      <c r="F144" s="229" t="s">
        <v>787</v>
      </c>
      <c r="G144" s="230" t="s">
        <v>317</v>
      </c>
      <c r="H144" s="231">
        <v>16</v>
      </c>
      <c r="I144" s="232"/>
      <c r="J144" s="233">
        <f t="shared" si="0"/>
        <v>0</v>
      </c>
      <c r="K144" s="229" t="s">
        <v>21</v>
      </c>
      <c r="L144" s="234"/>
      <c r="M144" s="235" t="s">
        <v>21</v>
      </c>
      <c r="N144" s="236" t="s">
        <v>43</v>
      </c>
      <c r="O144" s="40"/>
      <c r="P144" s="200">
        <f t="shared" si="1"/>
        <v>0</v>
      </c>
      <c r="Q144" s="200">
        <v>0</v>
      </c>
      <c r="R144" s="200">
        <f t="shared" si="2"/>
        <v>0</v>
      </c>
      <c r="S144" s="200">
        <v>0</v>
      </c>
      <c r="T144" s="201">
        <f t="shared" si="3"/>
        <v>0</v>
      </c>
      <c r="AR144" s="22" t="s">
        <v>176</v>
      </c>
      <c r="AT144" s="22" t="s">
        <v>238</v>
      </c>
      <c r="AU144" s="22" t="s">
        <v>82</v>
      </c>
      <c r="AY144" s="22" t="s">
        <v>156</v>
      </c>
      <c r="BE144" s="202">
        <f t="shared" si="4"/>
        <v>0</v>
      </c>
      <c r="BF144" s="202">
        <f t="shared" si="5"/>
        <v>0</v>
      </c>
      <c r="BG144" s="202">
        <f t="shared" si="6"/>
        <v>0</v>
      </c>
      <c r="BH144" s="202">
        <f t="shared" si="7"/>
        <v>0</v>
      </c>
      <c r="BI144" s="202">
        <f t="shared" si="8"/>
        <v>0</v>
      </c>
      <c r="BJ144" s="22" t="s">
        <v>80</v>
      </c>
      <c r="BK144" s="202">
        <f t="shared" si="9"/>
        <v>0</v>
      </c>
      <c r="BL144" s="22" t="s">
        <v>162</v>
      </c>
      <c r="BM144" s="22" t="s">
        <v>259</v>
      </c>
    </row>
    <row r="145" spans="2:65" s="1" customFormat="1" ht="31.5" customHeight="1">
      <c r="B145" s="39"/>
      <c r="C145" s="227" t="s">
        <v>261</v>
      </c>
      <c r="D145" s="227" t="s">
        <v>238</v>
      </c>
      <c r="E145" s="228" t="s">
        <v>788</v>
      </c>
      <c r="F145" s="229" t="s">
        <v>789</v>
      </c>
      <c r="G145" s="230" t="s">
        <v>317</v>
      </c>
      <c r="H145" s="231">
        <v>12</v>
      </c>
      <c r="I145" s="232"/>
      <c r="J145" s="233">
        <f t="shared" si="0"/>
        <v>0</v>
      </c>
      <c r="K145" s="229" t="s">
        <v>21</v>
      </c>
      <c r="L145" s="234"/>
      <c r="M145" s="235" t="s">
        <v>21</v>
      </c>
      <c r="N145" s="236" t="s">
        <v>43</v>
      </c>
      <c r="O145" s="40"/>
      <c r="P145" s="200">
        <f t="shared" si="1"/>
        <v>0</v>
      </c>
      <c r="Q145" s="200">
        <v>0</v>
      </c>
      <c r="R145" s="200">
        <f t="shared" si="2"/>
        <v>0</v>
      </c>
      <c r="S145" s="200">
        <v>0</v>
      </c>
      <c r="T145" s="201">
        <f t="shared" si="3"/>
        <v>0</v>
      </c>
      <c r="AR145" s="22" t="s">
        <v>176</v>
      </c>
      <c r="AT145" s="22" t="s">
        <v>238</v>
      </c>
      <c r="AU145" s="22" t="s">
        <v>82</v>
      </c>
      <c r="AY145" s="22" t="s">
        <v>156</v>
      </c>
      <c r="BE145" s="202">
        <f t="shared" si="4"/>
        <v>0</v>
      </c>
      <c r="BF145" s="202">
        <f t="shared" si="5"/>
        <v>0</v>
      </c>
      <c r="BG145" s="202">
        <f t="shared" si="6"/>
        <v>0</v>
      </c>
      <c r="BH145" s="202">
        <f t="shared" si="7"/>
        <v>0</v>
      </c>
      <c r="BI145" s="202">
        <f t="shared" si="8"/>
        <v>0</v>
      </c>
      <c r="BJ145" s="22" t="s">
        <v>80</v>
      </c>
      <c r="BK145" s="202">
        <f t="shared" si="9"/>
        <v>0</v>
      </c>
      <c r="BL145" s="22" t="s">
        <v>162</v>
      </c>
      <c r="BM145" s="22" t="s">
        <v>264</v>
      </c>
    </row>
    <row r="146" spans="2:65" s="1" customFormat="1" ht="31.5" customHeight="1">
      <c r="B146" s="39"/>
      <c r="C146" s="191" t="s">
        <v>211</v>
      </c>
      <c r="D146" s="191" t="s">
        <v>158</v>
      </c>
      <c r="E146" s="192" t="s">
        <v>790</v>
      </c>
      <c r="F146" s="193" t="s">
        <v>791</v>
      </c>
      <c r="G146" s="194" t="s">
        <v>349</v>
      </c>
      <c r="H146" s="195">
        <v>41.2</v>
      </c>
      <c r="I146" s="196"/>
      <c r="J146" s="197">
        <f t="shared" si="0"/>
        <v>0</v>
      </c>
      <c r="K146" s="193" t="s">
        <v>21</v>
      </c>
      <c r="L146" s="59"/>
      <c r="M146" s="198" t="s">
        <v>21</v>
      </c>
      <c r="N146" s="199" t="s">
        <v>43</v>
      </c>
      <c r="O146" s="40"/>
      <c r="P146" s="200">
        <f t="shared" si="1"/>
        <v>0</v>
      </c>
      <c r="Q146" s="200">
        <v>0</v>
      </c>
      <c r="R146" s="200">
        <f t="shared" si="2"/>
        <v>0</v>
      </c>
      <c r="S146" s="200">
        <v>0</v>
      </c>
      <c r="T146" s="201">
        <f t="shared" si="3"/>
        <v>0</v>
      </c>
      <c r="AR146" s="22" t="s">
        <v>162</v>
      </c>
      <c r="AT146" s="22" t="s">
        <v>158</v>
      </c>
      <c r="AU146" s="22" t="s">
        <v>82</v>
      </c>
      <c r="AY146" s="22" t="s">
        <v>156</v>
      </c>
      <c r="BE146" s="202">
        <f t="shared" si="4"/>
        <v>0</v>
      </c>
      <c r="BF146" s="202">
        <f t="shared" si="5"/>
        <v>0</v>
      </c>
      <c r="BG146" s="202">
        <f t="shared" si="6"/>
        <v>0</v>
      </c>
      <c r="BH146" s="202">
        <f t="shared" si="7"/>
        <v>0</v>
      </c>
      <c r="BI146" s="202">
        <f t="shared" si="8"/>
        <v>0</v>
      </c>
      <c r="BJ146" s="22" t="s">
        <v>80</v>
      </c>
      <c r="BK146" s="202">
        <f t="shared" si="9"/>
        <v>0</v>
      </c>
      <c r="BL146" s="22" t="s">
        <v>162</v>
      </c>
      <c r="BM146" s="22" t="s">
        <v>267</v>
      </c>
    </row>
    <row r="147" spans="2:65" s="1" customFormat="1" ht="44.25" customHeight="1">
      <c r="B147" s="39"/>
      <c r="C147" s="227" t="s">
        <v>272</v>
      </c>
      <c r="D147" s="227" t="s">
        <v>238</v>
      </c>
      <c r="E147" s="228" t="s">
        <v>792</v>
      </c>
      <c r="F147" s="229" t="s">
        <v>793</v>
      </c>
      <c r="G147" s="230" t="s">
        <v>349</v>
      </c>
      <c r="H147" s="231">
        <v>41.2</v>
      </c>
      <c r="I147" s="232"/>
      <c r="J147" s="233">
        <f t="shared" si="0"/>
        <v>0</v>
      </c>
      <c r="K147" s="229" t="s">
        <v>21</v>
      </c>
      <c r="L147" s="234"/>
      <c r="M147" s="235" t="s">
        <v>21</v>
      </c>
      <c r="N147" s="236" t="s">
        <v>43</v>
      </c>
      <c r="O147" s="40"/>
      <c r="P147" s="200">
        <f t="shared" si="1"/>
        <v>0</v>
      </c>
      <c r="Q147" s="200">
        <v>0</v>
      </c>
      <c r="R147" s="200">
        <f t="shared" si="2"/>
        <v>0</v>
      </c>
      <c r="S147" s="200">
        <v>0</v>
      </c>
      <c r="T147" s="201">
        <f t="shared" si="3"/>
        <v>0</v>
      </c>
      <c r="AR147" s="22" t="s">
        <v>176</v>
      </c>
      <c r="AT147" s="22" t="s">
        <v>238</v>
      </c>
      <c r="AU147" s="22" t="s">
        <v>82</v>
      </c>
      <c r="AY147" s="22" t="s">
        <v>156</v>
      </c>
      <c r="BE147" s="202">
        <f t="shared" si="4"/>
        <v>0</v>
      </c>
      <c r="BF147" s="202">
        <f t="shared" si="5"/>
        <v>0</v>
      </c>
      <c r="BG147" s="202">
        <f t="shared" si="6"/>
        <v>0</v>
      </c>
      <c r="BH147" s="202">
        <f t="shared" si="7"/>
        <v>0</v>
      </c>
      <c r="BI147" s="202">
        <f t="shared" si="8"/>
        <v>0</v>
      </c>
      <c r="BJ147" s="22" t="s">
        <v>80</v>
      </c>
      <c r="BK147" s="202">
        <f t="shared" si="9"/>
        <v>0</v>
      </c>
      <c r="BL147" s="22" t="s">
        <v>162</v>
      </c>
      <c r="BM147" s="22" t="s">
        <v>275</v>
      </c>
    </row>
    <row r="148" spans="2:65" s="1" customFormat="1" ht="31.5" customHeight="1">
      <c r="B148" s="39"/>
      <c r="C148" s="227" t="s">
        <v>214</v>
      </c>
      <c r="D148" s="227" t="s">
        <v>238</v>
      </c>
      <c r="E148" s="228" t="s">
        <v>794</v>
      </c>
      <c r="F148" s="229" t="s">
        <v>795</v>
      </c>
      <c r="G148" s="230" t="s">
        <v>349</v>
      </c>
      <c r="H148" s="231">
        <v>123.6</v>
      </c>
      <c r="I148" s="232"/>
      <c r="J148" s="233">
        <f t="shared" si="0"/>
        <v>0</v>
      </c>
      <c r="K148" s="229" t="s">
        <v>21</v>
      </c>
      <c r="L148" s="234"/>
      <c r="M148" s="235" t="s">
        <v>21</v>
      </c>
      <c r="N148" s="236" t="s">
        <v>43</v>
      </c>
      <c r="O148" s="40"/>
      <c r="P148" s="200">
        <f t="shared" si="1"/>
        <v>0</v>
      </c>
      <c r="Q148" s="200">
        <v>0</v>
      </c>
      <c r="R148" s="200">
        <f t="shared" si="2"/>
        <v>0</v>
      </c>
      <c r="S148" s="200">
        <v>0</v>
      </c>
      <c r="T148" s="201">
        <f t="shared" si="3"/>
        <v>0</v>
      </c>
      <c r="AR148" s="22" t="s">
        <v>176</v>
      </c>
      <c r="AT148" s="22" t="s">
        <v>238</v>
      </c>
      <c r="AU148" s="22" t="s">
        <v>82</v>
      </c>
      <c r="AY148" s="22" t="s">
        <v>156</v>
      </c>
      <c r="BE148" s="202">
        <f t="shared" si="4"/>
        <v>0</v>
      </c>
      <c r="BF148" s="202">
        <f t="shared" si="5"/>
        <v>0</v>
      </c>
      <c r="BG148" s="202">
        <f t="shared" si="6"/>
        <v>0</v>
      </c>
      <c r="BH148" s="202">
        <f t="shared" si="7"/>
        <v>0</v>
      </c>
      <c r="BI148" s="202">
        <f t="shared" si="8"/>
        <v>0</v>
      </c>
      <c r="BJ148" s="22" t="s">
        <v>80</v>
      </c>
      <c r="BK148" s="202">
        <f t="shared" si="9"/>
        <v>0</v>
      </c>
      <c r="BL148" s="22" t="s">
        <v>162</v>
      </c>
      <c r="BM148" s="22" t="s">
        <v>278</v>
      </c>
    </row>
    <row r="149" spans="2:65" s="1" customFormat="1" ht="22.5" customHeight="1">
      <c r="B149" s="39"/>
      <c r="C149" s="191" t="s">
        <v>279</v>
      </c>
      <c r="D149" s="191" t="s">
        <v>158</v>
      </c>
      <c r="E149" s="192" t="s">
        <v>796</v>
      </c>
      <c r="F149" s="193" t="s">
        <v>797</v>
      </c>
      <c r="G149" s="194" t="s">
        <v>421</v>
      </c>
      <c r="H149" s="195">
        <v>2</v>
      </c>
      <c r="I149" s="196"/>
      <c r="J149" s="197">
        <f t="shared" si="0"/>
        <v>0</v>
      </c>
      <c r="K149" s="193" t="s">
        <v>21</v>
      </c>
      <c r="L149" s="59"/>
      <c r="M149" s="198" t="s">
        <v>21</v>
      </c>
      <c r="N149" s="199" t="s">
        <v>43</v>
      </c>
      <c r="O149" s="40"/>
      <c r="P149" s="200">
        <f t="shared" si="1"/>
        <v>0</v>
      </c>
      <c r="Q149" s="200">
        <v>0</v>
      </c>
      <c r="R149" s="200">
        <f t="shared" si="2"/>
        <v>0</v>
      </c>
      <c r="S149" s="200">
        <v>0</v>
      </c>
      <c r="T149" s="201">
        <f t="shared" si="3"/>
        <v>0</v>
      </c>
      <c r="AR149" s="22" t="s">
        <v>162</v>
      </c>
      <c r="AT149" s="22" t="s">
        <v>158</v>
      </c>
      <c r="AU149" s="22" t="s">
        <v>82</v>
      </c>
      <c r="AY149" s="22" t="s">
        <v>156</v>
      </c>
      <c r="BE149" s="202">
        <f t="shared" si="4"/>
        <v>0</v>
      </c>
      <c r="BF149" s="202">
        <f t="shared" si="5"/>
        <v>0</v>
      </c>
      <c r="BG149" s="202">
        <f t="shared" si="6"/>
        <v>0</v>
      </c>
      <c r="BH149" s="202">
        <f t="shared" si="7"/>
        <v>0</v>
      </c>
      <c r="BI149" s="202">
        <f t="shared" si="8"/>
        <v>0</v>
      </c>
      <c r="BJ149" s="22" t="s">
        <v>80</v>
      </c>
      <c r="BK149" s="202">
        <f t="shared" si="9"/>
        <v>0</v>
      </c>
      <c r="BL149" s="22" t="s">
        <v>162</v>
      </c>
      <c r="BM149" s="22" t="s">
        <v>282</v>
      </c>
    </row>
    <row r="150" spans="2:65" s="10" customFormat="1" ht="29.85" customHeight="1">
      <c r="B150" s="174"/>
      <c r="C150" s="175"/>
      <c r="D150" s="188" t="s">
        <v>71</v>
      </c>
      <c r="E150" s="189" t="s">
        <v>162</v>
      </c>
      <c r="F150" s="189" t="s">
        <v>319</v>
      </c>
      <c r="G150" s="175"/>
      <c r="H150" s="175"/>
      <c r="I150" s="178"/>
      <c r="J150" s="190">
        <f>BK150</f>
        <v>0</v>
      </c>
      <c r="K150" s="175"/>
      <c r="L150" s="180"/>
      <c r="M150" s="181"/>
      <c r="N150" s="182"/>
      <c r="O150" s="182"/>
      <c r="P150" s="183">
        <f>P151</f>
        <v>0</v>
      </c>
      <c r="Q150" s="182"/>
      <c r="R150" s="183">
        <f>R151</f>
        <v>0</v>
      </c>
      <c r="S150" s="182"/>
      <c r="T150" s="184">
        <f>T151</f>
        <v>0</v>
      </c>
      <c r="AR150" s="185" t="s">
        <v>80</v>
      </c>
      <c r="AT150" s="186" t="s">
        <v>71</v>
      </c>
      <c r="AU150" s="186" t="s">
        <v>80</v>
      </c>
      <c r="AY150" s="185" t="s">
        <v>156</v>
      </c>
      <c r="BK150" s="187">
        <f>BK151</f>
        <v>0</v>
      </c>
    </row>
    <row r="151" spans="2:65" s="1" customFormat="1" ht="22.5" customHeight="1">
      <c r="B151" s="39"/>
      <c r="C151" s="191" t="s">
        <v>217</v>
      </c>
      <c r="D151" s="191" t="s">
        <v>158</v>
      </c>
      <c r="E151" s="192" t="s">
        <v>798</v>
      </c>
      <c r="F151" s="193" t="s">
        <v>799</v>
      </c>
      <c r="G151" s="194" t="s">
        <v>161</v>
      </c>
      <c r="H151" s="195">
        <v>9.1</v>
      </c>
      <c r="I151" s="196"/>
      <c r="J151" s="197">
        <f>ROUND(I151*H151,2)</f>
        <v>0</v>
      </c>
      <c r="K151" s="193" t="s">
        <v>21</v>
      </c>
      <c r="L151" s="59"/>
      <c r="M151" s="198" t="s">
        <v>21</v>
      </c>
      <c r="N151" s="199" t="s">
        <v>43</v>
      </c>
      <c r="O151" s="40"/>
      <c r="P151" s="200">
        <f>O151*H151</f>
        <v>0</v>
      </c>
      <c r="Q151" s="200">
        <v>0</v>
      </c>
      <c r="R151" s="200">
        <f>Q151*H151</f>
        <v>0</v>
      </c>
      <c r="S151" s="200">
        <v>0</v>
      </c>
      <c r="T151" s="201">
        <f>S151*H151</f>
        <v>0</v>
      </c>
      <c r="AR151" s="22" t="s">
        <v>162</v>
      </c>
      <c r="AT151" s="22" t="s">
        <v>158</v>
      </c>
      <c r="AU151" s="22" t="s">
        <v>82</v>
      </c>
      <c r="AY151" s="22" t="s">
        <v>156</v>
      </c>
      <c r="BE151" s="202">
        <f>IF(N151="základní",J151,0)</f>
        <v>0</v>
      </c>
      <c r="BF151" s="202">
        <f>IF(N151="snížená",J151,0)</f>
        <v>0</v>
      </c>
      <c r="BG151" s="202">
        <f>IF(N151="zákl. přenesená",J151,0)</f>
        <v>0</v>
      </c>
      <c r="BH151" s="202">
        <f>IF(N151="sníž. přenesená",J151,0)</f>
        <v>0</v>
      </c>
      <c r="BI151" s="202">
        <f>IF(N151="nulová",J151,0)</f>
        <v>0</v>
      </c>
      <c r="BJ151" s="22" t="s">
        <v>80</v>
      </c>
      <c r="BK151" s="202">
        <f>ROUND(I151*H151,2)</f>
        <v>0</v>
      </c>
      <c r="BL151" s="22" t="s">
        <v>162</v>
      </c>
      <c r="BM151" s="22" t="s">
        <v>291</v>
      </c>
    </row>
    <row r="152" spans="2:65" s="10" customFormat="1" ht="29.85" customHeight="1">
      <c r="B152" s="174"/>
      <c r="C152" s="175"/>
      <c r="D152" s="188" t="s">
        <v>71</v>
      </c>
      <c r="E152" s="189" t="s">
        <v>177</v>
      </c>
      <c r="F152" s="189" t="s">
        <v>335</v>
      </c>
      <c r="G152" s="175"/>
      <c r="H152" s="175"/>
      <c r="I152" s="178"/>
      <c r="J152" s="190">
        <f>BK152</f>
        <v>0</v>
      </c>
      <c r="K152" s="175"/>
      <c r="L152" s="180"/>
      <c r="M152" s="181"/>
      <c r="N152" s="182"/>
      <c r="O152" s="182"/>
      <c r="P152" s="183">
        <f>SUM(P153:P161)</f>
        <v>0</v>
      </c>
      <c r="Q152" s="182"/>
      <c r="R152" s="183">
        <f>SUM(R153:R161)</f>
        <v>0</v>
      </c>
      <c r="S152" s="182"/>
      <c r="T152" s="184">
        <f>SUM(T153:T161)</f>
        <v>0</v>
      </c>
      <c r="AR152" s="185" t="s">
        <v>80</v>
      </c>
      <c r="AT152" s="186" t="s">
        <v>71</v>
      </c>
      <c r="AU152" s="186" t="s">
        <v>80</v>
      </c>
      <c r="AY152" s="185" t="s">
        <v>156</v>
      </c>
      <c r="BK152" s="187">
        <f>SUM(BK153:BK161)</f>
        <v>0</v>
      </c>
    </row>
    <row r="153" spans="2:65" s="1" customFormat="1" ht="22.5" customHeight="1">
      <c r="B153" s="39"/>
      <c r="C153" s="191" t="s">
        <v>292</v>
      </c>
      <c r="D153" s="191" t="s">
        <v>158</v>
      </c>
      <c r="E153" s="192" t="s">
        <v>800</v>
      </c>
      <c r="F153" s="193" t="s">
        <v>801</v>
      </c>
      <c r="G153" s="194" t="s">
        <v>161</v>
      </c>
      <c r="H153" s="195">
        <v>74.12</v>
      </c>
      <c r="I153" s="196"/>
      <c r="J153" s="197">
        <f>ROUND(I153*H153,2)</f>
        <v>0</v>
      </c>
      <c r="K153" s="193" t="s">
        <v>21</v>
      </c>
      <c r="L153" s="59"/>
      <c r="M153" s="198" t="s">
        <v>21</v>
      </c>
      <c r="N153" s="199" t="s">
        <v>43</v>
      </c>
      <c r="O153" s="40"/>
      <c r="P153" s="200">
        <f>O153*H153</f>
        <v>0</v>
      </c>
      <c r="Q153" s="200">
        <v>0</v>
      </c>
      <c r="R153" s="200">
        <f>Q153*H153</f>
        <v>0</v>
      </c>
      <c r="S153" s="200">
        <v>0</v>
      </c>
      <c r="T153" s="201">
        <f>S153*H153</f>
        <v>0</v>
      </c>
      <c r="AR153" s="22" t="s">
        <v>162</v>
      </c>
      <c r="AT153" s="22" t="s">
        <v>158</v>
      </c>
      <c r="AU153" s="22" t="s">
        <v>82</v>
      </c>
      <c r="AY153" s="22" t="s">
        <v>156</v>
      </c>
      <c r="BE153" s="202">
        <f>IF(N153="základní",J153,0)</f>
        <v>0</v>
      </c>
      <c r="BF153" s="202">
        <f>IF(N153="snížená",J153,0)</f>
        <v>0</v>
      </c>
      <c r="BG153" s="202">
        <f>IF(N153="zákl. přenesená",J153,0)</f>
        <v>0</v>
      </c>
      <c r="BH153" s="202">
        <f>IF(N153="sníž. přenesená",J153,0)</f>
        <v>0</v>
      </c>
      <c r="BI153" s="202">
        <f>IF(N153="nulová",J153,0)</f>
        <v>0</v>
      </c>
      <c r="BJ153" s="22" t="s">
        <v>80</v>
      </c>
      <c r="BK153" s="202">
        <f>ROUND(I153*H153,2)</f>
        <v>0</v>
      </c>
      <c r="BL153" s="22" t="s">
        <v>162</v>
      </c>
      <c r="BM153" s="22" t="s">
        <v>295</v>
      </c>
    </row>
    <row r="154" spans="2:65" s="11" customFormat="1">
      <c r="B154" s="203"/>
      <c r="C154" s="204"/>
      <c r="D154" s="205" t="s">
        <v>163</v>
      </c>
      <c r="E154" s="206" t="s">
        <v>21</v>
      </c>
      <c r="F154" s="207" t="s">
        <v>802</v>
      </c>
      <c r="G154" s="204"/>
      <c r="H154" s="208">
        <v>101.12</v>
      </c>
      <c r="I154" s="209"/>
      <c r="J154" s="204"/>
      <c r="K154" s="204"/>
      <c r="L154" s="210"/>
      <c r="M154" s="211"/>
      <c r="N154" s="212"/>
      <c r="O154" s="212"/>
      <c r="P154" s="212"/>
      <c r="Q154" s="212"/>
      <c r="R154" s="212"/>
      <c r="S154" s="212"/>
      <c r="T154" s="213"/>
      <c r="AT154" s="214" t="s">
        <v>163</v>
      </c>
      <c r="AU154" s="214" t="s">
        <v>82</v>
      </c>
      <c r="AV154" s="11" t="s">
        <v>82</v>
      </c>
      <c r="AW154" s="11" t="s">
        <v>35</v>
      </c>
      <c r="AX154" s="11" t="s">
        <v>72</v>
      </c>
      <c r="AY154" s="214" t="s">
        <v>156</v>
      </c>
    </row>
    <row r="155" spans="2:65" s="11" customFormat="1">
      <c r="B155" s="203"/>
      <c r="C155" s="204"/>
      <c r="D155" s="205" t="s">
        <v>163</v>
      </c>
      <c r="E155" s="206" t="s">
        <v>21</v>
      </c>
      <c r="F155" s="207" t="s">
        <v>803</v>
      </c>
      <c r="G155" s="204"/>
      <c r="H155" s="208">
        <v>-27</v>
      </c>
      <c r="I155" s="209"/>
      <c r="J155" s="204"/>
      <c r="K155" s="204"/>
      <c r="L155" s="210"/>
      <c r="M155" s="211"/>
      <c r="N155" s="212"/>
      <c r="O155" s="212"/>
      <c r="P155" s="212"/>
      <c r="Q155" s="212"/>
      <c r="R155" s="212"/>
      <c r="S155" s="212"/>
      <c r="T155" s="213"/>
      <c r="AT155" s="214" t="s">
        <v>163</v>
      </c>
      <c r="AU155" s="214" t="s">
        <v>82</v>
      </c>
      <c r="AV155" s="11" t="s">
        <v>82</v>
      </c>
      <c r="AW155" s="11" t="s">
        <v>35</v>
      </c>
      <c r="AX155" s="11" t="s">
        <v>72</v>
      </c>
      <c r="AY155" s="214" t="s">
        <v>156</v>
      </c>
    </row>
    <row r="156" spans="2:65" s="12" customFormat="1">
      <c r="B156" s="215"/>
      <c r="C156" s="216"/>
      <c r="D156" s="217" t="s">
        <v>163</v>
      </c>
      <c r="E156" s="218" t="s">
        <v>21</v>
      </c>
      <c r="F156" s="219" t="s">
        <v>166</v>
      </c>
      <c r="G156" s="216"/>
      <c r="H156" s="220">
        <v>74.12</v>
      </c>
      <c r="I156" s="221"/>
      <c r="J156" s="216"/>
      <c r="K156" s="216"/>
      <c r="L156" s="222"/>
      <c r="M156" s="223"/>
      <c r="N156" s="224"/>
      <c r="O156" s="224"/>
      <c r="P156" s="224"/>
      <c r="Q156" s="224"/>
      <c r="R156" s="224"/>
      <c r="S156" s="224"/>
      <c r="T156" s="225"/>
      <c r="AT156" s="226" t="s">
        <v>163</v>
      </c>
      <c r="AU156" s="226" t="s">
        <v>82</v>
      </c>
      <c r="AV156" s="12" t="s">
        <v>162</v>
      </c>
      <c r="AW156" s="12" t="s">
        <v>35</v>
      </c>
      <c r="AX156" s="12" t="s">
        <v>80</v>
      </c>
      <c r="AY156" s="226" t="s">
        <v>156</v>
      </c>
    </row>
    <row r="157" spans="2:65" s="1" customFormat="1" ht="22.5" customHeight="1">
      <c r="B157" s="39"/>
      <c r="C157" s="191" t="s">
        <v>220</v>
      </c>
      <c r="D157" s="191" t="s">
        <v>158</v>
      </c>
      <c r="E157" s="192" t="s">
        <v>804</v>
      </c>
      <c r="F157" s="193" t="s">
        <v>805</v>
      </c>
      <c r="G157" s="194" t="s">
        <v>161</v>
      </c>
      <c r="H157" s="195">
        <v>101.12</v>
      </c>
      <c r="I157" s="196"/>
      <c r="J157" s="197">
        <f>ROUND(I157*H157,2)</f>
        <v>0</v>
      </c>
      <c r="K157" s="193" t="s">
        <v>21</v>
      </c>
      <c r="L157" s="59"/>
      <c r="M157" s="198" t="s">
        <v>21</v>
      </c>
      <c r="N157" s="199" t="s">
        <v>43</v>
      </c>
      <c r="O157" s="40"/>
      <c r="P157" s="200">
        <f>O157*H157</f>
        <v>0</v>
      </c>
      <c r="Q157" s="200">
        <v>0</v>
      </c>
      <c r="R157" s="200">
        <f>Q157*H157</f>
        <v>0</v>
      </c>
      <c r="S157" s="200">
        <v>0</v>
      </c>
      <c r="T157" s="201">
        <f>S157*H157</f>
        <v>0</v>
      </c>
      <c r="AR157" s="22" t="s">
        <v>162</v>
      </c>
      <c r="AT157" s="22" t="s">
        <v>158</v>
      </c>
      <c r="AU157" s="22" t="s">
        <v>82</v>
      </c>
      <c r="AY157" s="22" t="s">
        <v>156</v>
      </c>
      <c r="BE157" s="202">
        <f>IF(N157="základní",J157,0)</f>
        <v>0</v>
      </c>
      <c r="BF157" s="202">
        <f>IF(N157="snížená",J157,0)</f>
        <v>0</v>
      </c>
      <c r="BG157" s="202">
        <f>IF(N157="zákl. přenesená",J157,0)</f>
        <v>0</v>
      </c>
      <c r="BH157" s="202">
        <f>IF(N157="sníž. přenesená",J157,0)</f>
        <v>0</v>
      </c>
      <c r="BI157" s="202">
        <f>IF(N157="nulová",J157,0)</f>
        <v>0</v>
      </c>
      <c r="BJ157" s="22" t="s">
        <v>80</v>
      </c>
      <c r="BK157" s="202">
        <f>ROUND(I157*H157,2)</f>
        <v>0</v>
      </c>
      <c r="BL157" s="22" t="s">
        <v>162</v>
      </c>
      <c r="BM157" s="22" t="s">
        <v>298</v>
      </c>
    </row>
    <row r="158" spans="2:65" s="1" customFormat="1" ht="57" customHeight="1">
      <c r="B158" s="39"/>
      <c r="C158" s="191" t="s">
        <v>300</v>
      </c>
      <c r="D158" s="191" t="s">
        <v>158</v>
      </c>
      <c r="E158" s="192" t="s">
        <v>806</v>
      </c>
      <c r="F158" s="193" t="s">
        <v>807</v>
      </c>
      <c r="G158" s="194" t="s">
        <v>161</v>
      </c>
      <c r="H158" s="195">
        <v>9.1</v>
      </c>
      <c r="I158" s="196"/>
      <c r="J158" s="197">
        <f>ROUND(I158*H158,2)</f>
        <v>0</v>
      </c>
      <c r="K158" s="193" t="s">
        <v>21</v>
      </c>
      <c r="L158" s="59"/>
      <c r="M158" s="198" t="s">
        <v>21</v>
      </c>
      <c r="N158" s="199" t="s">
        <v>43</v>
      </c>
      <c r="O158" s="40"/>
      <c r="P158" s="200">
        <f>O158*H158</f>
        <v>0</v>
      </c>
      <c r="Q158" s="200">
        <v>0</v>
      </c>
      <c r="R158" s="200">
        <f>Q158*H158</f>
        <v>0</v>
      </c>
      <c r="S158" s="200">
        <v>0</v>
      </c>
      <c r="T158" s="201">
        <f>S158*H158</f>
        <v>0</v>
      </c>
      <c r="AR158" s="22" t="s">
        <v>162</v>
      </c>
      <c r="AT158" s="22" t="s">
        <v>158</v>
      </c>
      <c r="AU158" s="22" t="s">
        <v>82</v>
      </c>
      <c r="AY158" s="22" t="s">
        <v>156</v>
      </c>
      <c r="BE158" s="202">
        <f>IF(N158="základní",J158,0)</f>
        <v>0</v>
      </c>
      <c r="BF158" s="202">
        <f>IF(N158="snížená",J158,0)</f>
        <v>0</v>
      </c>
      <c r="BG158" s="202">
        <f>IF(N158="zákl. přenesená",J158,0)</f>
        <v>0</v>
      </c>
      <c r="BH158" s="202">
        <f>IF(N158="sníž. přenesená",J158,0)</f>
        <v>0</v>
      </c>
      <c r="BI158" s="202">
        <f>IF(N158="nulová",J158,0)</f>
        <v>0</v>
      </c>
      <c r="BJ158" s="22" t="s">
        <v>80</v>
      </c>
      <c r="BK158" s="202">
        <f>ROUND(I158*H158,2)</f>
        <v>0</v>
      </c>
      <c r="BL158" s="22" t="s">
        <v>162</v>
      </c>
      <c r="BM158" s="22" t="s">
        <v>303</v>
      </c>
    </row>
    <row r="159" spans="2:65" s="11" customFormat="1">
      <c r="B159" s="203"/>
      <c r="C159" s="204"/>
      <c r="D159" s="205" t="s">
        <v>163</v>
      </c>
      <c r="E159" s="206" t="s">
        <v>21</v>
      </c>
      <c r="F159" s="207" t="s">
        <v>808</v>
      </c>
      <c r="G159" s="204"/>
      <c r="H159" s="208">
        <v>9.1</v>
      </c>
      <c r="I159" s="209"/>
      <c r="J159" s="204"/>
      <c r="K159" s="204"/>
      <c r="L159" s="210"/>
      <c r="M159" s="211"/>
      <c r="N159" s="212"/>
      <c r="O159" s="212"/>
      <c r="P159" s="212"/>
      <c r="Q159" s="212"/>
      <c r="R159" s="212"/>
      <c r="S159" s="212"/>
      <c r="T159" s="213"/>
      <c r="AT159" s="214" t="s">
        <v>163</v>
      </c>
      <c r="AU159" s="214" t="s">
        <v>82</v>
      </c>
      <c r="AV159" s="11" t="s">
        <v>82</v>
      </c>
      <c r="AW159" s="11" t="s">
        <v>35</v>
      </c>
      <c r="AX159" s="11" t="s">
        <v>72</v>
      </c>
      <c r="AY159" s="214" t="s">
        <v>156</v>
      </c>
    </row>
    <row r="160" spans="2:65" s="12" customFormat="1">
      <c r="B160" s="215"/>
      <c r="C160" s="216"/>
      <c r="D160" s="217" t="s">
        <v>163</v>
      </c>
      <c r="E160" s="218" t="s">
        <v>21</v>
      </c>
      <c r="F160" s="219" t="s">
        <v>166</v>
      </c>
      <c r="G160" s="216"/>
      <c r="H160" s="220">
        <v>9.1</v>
      </c>
      <c r="I160" s="221"/>
      <c r="J160" s="216"/>
      <c r="K160" s="216"/>
      <c r="L160" s="222"/>
      <c r="M160" s="223"/>
      <c r="N160" s="224"/>
      <c r="O160" s="224"/>
      <c r="P160" s="224"/>
      <c r="Q160" s="224"/>
      <c r="R160" s="224"/>
      <c r="S160" s="224"/>
      <c r="T160" s="225"/>
      <c r="AT160" s="226" t="s">
        <v>163</v>
      </c>
      <c r="AU160" s="226" t="s">
        <v>82</v>
      </c>
      <c r="AV160" s="12" t="s">
        <v>162</v>
      </c>
      <c r="AW160" s="12" t="s">
        <v>35</v>
      </c>
      <c r="AX160" s="12" t="s">
        <v>80</v>
      </c>
      <c r="AY160" s="226" t="s">
        <v>156</v>
      </c>
    </row>
    <row r="161" spans="2:65" s="1" customFormat="1" ht="31.5" customHeight="1">
      <c r="B161" s="39"/>
      <c r="C161" s="227" t="s">
        <v>225</v>
      </c>
      <c r="D161" s="227" t="s">
        <v>238</v>
      </c>
      <c r="E161" s="228" t="s">
        <v>809</v>
      </c>
      <c r="F161" s="229" t="s">
        <v>810</v>
      </c>
      <c r="G161" s="230" t="s">
        <v>161</v>
      </c>
      <c r="H161" s="231">
        <v>10.465</v>
      </c>
      <c r="I161" s="232"/>
      <c r="J161" s="233">
        <f>ROUND(I161*H161,2)</f>
        <v>0</v>
      </c>
      <c r="K161" s="229" t="s">
        <v>21</v>
      </c>
      <c r="L161" s="234"/>
      <c r="M161" s="235" t="s">
        <v>21</v>
      </c>
      <c r="N161" s="236" t="s">
        <v>43</v>
      </c>
      <c r="O161" s="40"/>
      <c r="P161" s="200">
        <f>O161*H161</f>
        <v>0</v>
      </c>
      <c r="Q161" s="200">
        <v>0</v>
      </c>
      <c r="R161" s="200">
        <f>Q161*H161</f>
        <v>0</v>
      </c>
      <c r="S161" s="200">
        <v>0</v>
      </c>
      <c r="T161" s="201">
        <f>S161*H161</f>
        <v>0</v>
      </c>
      <c r="AR161" s="22" t="s">
        <v>176</v>
      </c>
      <c r="AT161" s="22" t="s">
        <v>238</v>
      </c>
      <c r="AU161" s="22" t="s">
        <v>82</v>
      </c>
      <c r="AY161" s="22" t="s">
        <v>156</v>
      </c>
      <c r="BE161" s="202">
        <f>IF(N161="základní",J161,0)</f>
        <v>0</v>
      </c>
      <c r="BF161" s="202">
        <f>IF(N161="snížená",J161,0)</f>
        <v>0</v>
      </c>
      <c r="BG161" s="202">
        <f>IF(N161="zákl. přenesená",J161,0)</f>
        <v>0</v>
      </c>
      <c r="BH161" s="202">
        <f>IF(N161="sníž. přenesená",J161,0)</f>
        <v>0</v>
      </c>
      <c r="BI161" s="202">
        <f>IF(N161="nulová",J161,0)</f>
        <v>0</v>
      </c>
      <c r="BJ161" s="22" t="s">
        <v>80</v>
      </c>
      <c r="BK161" s="202">
        <f>ROUND(I161*H161,2)</f>
        <v>0</v>
      </c>
      <c r="BL161" s="22" t="s">
        <v>162</v>
      </c>
      <c r="BM161" s="22" t="s">
        <v>307</v>
      </c>
    </row>
    <row r="162" spans="2:65" s="10" customFormat="1" ht="29.85" customHeight="1">
      <c r="B162" s="174"/>
      <c r="C162" s="175"/>
      <c r="D162" s="188" t="s">
        <v>71</v>
      </c>
      <c r="E162" s="189" t="s">
        <v>192</v>
      </c>
      <c r="F162" s="189" t="s">
        <v>461</v>
      </c>
      <c r="G162" s="175"/>
      <c r="H162" s="175"/>
      <c r="I162" s="178"/>
      <c r="J162" s="190">
        <f>BK162</f>
        <v>0</v>
      </c>
      <c r="K162" s="175"/>
      <c r="L162" s="180"/>
      <c r="M162" s="181"/>
      <c r="N162" s="182"/>
      <c r="O162" s="182"/>
      <c r="P162" s="183">
        <f>SUM(P163:P168)</f>
        <v>0</v>
      </c>
      <c r="Q162" s="182"/>
      <c r="R162" s="183">
        <f>SUM(R163:R168)</f>
        <v>0</v>
      </c>
      <c r="S162" s="182"/>
      <c r="T162" s="184">
        <f>SUM(T163:T168)</f>
        <v>0</v>
      </c>
      <c r="AR162" s="185" t="s">
        <v>80</v>
      </c>
      <c r="AT162" s="186" t="s">
        <v>71</v>
      </c>
      <c r="AU162" s="186" t="s">
        <v>80</v>
      </c>
      <c r="AY162" s="185" t="s">
        <v>156</v>
      </c>
      <c r="BK162" s="187">
        <f>SUM(BK163:BK168)</f>
        <v>0</v>
      </c>
    </row>
    <row r="163" spans="2:65" s="1" customFormat="1" ht="44.25" customHeight="1">
      <c r="B163" s="39"/>
      <c r="C163" s="191" t="s">
        <v>309</v>
      </c>
      <c r="D163" s="191" t="s">
        <v>158</v>
      </c>
      <c r="E163" s="192" t="s">
        <v>811</v>
      </c>
      <c r="F163" s="193" t="s">
        <v>812</v>
      </c>
      <c r="G163" s="194" t="s">
        <v>349</v>
      </c>
      <c r="H163" s="195">
        <v>26</v>
      </c>
      <c r="I163" s="196"/>
      <c r="J163" s="197">
        <f t="shared" ref="J163:J168" si="10">ROUND(I163*H163,2)</f>
        <v>0</v>
      </c>
      <c r="K163" s="193" t="s">
        <v>21</v>
      </c>
      <c r="L163" s="59"/>
      <c r="M163" s="198" t="s">
        <v>21</v>
      </c>
      <c r="N163" s="199" t="s">
        <v>43</v>
      </c>
      <c r="O163" s="40"/>
      <c r="P163" s="200">
        <f t="shared" ref="P163:P168" si="11">O163*H163</f>
        <v>0</v>
      </c>
      <c r="Q163" s="200">
        <v>0</v>
      </c>
      <c r="R163" s="200">
        <f t="shared" ref="R163:R168" si="12">Q163*H163</f>
        <v>0</v>
      </c>
      <c r="S163" s="200">
        <v>0</v>
      </c>
      <c r="T163" s="201">
        <f t="shared" ref="T163:T168" si="13">S163*H163</f>
        <v>0</v>
      </c>
      <c r="AR163" s="22" t="s">
        <v>162</v>
      </c>
      <c r="AT163" s="22" t="s">
        <v>158</v>
      </c>
      <c r="AU163" s="22" t="s">
        <v>82</v>
      </c>
      <c r="AY163" s="22" t="s">
        <v>156</v>
      </c>
      <c r="BE163" s="202">
        <f t="shared" ref="BE163:BE168" si="14">IF(N163="základní",J163,0)</f>
        <v>0</v>
      </c>
      <c r="BF163" s="202">
        <f t="shared" ref="BF163:BF168" si="15">IF(N163="snížená",J163,0)</f>
        <v>0</v>
      </c>
      <c r="BG163" s="202">
        <f t="shared" ref="BG163:BG168" si="16">IF(N163="zákl. přenesená",J163,0)</f>
        <v>0</v>
      </c>
      <c r="BH163" s="202">
        <f t="shared" ref="BH163:BH168" si="17">IF(N163="sníž. přenesená",J163,0)</f>
        <v>0</v>
      </c>
      <c r="BI163" s="202">
        <f t="shared" ref="BI163:BI168" si="18">IF(N163="nulová",J163,0)</f>
        <v>0</v>
      </c>
      <c r="BJ163" s="22" t="s">
        <v>80</v>
      </c>
      <c r="BK163" s="202">
        <f t="shared" ref="BK163:BK168" si="19">ROUND(I163*H163,2)</f>
        <v>0</v>
      </c>
      <c r="BL163" s="22" t="s">
        <v>162</v>
      </c>
      <c r="BM163" s="22" t="s">
        <v>312</v>
      </c>
    </row>
    <row r="164" spans="2:65" s="1" customFormat="1" ht="22.5" customHeight="1">
      <c r="B164" s="39"/>
      <c r="C164" s="227" t="s">
        <v>228</v>
      </c>
      <c r="D164" s="227" t="s">
        <v>238</v>
      </c>
      <c r="E164" s="228" t="s">
        <v>813</v>
      </c>
      <c r="F164" s="229" t="s">
        <v>814</v>
      </c>
      <c r="G164" s="230" t="s">
        <v>317</v>
      </c>
      <c r="H164" s="231">
        <v>52</v>
      </c>
      <c r="I164" s="232"/>
      <c r="J164" s="233">
        <f t="shared" si="10"/>
        <v>0</v>
      </c>
      <c r="K164" s="229" t="s">
        <v>21</v>
      </c>
      <c r="L164" s="234"/>
      <c r="M164" s="235" t="s">
        <v>21</v>
      </c>
      <c r="N164" s="236" t="s">
        <v>43</v>
      </c>
      <c r="O164" s="40"/>
      <c r="P164" s="200">
        <f t="shared" si="11"/>
        <v>0</v>
      </c>
      <c r="Q164" s="200">
        <v>0</v>
      </c>
      <c r="R164" s="200">
        <f t="shared" si="12"/>
        <v>0</v>
      </c>
      <c r="S164" s="200">
        <v>0</v>
      </c>
      <c r="T164" s="201">
        <f t="shared" si="13"/>
        <v>0</v>
      </c>
      <c r="AR164" s="22" t="s">
        <v>176</v>
      </c>
      <c r="AT164" s="22" t="s">
        <v>238</v>
      </c>
      <c r="AU164" s="22" t="s">
        <v>82</v>
      </c>
      <c r="AY164" s="22" t="s">
        <v>156</v>
      </c>
      <c r="BE164" s="202">
        <f t="shared" si="14"/>
        <v>0</v>
      </c>
      <c r="BF164" s="202">
        <f t="shared" si="15"/>
        <v>0</v>
      </c>
      <c r="BG164" s="202">
        <f t="shared" si="16"/>
        <v>0</v>
      </c>
      <c r="BH164" s="202">
        <f t="shared" si="17"/>
        <v>0</v>
      </c>
      <c r="BI164" s="202">
        <f t="shared" si="18"/>
        <v>0</v>
      </c>
      <c r="BJ164" s="22" t="s">
        <v>80</v>
      </c>
      <c r="BK164" s="202">
        <f t="shared" si="19"/>
        <v>0</v>
      </c>
      <c r="BL164" s="22" t="s">
        <v>162</v>
      </c>
      <c r="BM164" s="22" t="s">
        <v>318</v>
      </c>
    </row>
    <row r="165" spans="2:65" s="1" customFormat="1" ht="22.5" customHeight="1">
      <c r="B165" s="39"/>
      <c r="C165" s="191" t="s">
        <v>320</v>
      </c>
      <c r="D165" s="191" t="s">
        <v>158</v>
      </c>
      <c r="E165" s="192" t="s">
        <v>815</v>
      </c>
      <c r="F165" s="193" t="s">
        <v>816</v>
      </c>
      <c r="G165" s="194" t="s">
        <v>349</v>
      </c>
      <c r="H165" s="195">
        <v>13</v>
      </c>
      <c r="I165" s="196"/>
      <c r="J165" s="197">
        <f t="shared" si="10"/>
        <v>0</v>
      </c>
      <c r="K165" s="193" t="s">
        <v>21</v>
      </c>
      <c r="L165" s="59"/>
      <c r="M165" s="198" t="s">
        <v>21</v>
      </c>
      <c r="N165" s="199" t="s">
        <v>43</v>
      </c>
      <c r="O165" s="40"/>
      <c r="P165" s="200">
        <f t="shared" si="11"/>
        <v>0</v>
      </c>
      <c r="Q165" s="200">
        <v>0</v>
      </c>
      <c r="R165" s="200">
        <f t="shared" si="12"/>
        <v>0</v>
      </c>
      <c r="S165" s="200">
        <v>0</v>
      </c>
      <c r="T165" s="201">
        <f t="shared" si="13"/>
        <v>0</v>
      </c>
      <c r="AR165" s="22" t="s">
        <v>162</v>
      </c>
      <c r="AT165" s="22" t="s">
        <v>158</v>
      </c>
      <c r="AU165" s="22" t="s">
        <v>82</v>
      </c>
      <c r="AY165" s="22" t="s">
        <v>156</v>
      </c>
      <c r="BE165" s="202">
        <f t="shared" si="14"/>
        <v>0</v>
      </c>
      <c r="BF165" s="202">
        <f t="shared" si="15"/>
        <v>0</v>
      </c>
      <c r="BG165" s="202">
        <f t="shared" si="16"/>
        <v>0</v>
      </c>
      <c r="BH165" s="202">
        <f t="shared" si="17"/>
        <v>0</v>
      </c>
      <c r="BI165" s="202">
        <f t="shared" si="18"/>
        <v>0</v>
      </c>
      <c r="BJ165" s="22" t="s">
        <v>80</v>
      </c>
      <c r="BK165" s="202">
        <f t="shared" si="19"/>
        <v>0</v>
      </c>
      <c r="BL165" s="22" t="s">
        <v>162</v>
      </c>
      <c r="BM165" s="22" t="s">
        <v>323</v>
      </c>
    </row>
    <row r="166" spans="2:65" s="1" customFormat="1" ht="44.25" customHeight="1">
      <c r="B166" s="39"/>
      <c r="C166" s="191" t="s">
        <v>233</v>
      </c>
      <c r="D166" s="191" t="s">
        <v>158</v>
      </c>
      <c r="E166" s="192" t="s">
        <v>817</v>
      </c>
      <c r="F166" s="193" t="s">
        <v>818</v>
      </c>
      <c r="G166" s="194" t="s">
        <v>349</v>
      </c>
      <c r="H166" s="195">
        <v>15</v>
      </c>
      <c r="I166" s="196"/>
      <c r="J166" s="197">
        <f t="shared" si="10"/>
        <v>0</v>
      </c>
      <c r="K166" s="193" t="s">
        <v>21</v>
      </c>
      <c r="L166" s="59"/>
      <c r="M166" s="198" t="s">
        <v>21</v>
      </c>
      <c r="N166" s="199" t="s">
        <v>43</v>
      </c>
      <c r="O166" s="40"/>
      <c r="P166" s="200">
        <f t="shared" si="11"/>
        <v>0</v>
      </c>
      <c r="Q166" s="200">
        <v>0</v>
      </c>
      <c r="R166" s="200">
        <f t="shared" si="12"/>
        <v>0</v>
      </c>
      <c r="S166" s="200">
        <v>0</v>
      </c>
      <c r="T166" s="201">
        <f t="shared" si="13"/>
        <v>0</v>
      </c>
      <c r="AR166" s="22" t="s">
        <v>162</v>
      </c>
      <c r="AT166" s="22" t="s">
        <v>158</v>
      </c>
      <c r="AU166" s="22" t="s">
        <v>82</v>
      </c>
      <c r="AY166" s="22" t="s">
        <v>156</v>
      </c>
      <c r="BE166" s="202">
        <f t="shared" si="14"/>
        <v>0</v>
      </c>
      <c r="BF166" s="202">
        <f t="shared" si="15"/>
        <v>0</v>
      </c>
      <c r="BG166" s="202">
        <f t="shared" si="16"/>
        <v>0</v>
      </c>
      <c r="BH166" s="202">
        <f t="shared" si="17"/>
        <v>0</v>
      </c>
      <c r="BI166" s="202">
        <f t="shared" si="18"/>
        <v>0</v>
      </c>
      <c r="BJ166" s="22" t="s">
        <v>80</v>
      </c>
      <c r="BK166" s="202">
        <f t="shared" si="19"/>
        <v>0</v>
      </c>
      <c r="BL166" s="22" t="s">
        <v>162</v>
      </c>
      <c r="BM166" s="22" t="s">
        <v>327</v>
      </c>
    </row>
    <row r="167" spans="2:65" s="1" customFormat="1" ht="44.25" customHeight="1">
      <c r="B167" s="39"/>
      <c r="C167" s="191" t="s">
        <v>328</v>
      </c>
      <c r="D167" s="191" t="s">
        <v>158</v>
      </c>
      <c r="E167" s="192" t="s">
        <v>819</v>
      </c>
      <c r="F167" s="193" t="s">
        <v>820</v>
      </c>
      <c r="G167" s="194" t="s">
        <v>349</v>
      </c>
      <c r="H167" s="195">
        <v>7</v>
      </c>
      <c r="I167" s="196"/>
      <c r="J167" s="197">
        <f t="shared" si="10"/>
        <v>0</v>
      </c>
      <c r="K167" s="193" t="s">
        <v>21</v>
      </c>
      <c r="L167" s="59"/>
      <c r="M167" s="198" t="s">
        <v>21</v>
      </c>
      <c r="N167" s="199" t="s">
        <v>43</v>
      </c>
      <c r="O167" s="40"/>
      <c r="P167" s="200">
        <f t="shared" si="11"/>
        <v>0</v>
      </c>
      <c r="Q167" s="200">
        <v>0</v>
      </c>
      <c r="R167" s="200">
        <f t="shared" si="12"/>
        <v>0</v>
      </c>
      <c r="S167" s="200">
        <v>0</v>
      </c>
      <c r="T167" s="201">
        <f t="shared" si="13"/>
        <v>0</v>
      </c>
      <c r="AR167" s="22" t="s">
        <v>162</v>
      </c>
      <c r="AT167" s="22" t="s">
        <v>158</v>
      </c>
      <c r="AU167" s="22" t="s">
        <v>82</v>
      </c>
      <c r="AY167" s="22" t="s">
        <v>156</v>
      </c>
      <c r="BE167" s="202">
        <f t="shared" si="14"/>
        <v>0</v>
      </c>
      <c r="BF167" s="202">
        <f t="shared" si="15"/>
        <v>0</v>
      </c>
      <c r="BG167" s="202">
        <f t="shared" si="16"/>
        <v>0</v>
      </c>
      <c r="BH167" s="202">
        <f t="shared" si="17"/>
        <v>0</v>
      </c>
      <c r="BI167" s="202">
        <f t="shared" si="18"/>
        <v>0</v>
      </c>
      <c r="BJ167" s="22" t="s">
        <v>80</v>
      </c>
      <c r="BK167" s="202">
        <f t="shared" si="19"/>
        <v>0</v>
      </c>
      <c r="BL167" s="22" t="s">
        <v>162</v>
      </c>
      <c r="BM167" s="22" t="s">
        <v>331</v>
      </c>
    </row>
    <row r="168" spans="2:65" s="1" customFormat="1" ht="31.5" customHeight="1">
      <c r="B168" s="39"/>
      <c r="C168" s="227" t="s">
        <v>236</v>
      </c>
      <c r="D168" s="227" t="s">
        <v>238</v>
      </c>
      <c r="E168" s="228" t="s">
        <v>821</v>
      </c>
      <c r="F168" s="229" t="s">
        <v>822</v>
      </c>
      <c r="G168" s="230" t="s">
        <v>317</v>
      </c>
      <c r="H168" s="231">
        <v>44</v>
      </c>
      <c r="I168" s="232"/>
      <c r="J168" s="233">
        <f t="shared" si="10"/>
        <v>0</v>
      </c>
      <c r="K168" s="229" t="s">
        <v>21</v>
      </c>
      <c r="L168" s="234"/>
      <c r="M168" s="235" t="s">
        <v>21</v>
      </c>
      <c r="N168" s="236" t="s">
        <v>43</v>
      </c>
      <c r="O168" s="40"/>
      <c r="P168" s="200">
        <f t="shared" si="11"/>
        <v>0</v>
      </c>
      <c r="Q168" s="200">
        <v>0</v>
      </c>
      <c r="R168" s="200">
        <f t="shared" si="12"/>
        <v>0</v>
      </c>
      <c r="S168" s="200">
        <v>0</v>
      </c>
      <c r="T168" s="201">
        <f t="shared" si="13"/>
        <v>0</v>
      </c>
      <c r="AR168" s="22" t="s">
        <v>176</v>
      </c>
      <c r="AT168" s="22" t="s">
        <v>238</v>
      </c>
      <c r="AU168" s="22" t="s">
        <v>82</v>
      </c>
      <c r="AY168" s="22" t="s">
        <v>156</v>
      </c>
      <c r="BE168" s="202">
        <f t="shared" si="14"/>
        <v>0</v>
      </c>
      <c r="BF168" s="202">
        <f t="shared" si="15"/>
        <v>0</v>
      </c>
      <c r="BG168" s="202">
        <f t="shared" si="16"/>
        <v>0</v>
      </c>
      <c r="BH168" s="202">
        <f t="shared" si="17"/>
        <v>0</v>
      </c>
      <c r="BI168" s="202">
        <f t="shared" si="18"/>
        <v>0</v>
      </c>
      <c r="BJ168" s="22" t="s">
        <v>80</v>
      </c>
      <c r="BK168" s="202">
        <f t="shared" si="19"/>
        <v>0</v>
      </c>
      <c r="BL168" s="22" t="s">
        <v>162</v>
      </c>
      <c r="BM168" s="22" t="s">
        <v>334</v>
      </c>
    </row>
    <row r="169" spans="2:65" s="10" customFormat="1" ht="29.85" customHeight="1">
      <c r="B169" s="174"/>
      <c r="C169" s="175"/>
      <c r="D169" s="188" t="s">
        <v>71</v>
      </c>
      <c r="E169" s="189" t="s">
        <v>538</v>
      </c>
      <c r="F169" s="189" t="s">
        <v>539</v>
      </c>
      <c r="G169" s="175"/>
      <c r="H169" s="175"/>
      <c r="I169" s="178"/>
      <c r="J169" s="190">
        <f>BK169</f>
        <v>0</v>
      </c>
      <c r="K169" s="175"/>
      <c r="L169" s="180"/>
      <c r="M169" s="181"/>
      <c r="N169" s="182"/>
      <c r="O169" s="182"/>
      <c r="P169" s="183">
        <f>SUM(P170:P180)</f>
        <v>0</v>
      </c>
      <c r="Q169" s="182"/>
      <c r="R169" s="183">
        <f>SUM(R170:R180)</f>
        <v>0</v>
      </c>
      <c r="S169" s="182"/>
      <c r="T169" s="184">
        <f>SUM(T170:T180)</f>
        <v>0</v>
      </c>
      <c r="AR169" s="185" t="s">
        <v>80</v>
      </c>
      <c r="AT169" s="186" t="s">
        <v>71</v>
      </c>
      <c r="AU169" s="186" t="s">
        <v>80</v>
      </c>
      <c r="AY169" s="185" t="s">
        <v>156</v>
      </c>
      <c r="BK169" s="187">
        <f>SUM(BK170:BK180)</f>
        <v>0</v>
      </c>
    </row>
    <row r="170" spans="2:65" s="1" customFormat="1" ht="31.5" customHeight="1">
      <c r="B170" s="39"/>
      <c r="C170" s="191" t="s">
        <v>336</v>
      </c>
      <c r="D170" s="191" t="s">
        <v>158</v>
      </c>
      <c r="E170" s="192" t="s">
        <v>544</v>
      </c>
      <c r="F170" s="193" t="s">
        <v>545</v>
      </c>
      <c r="G170" s="194" t="s">
        <v>232</v>
      </c>
      <c r="H170" s="195">
        <v>25.38</v>
      </c>
      <c r="I170" s="196"/>
      <c r="J170" s="197">
        <f>ROUND(I170*H170,2)</f>
        <v>0</v>
      </c>
      <c r="K170" s="193" t="s">
        <v>21</v>
      </c>
      <c r="L170" s="59"/>
      <c r="M170" s="198" t="s">
        <v>21</v>
      </c>
      <c r="N170" s="199" t="s">
        <v>43</v>
      </c>
      <c r="O170" s="40"/>
      <c r="P170" s="200">
        <f>O170*H170</f>
        <v>0</v>
      </c>
      <c r="Q170" s="200">
        <v>0</v>
      </c>
      <c r="R170" s="200">
        <f>Q170*H170</f>
        <v>0</v>
      </c>
      <c r="S170" s="200">
        <v>0</v>
      </c>
      <c r="T170" s="201">
        <f>S170*H170</f>
        <v>0</v>
      </c>
      <c r="AR170" s="22" t="s">
        <v>162</v>
      </c>
      <c r="AT170" s="22" t="s">
        <v>158</v>
      </c>
      <c r="AU170" s="22" t="s">
        <v>82</v>
      </c>
      <c r="AY170" s="22" t="s">
        <v>156</v>
      </c>
      <c r="BE170" s="202">
        <f>IF(N170="základní",J170,0)</f>
        <v>0</v>
      </c>
      <c r="BF170" s="202">
        <f>IF(N170="snížená",J170,0)</f>
        <v>0</v>
      </c>
      <c r="BG170" s="202">
        <f>IF(N170="zákl. přenesená",J170,0)</f>
        <v>0</v>
      </c>
      <c r="BH170" s="202">
        <f>IF(N170="sníž. přenesená",J170,0)</f>
        <v>0</v>
      </c>
      <c r="BI170" s="202">
        <f>IF(N170="nulová",J170,0)</f>
        <v>0</v>
      </c>
      <c r="BJ170" s="22" t="s">
        <v>80</v>
      </c>
      <c r="BK170" s="202">
        <f>ROUND(I170*H170,2)</f>
        <v>0</v>
      </c>
      <c r="BL170" s="22" t="s">
        <v>162</v>
      </c>
      <c r="BM170" s="22" t="s">
        <v>339</v>
      </c>
    </row>
    <row r="171" spans="2:65" s="1" customFormat="1" ht="31.5" customHeight="1">
      <c r="B171" s="39"/>
      <c r="C171" s="191" t="s">
        <v>241</v>
      </c>
      <c r="D171" s="191" t="s">
        <v>158</v>
      </c>
      <c r="E171" s="192" t="s">
        <v>547</v>
      </c>
      <c r="F171" s="193" t="s">
        <v>548</v>
      </c>
      <c r="G171" s="194" t="s">
        <v>232</v>
      </c>
      <c r="H171" s="195">
        <v>507.6</v>
      </c>
      <c r="I171" s="196"/>
      <c r="J171" s="197">
        <f>ROUND(I171*H171,2)</f>
        <v>0</v>
      </c>
      <c r="K171" s="193" t="s">
        <v>21</v>
      </c>
      <c r="L171" s="59"/>
      <c r="M171" s="198" t="s">
        <v>21</v>
      </c>
      <c r="N171" s="199" t="s">
        <v>43</v>
      </c>
      <c r="O171" s="40"/>
      <c r="P171" s="200">
        <f>O171*H171</f>
        <v>0</v>
      </c>
      <c r="Q171" s="200">
        <v>0</v>
      </c>
      <c r="R171" s="200">
        <f>Q171*H171</f>
        <v>0</v>
      </c>
      <c r="S171" s="200">
        <v>0</v>
      </c>
      <c r="T171" s="201">
        <f>S171*H171</f>
        <v>0</v>
      </c>
      <c r="AR171" s="22" t="s">
        <v>162</v>
      </c>
      <c r="AT171" s="22" t="s">
        <v>158</v>
      </c>
      <c r="AU171" s="22" t="s">
        <v>82</v>
      </c>
      <c r="AY171" s="22" t="s">
        <v>156</v>
      </c>
      <c r="BE171" s="202">
        <f>IF(N171="základní",J171,0)</f>
        <v>0</v>
      </c>
      <c r="BF171" s="202">
        <f>IF(N171="snížená",J171,0)</f>
        <v>0</v>
      </c>
      <c r="BG171" s="202">
        <f>IF(N171="zákl. přenesená",J171,0)</f>
        <v>0</v>
      </c>
      <c r="BH171" s="202">
        <f>IF(N171="sníž. přenesená",J171,0)</f>
        <v>0</v>
      </c>
      <c r="BI171" s="202">
        <f>IF(N171="nulová",J171,0)</f>
        <v>0</v>
      </c>
      <c r="BJ171" s="22" t="s">
        <v>80</v>
      </c>
      <c r="BK171" s="202">
        <f>ROUND(I171*H171,2)</f>
        <v>0</v>
      </c>
      <c r="BL171" s="22" t="s">
        <v>162</v>
      </c>
      <c r="BM171" s="22" t="s">
        <v>342</v>
      </c>
    </row>
    <row r="172" spans="2:65" s="11" customFormat="1">
      <c r="B172" s="203"/>
      <c r="C172" s="204"/>
      <c r="D172" s="205" t="s">
        <v>163</v>
      </c>
      <c r="E172" s="206" t="s">
        <v>21</v>
      </c>
      <c r="F172" s="207" t="s">
        <v>823</v>
      </c>
      <c r="G172" s="204"/>
      <c r="H172" s="208">
        <v>507.6</v>
      </c>
      <c r="I172" s="209"/>
      <c r="J172" s="204"/>
      <c r="K172" s="204"/>
      <c r="L172" s="210"/>
      <c r="M172" s="211"/>
      <c r="N172" s="212"/>
      <c r="O172" s="212"/>
      <c r="P172" s="212"/>
      <c r="Q172" s="212"/>
      <c r="R172" s="212"/>
      <c r="S172" s="212"/>
      <c r="T172" s="213"/>
      <c r="AT172" s="214" t="s">
        <v>163</v>
      </c>
      <c r="AU172" s="214" t="s">
        <v>82</v>
      </c>
      <c r="AV172" s="11" t="s">
        <v>82</v>
      </c>
      <c r="AW172" s="11" t="s">
        <v>35</v>
      </c>
      <c r="AX172" s="11" t="s">
        <v>72</v>
      </c>
      <c r="AY172" s="214" t="s">
        <v>156</v>
      </c>
    </row>
    <row r="173" spans="2:65" s="12" customFormat="1">
      <c r="B173" s="215"/>
      <c r="C173" s="216"/>
      <c r="D173" s="217" t="s">
        <v>163</v>
      </c>
      <c r="E173" s="218" t="s">
        <v>21</v>
      </c>
      <c r="F173" s="219" t="s">
        <v>166</v>
      </c>
      <c r="G173" s="216"/>
      <c r="H173" s="220">
        <v>507.6</v>
      </c>
      <c r="I173" s="221"/>
      <c r="J173" s="216"/>
      <c r="K173" s="216"/>
      <c r="L173" s="222"/>
      <c r="M173" s="223"/>
      <c r="N173" s="224"/>
      <c r="O173" s="224"/>
      <c r="P173" s="224"/>
      <c r="Q173" s="224"/>
      <c r="R173" s="224"/>
      <c r="S173" s="224"/>
      <c r="T173" s="225"/>
      <c r="AT173" s="226" t="s">
        <v>163</v>
      </c>
      <c r="AU173" s="226" t="s">
        <v>82</v>
      </c>
      <c r="AV173" s="12" t="s">
        <v>162</v>
      </c>
      <c r="AW173" s="12" t="s">
        <v>35</v>
      </c>
      <c r="AX173" s="12" t="s">
        <v>80</v>
      </c>
      <c r="AY173" s="226" t="s">
        <v>156</v>
      </c>
    </row>
    <row r="174" spans="2:65" s="1" customFormat="1" ht="31.5" customHeight="1">
      <c r="B174" s="39"/>
      <c r="C174" s="191" t="s">
        <v>343</v>
      </c>
      <c r="D174" s="191" t="s">
        <v>158</v>
      </c>
      <c r="E174" s="192" t="s">
        <v>552</v>
      </c>
      <c r="F174" s="193" t="s">
        <v>553</v>
      </c>
      <c r="G174" s="194" t="s">
        <v>232</v>
      </c>
      <c r="H174" s="195">
        <v>58.427999999999997</v>
      </c>
      <c r="I174" s="196"/>
      <c r="J174" s="197">
        <f t="shared" ref="J174:J180" si="20">ROUND(I174*H174,2)</f>
        <v>0</v>
      </c>
      <c r="K174" s="193" t="s">
        <v>21</v>
      </c>
      <c r="L174" s="59"/>
      <c r="M174" s="198" t="s">
        <v>21</v>
      </c>
      <c r="N174" s="199" t="s">
        <v>43</v>
      </c>
      <c r="O174" s="40"/>
      <c r="P174" s="200">
        <f t="shared" ref="P174:P180" si="21">O174*H174</f>
        <v>0</v>
      </c>
      <c r="Q174" s="200">
        <v>0</v>
      </c>
      <c r="R174" s="200">
        <f t="shared" ref="R174:R180" si="22">Q174*H174</f>
        <v>0</v>
      </c>
      <c r="S174" s="200">
        <v>0</v>
      </c>
      <c r="T174" s="201">
        <f t="shared" ref="T174:T180" si="23">S174*H174</f>
        <v>0</v>
      </c>
      <c r="AR174" s="22" t="s">
        <v>162</v>
      </c>
      <c r="AT174" s="22" t="s">
        <v>158</v>
      </c>
      <c r="AU174" s="22" t="s">
        <v>82</v>
      </c>
      <c r="AY174" s="22" t="s">
        <v>156</v>
      </c>
      <c r="BE174" s="202">
        <f t="shared" ref="BE174:BE180" si="24">IF(N174="základní",J174,0)</f>
        <v>0</v>
      </c>
      <c r="BF174" s="202">
        <f t="shared" ref="BF174:BF180" si="25">IF(N174="snížená",J174,0)</f>
        <v>0</v>
      </c>
      <c r="BG174" s="202">
        <f t="shared" ref="BG174:BG180" si="26">IF(N174="zákl. přenesená",J174,0)</f>
        <v>0</v>
      </c>
      <c r="BH174" s="202">
        <f t="shared" ref="BH174:BH180" si="27">IF(N174="sníž. přenesená",J174,0)</f>
        <v>0</v>
      </c>
      <c r="BI174" s="202">
        <f t="shared" ref="BI174:BI180" si="28">IF(N174="nulová",J174,0)</f>
        <v>0</v>
      </c>
      <c r="BJ174" s="22" t="s">
        <v>80</v>
      </c>
      <c r="BK174" s="202">
        <f t="shared" ref="BK174:BK180" si="29">ROUND(I174*H174,2)</f>
        <v>0</v>
      </c>
      <c r="BL174" s="22" t="s">
        <v>162</v>
      </c>
      <c r="BM174" s="22" t="s">
        <v>346</v>
      </c>
    </row>
    <row r="175" spans="2:65" s="1" customFormat="1" ht="31.5" customHeight="1">
      <c r="B175" s="39"/>
      <c r="C175" s="191" t="s">
        <v>244</v>
      </c>
      <c r="D175" s="191" t="s">
        <v>158</v>
      </c>
      <c r="E175" s="192" t="s">
        <v>555</v>
      </c>
      <c r="F175" s="193" t="s">
        <v>556</v>
      </c>
      <c r="G175" s="194" t="s">
        <v>232</v>
      </c>
      <c r="H175" s="195">
        <v>1168.56</v>
      </c>
      <c r="I175" s="196"/>
      <c r="J175" s="197">
        <f t="shared" si="20"/>
        <v>0</v>
      </c>
      <c r="K175" s="193" t="s">
        <v>21</v>
      </c>
      <c r="L175" s="59"/>
      <c r="M175" s="198" t="s">
        <v>21</v>
      </c>
      <c r="N175" s="199" t="s">
        <v>43</v>
      </c>
      <c r="O175" s="40"/>
      <c r="P175" s="200">
        <f t="shared" si="21"/>
        <v>0</v>
      </c>
      <c r="Q175" s="200">
        <v>0</v>
      </c>
      <c r="R175" s="200">
        <f t="shared" si="22"/>
        <v>0</v>
      </c>
      <c r="S175" s="200">
        <v>0</v>
      </c>
      <c r="T175" s="201">
        <f t="shared" si="23"/>
        <v>0</v>
      </c>
      <c r="AR175" s="22" t="s">
        <v>162</v>
      </c>
      <c r="AT175" s="22" t="s">
        <v>158</v>
      </c>
      <c r="AU175" s="22" t="s">
        <v>82</v>
      </c>
      <c r="AY175" s="22" t="s">
        <v>156</v>
      </c>
      <c r="BE175" s="202">
        <f t="shared" si="24"/>
        <v>0</v>
      </c>
      <c r="BF175" s="202">
        <f t="shared" si="25"/>
        <v>0</v>
      </c>
      <c r="BG175" s="202">
        <f t="shared" si="26"/>
        <v>0</v>
      </c>
      <c r="BH175" s="202">
        <f t="shared" si="27"/>
        <v>0</v>
      </c>
      <c r="BI175" s="202">
        <f t="shared" si="28"/>
        <v>0</v>
      </c>
      <c r="BJ175" s="22" t="s">
        <v>80</v>
      </c>
      <c r="BK175" s="202">
        <f t="shared" si="29"/>
        <v>0</v>
      </c>
      <c r="BL175" s="22" t="s">
        <v>162</v>
      </c>
      <c r="BM175" s="22" t="s">
        <v>350</v>
      </c>
    </row>
    <row r="176" spans="2:65" s="1" customFormat="1" ht="22.5" customHeight="1">
      <c r="B176" s="39"/>
      <c r="C176" s="191" t="s">
        <v>352</v>
      </c>
      <c r="D176" s="191" t="s">
        <v>158</v>
      </c>
      <c r="E176" s="192" t="s">
        <v>559</v>
      </c>
      <c r="F176" s="193" t="s">
        <v>560</v>
      </c>
      <c r="G176" s="194" t="s">
        <v>232</v>
      </c>
      <c r="H176" s="195">
        <v>25.38</v>
      </c>
      <c r="I176" s="196"/>
      <c r="J176" s="197">
        <f t="shared" si="20"/>
        <v>0</v>
      </c>
      <c r="K176" s="193" t="s">
        <v>21</v>
      </c>
      <c r="L176" s="59"/>
      <c r="M176" s="198" t="s">
        <v>21</v>
      </c>
      <c r="N176" s="199" t="s">
        <v>43</v>
      </c>
      <c r="O176" s="40"/>
      <c r="P176" s="200">
        <f t="shared" si="21"/>
        <v>0</v>
      </c>
      <c r="Q176" s="200">
        <v>0</v>
      </c>
      <c r="R176" s="200">
        <f t="shared" si="22"/>
        <v>0</v>
      </c>
      <c r="S176" s="200">
        <v>0</v>
      </c>
      <c r="T176" s="201">
        <f t="shared" si="23"/>
        <v>0</v>
      </c>
      <c r="AR176" s="22" t="s">
        <v>162</v>
      </c>
      <c r="AT176" s="22" t="s">
        <v>158</v>
      </c>
      <c r="AU176" s="22" t="s">
        <v>82</v>
      </c>
      <c r="AY176" s="22" t="s">
        <v>156</v>
      </c>
      <c r="BE176" s="202">
        <f t="shared" si="24"/>
        <v>0</v>
      </c>
      <c r="BF176" s="202">
        <f t="shared" si="25"/>
        <v>0</v>
      </c>
      <c r="BG176" s="202">
        <f t="shared" si="26"/>
        <v>0</v>
      </c>
      <c r="BH176" s="202">
        <f t="shared" si="27"/>
        <v>0</v>
      </c>
      <c r="BI176" s="202">
        <f t="shared" si="28"/>
        <v>0</v>
      </c>
      <c r="BJ176" s="22" t="s">
        <v>80</v>
      </c>
      <c r="BK176" s="202">
        <f t="shared" si="29"/>
        <v>0</v>
      </c>
      <c r="BL176" s="22" t="s">
        <v>162</v>
      </c>
      <c r="BM176" s="22" t="s">
        <v>355</v>
      </c>
    </row>
    <row r="177" spans="2:65" s="1" customFormat="1" ht="22.5" customHeight="1">
      <c r="B177" s="39"/>
      <c r="C177" s="191" t="s">
        <v>255</v>
      </c>
      <c r="D177" s="191" t="s">
        <v>158</v>
      </c>
      <c r="E177" s="192" t="s">
        <v>562</v>
      </c>
      <c r="F177" s="193" t="s">
        <v>563</v>
      </c>
      <c r="G177" s="194" t="s">
        <v>232</v>
      </c>
      <c r="H177" s="195">
        <v>58.427999999999997</v>
      </c>
      <c r="I177" s="196"/>
      <c r="J177" s="197">
        <f t="shared" si="20"/>
        <v>0</v>
      </c>
      <c r="K177" s="193" t="s">
        <v>21</v>
      </c>
      <c r="L177" s="59"/>
      <c r="M177" s="198" t="s">
        <v>21</v>
      </c>
      <c r="N177" s="199" t="s">
        <v>43</v>
      </c>
      <c r="O177" s="40"/>
      <c r="P177" s="200">
        <f t="shared" si="21"/>
        <v>0</v>
      </c>
      <c r="Q177" s="200">
        <v>0</v>
      </c>
      <c r="R177" s="200">
        <f t="shared" si="22"/>
        <v>0</v>
      </c>
      <c r="S177" s="200">
        <v>0</v>
      </c>
      <c r="T177" s="201">
        <f t="shared" si="23"/>
        <v>0</v>
      </c>
      <c r="AR177" s="22" t="s">
        <v>162</v>
      </c>
      <c r="AT177" s="22" t="s">
        <v>158</v>
      </c>
      <c r="AU177" s="22" t="s">
        <v>82</v>
      </c>
      <c r="AY177" s="22" t="s">
        <v>156</v>
      </c>
      <c r="BE177" s="202">
        <f t="shared" si="24"/>
        <v>0</v>
      </c>
      <c r="BF177" s="202">
        <f t="shared" si="25"/>
        <v>0</v>
      </c>
      <c r="BG177" s="202">
        <f t="shared" si="26"/>
        <v>0</v>
      </c>
      <c r="BH177" s="202">
        <f t="shared" si="27"/>
        <v>0</v>
      </c>
      <c r="BI177" s="202">
        <f t="shared" si="28"/>
        <v>0</v>
      </c>
      <c r="BJ177" s="22" t="s">
        <v>80</v>
      </c>
      <c r="BK177" s="202">
        <f t="shared" si="29"/>
        <v>0</v>
      </c>
      <c r="BL177" s="22" t="s">
        <v>162</v>
      </c>
      <c r="BM177" s="22" t="s">
        <v>359</v>
      </c>
    </row>
    <row r="178" spans="2:65" s="1" customFormat="1" ht="22.5" customHeight="1">
      <c r="B178" s="39"/>
      <c r="C178" s="191" t="s">
        <v>360</v>
      </c>
      <c r="D178" s="191" t="s">
        <v>158</v>
      </c>
      <c r="E178" s="192" t="s">
        <v>566</v>
      </c>
      <c r="F178" s="193" t="s">
        <v>567</v>
      </c>
      <c r="G178" s="194" t="s">
        <v>232</v>
      </c>
      <c r="H178" s="195">
        <v>24.3</v>
      </c>
      <c r="I178" s="196"/>
      <c r="J178" s="197">
        <f t="shared" si="20"/>
        <v>0</v>
      </c>
      <c r="K178" s="193" t="s">
        <v>21</v>
      </c>
      <c r="L178" s="59"/>
      <c r="M178" s="198" t="s">
        <v>21</v>
      </c>
      <c r="N178" s="199" t="s">
        <v>43</v>
      </c>
      <c r="O178" s="40"/>
      <c r="P178" s="200">
        <f t="shared" si="21"/>
        <v>0</v>
      </c>
      <c r="Q178" s="200">
        <v>0</v>
      </c>
      <c r="R178" s="200">
        <f t="shared" si="22"/>
        <v>0</v>
      </c>
      <c r="S178" s="200">
        <v>0</v>
      </c>
      <c r="T178" s="201">
        <f t="shared" si="23"/>
        <v>0</v>
      </c>
      <c r="AR178" s="22" t="s">
        <v>162</v>
      </c>
      <c r="AT178" s="22" t="s">
        <v>158</v>
      </c>
      <c r="AU178" s="22" t="s">
        <v>82</v>
      </c>
      <c r="AY178" s="22" t="s">
        <v>156</v>
      </c>
      <c r="BE178" s="202">
        <f t="shared" si="24"/>
        <v>0</v>
      </c>
      <c r="BF178" s="202">
        <f t="shared" si="25"/>
        <v>0</v>
      </c>
      <c r="BG178" s="202">
        <f t="shared" si="26"/>
        <v>0</v>
      </c>
      <c r="BH178" s="202">
        <f t="shared" si="27"/>
        <v>0</v>
      </c>
      <c r="BI178" s="202">
        <f t="shared" si="28"/>
        <v>0</v>
      </c>
      <c r="BJ178" s="22" t="s">
        <v>80</v>
      </c>
      <c r="BK178" s="202">
        <f t="shared" si="29"/>
        <v>0</v>
      </c>
      <c r="BL178" s="22" t="s">
        <v>162</v>
      </c>
      <c r="BM178" s="22" t="s">
        <v>363</v>
      </c>
    </row>
    <row r="179" spans="2:65" s="1" customFormat="1" ht="22.5" customHeight="1">
      <c r="B179" s="39"/>
      <c r="C179" s="191" t="s">
        <v>259</v>
      </c>
      <c r="D179" s="191" t="s">
        <v>158</v>
      </c>
      <c r="E179" s="192" t="s">
        <v>569</v>
      </c>
      <c r="F179" s="193" t="s">
        <v>570</v>
      </c>
      <c r="G179" s="194" t="s">
        <v>232</v>
      </c>
      <c r="H179" s="195">
        <v>34.128</v>
      </c>
      <c r="I179" s="196"/>
      <c r="J179" s="197">
        <f t="shared" si="20"/>
        <v>0</v>
      </c>
      <c r="K179" s="193" t="s">
        <v>21</v>
      </c>
      <c r="L179" s="59"/>
      <c r="M179" s="198" t="s">
        <v>21</v>
      </c>
      <c r="N179" s="199" t="s">
        <v>43</v>
      </c>
      <c r="O179" s="40"/>
      <c r="P179" s="200">
        <f t="shared" si="21"/>
        <v>0</v>
      </c>
      <c r="Q179" s="200">
        <v>0</v>
      </c>
      <c r="R179" s="200">
        <f t="shared" si="22"/>
        <v>0</v>
      </c>
      <c r="S179" s="200">
        <v>0</v>
      </c>
      <c r="T179" s="201">
        <f t="shared" si="23"/>
        <v>0</v>
      </c>
      <c r="AR179" s="22" t="s">
        <v>162</v>
      </c>
      <c r="AT179" s="22" t="s">
        <v>158</v>
      </c>
      <c r="AU179" s="22" t="s">
        <v>82</v>
      </c>
      <c r="AY179" s="22" t="s">
        <v>156</v>
      </c>
      <c r="BE179" s="202">
        <f t="shared" si="24"/>
        <v>0</v>
      </c>
      <c r="BF179" s="202">
        <f t="shared" si="25"/>
        <v>0</v>
      </c>
      <c r="BG179" s="202">
        <f t="shared" si="26"/>
        <v>0</v>
      </c>
      <c r="BH179" s="202">
        <f t="shared" si="27"/>
        <v>0</v>
      </c>
      <c r="BI179" s="202">
        <f t="shared" si="28"/>
        <v>0</v>
      </c>
      <c r="BJ179" s="22" t="s">
        <v>80</v>
      </c>
      <c r="BK179" s="202">
        <f t="shared" si="29"/>
        <v>0</v>
      </c>
      <c r="BL179" s="22" t="s">
        <v>162</v>
      </c>
      <c r="BM179" s="22" t="s">
        <v>367</v>
      </c>
    </row>
    <row r="180" spans="2:65" s="1" customFormat="1" ht="22.5" customHeight="1">
      <c r="B180" s="39"/>
      <c r="C180" s="191" t="s">
        <v>368</v>
      </c>
      <c r="D180" s="191" t="s">
        <v>158</v>
      </c>
      <c r="E180" s="192" t="s">
        <v>573</v>
      </c>
      <c r="F180" s="193" t="s">
        <v>574</v>
      </c>
      <c r="G180" s="194" t="s">
        <v>232</v>
      </c>
      <c r="H180" s="195">
        <v>25.38</v>
      </c>
      <c r="I180" s="196"/>
      <c r="J180" s="197">
        <f t="shared" si="20"/>
        <v>0</v>
      </c>
      <c r="K180" s="193" t="s">
        <v>21</v>
      </c>
      <c r="L180" s="59"/>
      <c r="M180" s="198" t="s">
        <v>21</v>
      </c>
      <c r="N180" s="199" t="s">
        <v>43</v>
      </c>
      <c r="O180" s="40"/>
      <c r="P180" s="200">
        <f t="shared" si="21"/>
        <v>0</v>
      </c>
      <c r="Q180" s="200">
        <v>0</v>
      </c>
      <c r="R180" s="200">
        <f t="shared" si="22"/>
        <v>0</v>
      </c>
      <c r="S180" s="200">
        <v>0</v>
      </c>
      <c r="T180" s="201">
        <f t="shared" si="23"/>
        <v>0</v>
      </c>
      <c r="AR180" s="22" t="s">
        <v>162</v>
      </c>
      <c r="AT180" s="22" t="s">
        <v>158</v>
      </c>
      <c r="AU180" s="22" t="s">
        <v>82</v>
      </c>
      <c r="AY180" s="22" t="s">
        <v>156</v>
      </c>
      <c r="BE180" s="202">
        <f t="shared" si="24"/>
        <v>0</v>
      </c>
      <c r="BF180" s="202">
        <f t="shared" si="25"/>
        <v>0</v>
      </c>
      <c r="BG180" s="202">
        <f t="shared" si="26"/>
        <v>0</v>
      </c>
      <c r="BH180" s="202">
        <f t="shared" si="27"/>
        <v>0</v>
      </c>
      <c r="BI180" s="202">
        <f t="shared" si="28"/>
        <v>0</v>
      </c>
      <c r="BJ180" s="22" t="s">
        <v>80</v>
      </c>
      <c r="BK180" s="202">
        <f t="shared" si="29"/>
        <v>0</v>
      </c>
      <c r="BL180" s="22" t="s">
        <v>162</v>
      </c>
      <c r="BM180" s="22" t="s">
        <v>371</v>
      </c>
    </row>
    <row r="181" spans="2:65" s="10" customFormat="1" ht="29.85" customHeight="1">
      <c r="B181" s="174"/>
      <c r="C181" s="175"/>
      <c r="D181" s="188" t="s">
        <v>71</v>
      </c>
      <c r="E181" s="189" t="s">
        <v>579</v>
      </c>
      <c r="F181" s="189" t="s">
        <v>580</v>
      </c>
      <c r="G181" s="175"/>
      <c r="H181" s="175"/>
      <c r="I181" s="178"/>
      <c r="J181" s="190">
        <f>BK181</f>
        <v>0</v>
      </c>
      <c r="K181" s="175"/>
      <c r="L181" s="180"/>
      <c r="M181" s="181"/>
      <c r="N181" s="182"/>
      <c r="O181" s="182"/>
      <c r="P181" s="183">
        <f>SUM(P182:P183)</f>
        <v>0</v>
      </c>
      <c r="Q181" s="182"/>
      <c r="R181" s="183">
        <f>SUM(R182:R183)</f>
        <v>0</v>
      </c>
      <c r="S181" s="182"/>
      <c r="T181" s="184">
        <f>SUM(T182:T183)</f>
        <v>0</v>
      </c>
      <c r="AR181" s="185" t="s">
        <v>80</v>
      </c>
      <c r="AT181" s="186" t="s">
        <v>71</v>
      </c>
      <c r="AU181" s="186" t="s">
        <v>80</v>
      </c>
      <c r="AY181" s="185" t="s">
        <v>156</v>
      </c>
      <c r="BK181" s="187">
        <f>SUM(BK182:BK183)</f>
        <v>0</v>
      </c>
    </row>
    <row r="182" spans="2:65" s="1" customFormat="1" ht="31.5" customHeight="1">
      <c r="B182" s="39"/>
      <c r="C182" s="191" t="s">
        <v>278</v>
      </c>
      <c r="D182" s="191" t="s">
        <v>158</v>
      </c>
      <c r="E182" s="192" t="s">
        <v>585</v>
      </c>
      <c r="F182" s="193" t="s">
        <v>586</v>
      </c>
      <c r="G182" s="194" t="s">
        <v>232</v>
      </c>
      <c r="H182" s="195">
        <v>75.183000000000007</v>
      </c>
      <c r="I182" s="196"/>
      <c r="J182" s="197">
        <f>ROUND(I182*H182,2)</f>
        <v>0</v>
      </c>
      <c r="K182" s="193" t="s">
        <v>21</v>
      </c>
      <c r="L182" s="59"/>
      <c r="M182" s="198" t="s">
        <v>21</v>
      </c>
      <c r="N182" s="199" t="s">
        <v>43</v>
      </c>
      <c r="O182" s="40"/>
      <c r="P182" s="200">
        <f>O182*H182</f>
        <v>0</v>
      </c>
      <c r="Q182" s="200">
        <v>0</v>
      </c>
      <c r="R182" s="200">
        <f>Q182*H182</f>
        <v>0</v>
      </c>
      <c r="S182" s="200">
        <v>0</v>
      </c>
      <c r="T182" s="201">
        <f>S182*H182</f>
        <v>0</v>
      </c>
      <c r="AR182" s="22" t="s">
        <v>162</v>
      </c>
      <c r="AT182" s="22" t="s">
        <v>158</v>
      </c>
      <c r="AU182" s="22" t="s">
        <v>82</v>
      </c>
      <c r="AY182" s="22" t="s">
        <v>156</v>
      </c>
      <c r="BE182" s="202">
        <f>IF(N182="základní",J182,0)</f>
        <v>0</v>
      </c>
      <c r="BF182" s="202">
        <f>IF(N182="snížená",J182,0)</f>
        <v>0</v>
      </c>
      <c r="BG182" s="202">
        <f>IF(N182="zákl. přenesená",J182,0)</f>
        <v>0</v>
      </c>
      <c r="BH182" s="202">
        <f>IF(N182="sníž. přenesená",J182,0)</f>
        <v>0</v>
      </c>
      <c r="BI182" s="202">
        <f>IF(N182="nulová",J182,0)</f>
        <v>0</v>
      </c>
      <c r="BJ182" s="22" t="s">
        <v>80</v>
      </c>
      <c r="BK182" s="202">
        <f>ROUND(I182*H182,2)</f>
        <v>0</v>
      </c>
      <c r="BL182" s="22" t="s">
        <v>162</v>
      </c>
      <c r="BM182" s="22" t="s">
        <v>374</v>
      </c>
    </row>
    <row r="183" spans="2:65" s="1" customFormat="1" ht="22.5" customHeight="1">
      <c r="B183" s="39"/>
      <c r="C183" s="191" t="s">
        <v>377</v>
      </c>
      <c r="D183" s="191" t="s">
        <v>158</v>
      </c>
      <c r="E183" s="192" t="s">
        <v>824</v>
      </c>
      <c r="F183" s="193" t="s">
        <v>825</v>
      </c>
      <c r="G183" s="194" t="s">
        <v>232</v>
      </c>
      <c r="H183" s="195">
        <v>5.0819999999999999</v>
      </c>
      <c r="I183" s="196"/>
      <c r="J183" s="197">
        <f>ROUND(I183*H183,2)</f>
        <v>0</v>
      </c>
      <c r="K183" s="193" t="s">
        <v>21</v>
      </c>
      <c r="L183" s="59"/>
      <c r="M183" s="198" t="s">
        <v>21</v>
      </c>
      <c r="N183" s="199" t="s">
        <v>43</v>
      </c>
      <c r="O183" s="40"/>
      <c r="P183" s="200">
        <f>O183*H183</f>
        <v>0</v>
      </c>
      <c r="Q183" s="200">
        <v>0</v>
      </c>
      <c r="R183" s="200">
        <f>Q183*H183</f>
        <v>0</v>
      </c>
      <c r="S183" s="200">
        <v>0</v>
      </c>
      <c r="T183" s="201">
        <f>S183*H183</f>
        <v>0</v>
      </c>
      <c r="AR183" s="22" t="s">
        <v>162</v>
      </c>
      <c r="AT183" s="22" t="s">
        <v>158</v>
      </c>
      <c r="AU183" s="22" t="s">
        <v>82</v>
      </c>
      <c r="AY183" s="22" t="s">
        <v>156</v>
      </c>
      <c r="BE183" s="202">
        <f>IF(N183="základní",J183,0)</f>
        <v>0</v>
      </c>
      <c r="BF183" s="202">
        <f>IF(N183="snížená",J183,0)</f>
        <v>0</v>
      </c>
      <c r="BG183" s="202">
        <f>IF(N183="zákl. přenesená",J183,0)</f>
        <v>0</v>
      </c>
      <c r="BH183" s="202">
        <f>IF(N183="sníž. přenesená",J183,0)</f>
        <v>0</v>
      </c>
      <c r="BI183" s="202">
        <f>IF(N183="nulová",J183,0)</f>
        <v>0</v>
      </c>
      <c r="BJ183" s="22" t="s">
        <v>80</v>
      </c>
      <c r="BK183" s="202">
        <f>ROUND(I183*H183,2)</f>
        <v>0</v>
      </c>
      <c r="BL183" s="22" t="s">
        <v>162</v>
      </c>
      <c r="BM183" s="22" t="s">
        <v>380</v>
      </c>
    </row>
    <row r="184" spans="2:65" s="10" customFormat="1" ht="37.35" customHeight="1">
      <c r="B184" s="174"/>
      <c r="C184" s="175"/>
      <c r="D184" s="176" t="s">
        <v>71</v>
      </c>
      <c r="E184" s="177" t="s">
        <v>238</v>
      </c>
      <c r="F184" s="177" t="s">
        <v>826</v>
      </c>
      <c r="G184" s="175"/>
      <c r="H184" s="175"/>
      <c r="I184" s="178"/>
      <c r="J184" s="179">
        <f>BK184</f>
        <v>0</v>
      </c>
      <c r="K184" s="175"/>
      <c r="L184" s="180"/>
      <c r="M184" s="181"/>
      <c r="N184" s="182"/>
      <c r="O184" s="182"/>
      <c r="P184" s="183">
        <f>P185</f>
        <v>0</v>
      </c>
      <c r="Q184" s="182"/>
      <c r="R184" s="183">
        <f>R185</f>
        <v>0</v>
      </c>
      <c r="S184" s="182"/>
      <c r="T184" s="184">
        <f>T185</f>
        <v>0</v>
      </c>
      <c r="AR184" s="185" t="s">
        <v>169</v>
      </c>
      <c r="AT184" s="186" t="s">
        <v>71</v>
      </c>
      <c r="AU184" s="186" t="s">
        <v>72</v>
      </c>
      <c r="AY184" s="185" t="s">
        <v>156</v>
      </c>
      <c r="BK184" s="187">
        <f>BK185</f>
        <v>0</v>
      </c>
    </row>
    <row r="185" spans="2:65" s="10" customFormat="1" ht="19.899999999999999" customHeight="1">
      <c r="B185" s="174"/>
      <c r="C185" s="175"/>
      <c r="D185" s="188" t="s">
        <v>71</v>
      </c>
      <c r="E185" s="189" t="s">
        <v>827</v>
      </c>
      <c r="F185" s="189" t="s">
        <v>828</v>
      </c>
      <c r="G185" s="175"/>
      <c r="H185" s="175"/>
      <c r="I185" s="178"/>
      <c r="J185" s="190">
        <f>BK185</f>
        <v>0</v>
      </c>
      <c r="K185" s="175"/>
      <c r="L185" s="180"/>
      <c r="M185" s="181"/>
      <c r="N185" s="182"/>
      <c r="O185" s="182"/>
      <c r="P185" s="183">
        <f>SUM(P186:P188)</f>
        <v>0</v>
      </c>
      <c r="Q185" s="182"/>
      <c r="R185" s="183">
        <f>SUM(R186:R188)</f>
        <v>0</v>
      </c>
      <c r="S185" s="182"/>
      <c r="T185" s="184">
        <f>SUM(T186:T188)</f>
        <v>0</v>
      </c>
      <c r="AR185" s="185" t="s">
        <v>169</v>
      </c>
      <c r="AT185" s="186" t="s">
        <v>71</v>
      </c>
      <c r="AU185" s="186" t="s">
        <v>80</v>
      </c>
      <c r="AY185" s="185" t="s">
        <v>156</v>
      </c>
      <c r="BK185" s="187">
        <f>SUM(BK186:BK188)</f>
        <v>0</v>
      </c>
    </row>
    <row r="186" spans="2:65" s="1" customFormat="1" ht="44.25" customHeight="1">
      <c r="B186" s="39"/>
      <c r="C186" s="191" t="s">
        <v>267</v>
      </c>
      <c r="D186" s="191" t="s">
        <v>158</v>
      </c>
      <c r="E186" s="192" t="s">
        <v>829</v>
      </c>
      <c r="F186" s="193" t="s">
        <v>830</v>
      </c>
      <c r="G186" s="194" t="s">
        <v>349</v>
      </c>
      <c r="H186" s="195">
        <v>81</v>
      </c>
      <c r="I186" s="196"/>
      <c r="J186" s="197">
        <f>ROUND(I186*H186,2)</f>
        <v>0</v>
      </c>
      <c r="K186" s="193" t="s">
        <v>21</v>
      </c>
      <c r="L186" s="59"/>
      <c r="M186" s="198" t="s">
        <v>21</v>
      </c>
      <c r="N186" s="199" t="s">
        <v>43</v>
      </c>
      <c r="O186" s="40"/>
      <c r="P186" s="200">
        <f>O186*H186</f>
        <v>0</v>
      </c>
      <c r="Q186" s="200">
        <v>0</v>
      </c>
      <c r="R186" s="200">
        <f>Q186*H186</f>
        <v>0</v>
      </c>
      <c r="S186" s="200">
        <v>0</v>
      </c>
      <c r="T186" s="201">
        <f>S186*H186</f>
        <v>0</v>
      </c>
      <c r="AR186" s="22" t="s">
        <v>298</v>
      </c>
      <c r="AT186" s="22" t="s">
        <v>158</v>
      </c>
      <c r="AU186" s="22" t="s">
        <v>82</v>
      </c>
      <c r="AY186" s="22" t="s">
        <v>156</v>
      </c>
      <c r="BE186" s="202">
        <f>IF(N186="základní",J186,0)</f>
        <v>0</v>
      </c>
      <c r="BF186" s="202">
        <f>IF(N186="snížená",J186,0)</f>
        <v>0</v>
      </c>
      <c r="BG186" s="202">
        <f>IF(N186="zákl. přenesená",J186,0)</f>
        <v>0</v>
      </c>
      <c r="BH186" s="202">
        <f>IF(N186="sníž. přenesená",J186,0)</f>
        <v>0</v>
      </c>
      <c r="BI186" s="202">
        <f>IF(N186="nulová",J186,0)</f>
        <v>0</v>
      </c>
      <c r="BJ186" s="22" t="s">
        <v>80</v>
      </c>
      <c r="BK186" s="202">
        <f>ROUND(I186*H186,2)</f>
        <v>0</v>
      </c>
      <c r="BL186" s="22" t="s">
        <v>298</v>
      </c>
      <c r="BM186" s="22" t="s">
        <v>383</v>
      </c>
    </row>
    <row r="187" spans="2:65" s="1" customFormat="1" ht="31.5" customHeight="1">
      <c r="B187" s="39"/>
      <c r="C187" s="191" t="s">
        <v>384</v>
      </c>
      <c r="D187" s="191" t="s">
        <v>158</v>
      </c>
      <c r="E187" s="192" t="s">
        <v>831</v>
      </c>
      <c r="F187" s="193" t="s">
        <v>832</v>
      </c>
      <c r="G187" s="194" t="s">
        <v>349</v>
      </c>
      <c r="H187" s="195">
        <v>81</v>
      </c>
      <c r="I187" s="196"/>
      <c r="J187" s="197">
        <f>ROUND(I187*H187,2)</f>
        <v>0</v>
      </c>
      <c r="K187" s="193" t="s">
        <v>21</v>
      </c>
      <c r="L187" s="59"/>
      <c r="M187" s="198" t="s">
        <v>21</v>
      </c>
      <c r="N187" s="199" t="s">
        <v>43</v>
      </c>
      <c r="O187" s="40"/>
      <c r="P187" s="200">
        <f>O187*H187</f>
        <v>0</v>
      </c>
      <c r="Q187" s="200">
        <v>0</v>
      </c>
      <c r="R187" s="200">
        <f>Q187*H187</f>
        <v>0</v>
      </c>
      <c r="S187" s="200">
        <v>0</v>
      </c>
      <c r="T187" s="201">
        <f>S187*H187</f>
        <v>0</v>
      </c>
      <c r="AR187" s="22" t="s">
        <v>298</v>
      </c>
      <c r="AT187" s="22" t="s">
        <v>158</v>
      </c>
      <c r="AU187" s="22" t="s">
        <v>82</v>
      </c>
      <c r="AY187" s="22" t="s">
        <v>156</v>
      </c>
      <c r="BE187" s="202">
        <f>IF(N187="základní",J187,0)</f>
        <v>0</v>
      </c>
      <c r="BF187" s="202">
        <f>IF(N187="snížená",J187,0)</f>
        <v>0</v>
      </c>
      <c r="BG187" s="202">
        <f>IF(N187="zákl. přenesená",J187,0)</f>
        <v>0</v>
      </c>
      <c r="BH187" s="202">
        <f>IF(N187="sníž. přenesená",J187,0)</f>
        <v>0</v>
      </c>
      <c r="BI187" s="202">
        <f>IF(N187="nulová",J187,0)</f>
        <v>0</v>
      </c>
      <c r="BJ187" s="22" t="s">
        <v>80</v>
      </c>
      <c r="BK187" s="202">
        <f>ROUND(I187*H187,2)</f>
        <v>0</v>
      </c>
      <c r="BL187" s="22" t="s">
        <v>298</v>
      </c>
      <c r="BM187" s="22" t="s">
        <v>387</v>
      </c>
    </row>
    <row r="188" spans="2:65" s="1" customFormat="1" ht="22.5" customHeight="1">
      <c r="B188" s="39"/>
      <c r="C188" s="191" t="s">
        <v>275</v>
      </c>
      <c r="D188" s="191" t="s">
        <v>158</v>
      </c>
      <c r="E188" s="192" t="s">
        <v>833</v>
      </c>
      <c r="F188" s="193" t="s">
        <v>834</v>
      </c>
      <c r="G188" s="194" t="s">
        <v>349</v>
      </c>
      <c r="H188" s="195">
        <v>81</v>
      </c>
      <c r="I188" s="196"/>
      <c r="J188" s="197">
        <f>ROUND(I188*H188,2)</f>
        <v>0</v>
      </c>
      <c r="K188" s="193" t="s">
        <v>21</v>
      </c>
      <c r="L188" s="59"/>
      <c r="M188" s="198" t="s">
        <v>21</v>
      </c>
      <c r="N188" s="199" t="s">
        <v>43</v>
      </c>
      <c r="O188" s="40"/>
      <c r="P188" s="200">
        <f>O188*H188</f>
        <v>0</v>
      </c>
      <c r="Q188" s="200">
        <v>0</v>
      </c>
      <c r="R188" s="200">
        <f>Q188*H188</f>
        <v>0</v>
      </c>
      <c r="S188" s="200">
        <v>0</v>
      </c>
      <c r="T188" s="201">
        <f>S188*H188</f>
        <v>0</v>
      </c>
      <c r="AR188" s="22" t="s">
        <v>298</v>
      </c>
      <c r="AT188" s="22" t="s">
        <v>158</v>
      </c>
      <c r="AU188" s="22" t="s">
        <v>82</v>
      </c>
      <c r="AY188" s="22" t="s">
        <v>156</v>
      </c>
      <c r="BE188" s="202">
        <f>IF(N188="základní",J188,0)</f>
        <v>0</v>
      </c>
      <c r="BF188" s="202">
        <f>IF(N188="snížená",J188,0)</f>
        <v>0</v>
      </c>
      <c r="BG188" s="202">
        <f>IF(N188="zákl. přenesená",J188,0)</f>
        <v>0</v>
      </c>
      <c r="BH188" s="202">
        <f>IF(N188="sníž. přenesená",J188,0)</f>
        <v>0</v>
      </c>
      <c r="BI188" s="202">
        <f>IF(N188="nulová",J188,0)</f>
        <v>0</v>
      </c>
      <c r="BJ188" s="22" t="s">
        <v>80</v>
      </c>
      <c r="BK188" s="202">
        <f>ROUND(I188*H188,2)</f>
        <v>0</v>
      </c>
      <c r="BL188" s="22" t="s">
        <v>298</v>
      </c>
      <c r="BM188" s="22" t="s">
        <v>390</v>
      </c>
    </row>
    <row r="189" spans="2:65" s="10" customFormat="1" ht="37.35" customHeight="1">
      <c r="B189" s="174"/>
      <c r="C189" s="175"/>
      <c r="D189" s="188" t="s">
        <v>71</v>
      </c>
      <c r="E189" s="243" t="s">
        <v>689</v>
      </c>
      <c r="F189" s="243" t="s">
        <v>690</v>
      </c>
      <c r="G189" s="175"/>
      <c r="H189" s="175"/>
      <c r="I189" s="178"/>
      <c r="J189" s="244">
        <f>BK189</f>
        <v>0</v>
      </c>
      <c r="K189" s="175"/>
      <c r="L189" s="180"/>
      <c r="M189" s="181"/>
      <c r="N189" s="182"/>
      <c r="O189" s="182"/>
      <c r="P189" s="183">
        <f>P190</f>
        <v>0</v>
      </c>
      <c r="Q189" s="182"/>
      <c r="R189" s="183">
        <f>R190</f>
        <v>0</v>
      </c>
      <c r="S189" s="182"/>
      <c r="T189" s="184">
        <f>T190</f>
        <v>0</v>
      </c>
      <c r="AR189" s="185" t="s">
        <v>162</v>
      </c>
      <c r="AT189" s="186" t="s">
        <v>71</v>
      </c>
      <c r="AU189" s="186" t="s">
        <v>72</v>
      </c>
      <c r="AY189" s="185" t="s">
        <v>156</v>
      </c>
      <c r="BK189" s="187">
        <f>BK190</f>
        <v>0</v>
      </c>
    </row>
    <row r="190" spans="2:65" s="1" customFormat="1" ht="22.5" customHeight="1">
      <c r="B190" s="39"/>
      <c r="C190" s="191" t="s">
        <v>393</v>
      </c>
      <c r="D190" s="191" t="s">
        <v>158</v>
      </c>
      <c r="E190" s="192" t="s">
        <v>713</v>
      </c>
      <c r="F190" s="193" t="s">
        <v>728</v>
      </c>
      <c r="G190" s="194" t="s">
        <v>421</v>
      </c>
      <c r="H190" s="195">
        <v>1</v>
      </c>
      <c r="I190" s="196"/>
      <c r="J190" s="197">
        <f>ROUND(I190*H190,2)</f>
        <v>0</v>
      </c>
      <c r="K190" s="193" t="s">
        <v>21</v>
      </c>
      <c r="L190" s="59"/>
      <c r="M190" s="198" t="s">
        <v>21</v>
      </c>
      <c r="N190" s="245" t="s">
        <v>43</v>
      </c>
      <c r="O190" s="246"/>
      <c r="P190" s="247">
        <f>O190*H190</f>
        <v>0</v>
      </c>
      <c r="Q190" s="247">
        <v>0</v>
      </c>
      <c r="R190" s="247">
        <f>Q190*H190</f>
        <v>0</v>
      </c>
      <c r="S190" s="247">
        <v>0</v>
      </c>
      <c r="T190" s="248">
        <f>S190*H190</f>
        <v>0</v>
      </c>
      <c r="AR190" s="22" t="s">
        <v>694</v>
      </c>
      <c r="AT190" s="22" t="s">
        <v>158</v>
      </c>
      <c r="AU190" s="22" t="s">
        <v>80</v>
      </c>
      <c r="AY190" s="22" t="s">
        <v>156</v>
      </c>
      <c r="BE190" s="202">
        <f>IF(N190="základní",J190,0)</f>
        <v>0</v>
      </c>
      <c r="BF190" s="202">
        <f>IF(N190="snížená",J190,0)</f>
        <v>0</v>
      </c>
      <c r="BG190" s="202">
        <f>IF(N190="zákl. přenesená",J190,0)</f>
        <v>0</v>
      </c>
      <c r="BH190" s="202">
        <f>IF(N190="sníž. přenesená",J190,0)</f>
        <v>0</v>
      </c>
      <c r="BI190" s="202">
        <f>IF(N190="nulová",J190,0)</f>
        <v>0</v>
      </c>
      <c r="BJ190" s="22" t="s">
        <v>80</v>
      </c>
      <c r="BK190" s="202">
        <f>ROUND(I190*H190,2)</f>
        <v>0</v>
      </c>
      <c r="BL190" s="22" t="s">
        <v>694</v>
      </c>
      <c r="BM190" s="22" t="s">
        <v>396</v>
      </c>
    </row>
    <row r="191" spans="2:65" s="1" customFormat="1" ht="6.95" customHeight="1">
      <c r="B191" s="54"/>
      <c r="C191" s="55"/>
      <c r="D191" s="55"/>
      <c r="E191" s="55"/>
      <c r="F191" s="55"/>
      <c r="G191" s="55"/>
      <c r="H191" s="55"/>
      <c r="I191" s="137"/>
      <c r="J191" s="55"/>
      <c r="K191" s="55"/>
      <c r="L191" s="59"/>
    </row>
  </sheetData>
  <sheetProtection password="CC35" sheet="1" objects="1" scenarios="1" formatCells="0" formatColumns="0" formatRows="0" sort="0" autoFilter="0"/>
  <autoFilter ref="C87:K190"/>
  <mergeCells count="9">
    <mergeCell ref="E78:H78"/>
    <mergeCell ref="E80:H80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7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13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9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9"/>
      <c r="B1" s="110"/>
      <c r="C1" s="110"/>
      <c r="D1" s="111" t="s">
        <v>1</v>
      </c>
      <c r="E1" s="110"/>
      <c r="F1" s="112" t="s">
        <v>110</v>
      </c>
      <c r="G1" s="369" t="s">
        <v>111</v>
      </c>
      <c r="H1" s="369"/>
      <c r="I1" s="113"/>
      <c r="J1" s="112" t="s">
        <v>112</v>
      </c>
      <c r="K1" s="111" t="s">
        <v>113</v>
      </c>
      <c r="L1" s="112" t="s">
        <v>114</v>
      </c>
      <c r="M1" s="112"/>
      <c r="N1" s="112"/>
      <c r="O1" s="112"/>
      <c r="P1" s="112"/>
      <c r="Q1" s="112"/>
      <c r="R1" s="112"/>
      <c r="S1" s="112"/>
      <c r="T1" s="112"/>
      <c r="U1" s="18"/>
      <c r="V1" s="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</row>
    <row r="2" spans="1:70" ht="36.950000000000003" customHeight="1"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AT2" s="22" t="s">
        <v>88</v>
      </c>
    </row>
    <row r="3" spans="1:70" ht="6.95" customHeight="1">
      <c r="B3" s="23"/>
      <c r="C3" s="24"/>
      <c r="D3" s="24"/>
      <c r="E3" s="24"/>
      <c r="F3" s="24"/>
      <c r="G3" s="24"/>
      <c r="H3" s="24"/>
      <c r="I3" s="114"/>
      <c r="J3" s="24"/>
      <c r="K3" s="25"/>
      <c r="AT3" s="22" t="s">
        <v>82</v>
      </c>
    </row>
    <row r="4" spans="1:70" ht="36.950000000000003" customHeight="1">
      <c r="B4" s="26"/>
      <c r="C4" s="27"/>
      <c r="D4" s="28" t="s">
        <v>115</v>
      </c>
      <c r="E4" s="27"/>
      <c r="F4" s="27"/>
      <c r="G4" s="27"/>
      <c r="H4" s="27"/>
      <c r="I4" s="115"/>
      <c r="J4" s="27"/>
      <c r="K4" s="29"/>
      <c r="M4" s="30" t="s">
        <v>12</v>
      </c>
      <c r="AT4" s="22" t="s">
        <v>6</v>
      </c>
    </row>
    <row r="5" spans="1:70" ht="6.95" customHeight="1">
      <c r="B5" s="26"/>
      <c r="C5" s="27"/>
      <c r="D5" s="27"/>
      <c r="E5" s="27"/>
      <c r="F5" s="27"/>
      <c r="G5" s="27"/>
      <c r="H5" s="27"/>
      <c r="I5" s="115"/>
      <c r="J5" s="27"/>
      <c r="K5" s="29"/>
    </row>
    <row r="6" spans="1:70" ht="15">
      <c r="B6" s="26"/>
      <c r="C6" s="27"/>
      <c r="D6" s="35" t="s">
        <v>18</v>
      </c>
      <c r="E6" s="27"/>
      <c r="F6" s="27"/>
      <c r="G6" s="27"/>
      <c r="H6" s="27"/>
      <c r="I6" s="115"/>
      <c r="J6" s="27"/>
      <c r="K6" s="29"/>
    </row>
    <row r="7" spans="1:70" ht="22.5" customHeight="1">
      <c r="B7" s="26"/>
      <c r="C7" s="27"/>
      <c r="D7" s="27"/>
      <c r="E7" s="370" t="str">
        <f>'Rekapitulace stavby'!K6</f>
        <v>Slavkov - ekologizace kotelny na tuhá paliva</v>
      </c>
      <c r="F7" s="371"/>
      <c r="G7" s="371"/>
      <c r="H7" s="371"/>
      <c r="I7" s="115"/>
      <c r="J7" s="27"/>
      <c r="K7" s="29"/>
    </row>
    <row r="8" spans="1:70" s="1" customFormat="1" ht="15">
      <c r="B8" s="39"/>
      <c r="C8" s="40"/>
      <c r="D8" s="35" t="s">
        <v>116</v>
      </c>
      <c r="E8" s="40"/>
      <c r="F8" s="40"/>
      <c r="G8" s="40"/>
      <c r="H8" s="40"/>
      <c r="I8" s="116"/>
      <c r="J8" s="40"/>
      <c r="K8" s="43"/>
    </row>
    <row r="9" spans="1:70" s="1" customFormat="1" ht="36.950000000000003" customHeight="1">
      <c r="B9" s="39"/>
      <c r="C9" s="40"/>
      <c r="D9" s="40"/>
      <c r="E9" s="372" t="s">
        <v>835</v>
      </c>
      <c r="F9" s="373"/>
      <c r="G9" s="373"/>
      <c r="H9" s="373"/>
      <c r="I9" s="116"/>
      <c r="J9" s="40"/>
      <c r="K9" s="43"/>
    </row>
    <row r="10" spans="1:70" s="1" customFormat="1">
      <c r="B10" s="39"/>
      <c r="C10" s="40"/>
      <c r="D10" s="40"/>
      <c r="E10" s="40"/>
      <c r="F10" s="40"/>
      <c r="G10" s="40"/>
      <c r="H10" s="40"/>
      <c r="I10" s="116"/>
      <c r="J10" s="40"/>
      <c r="K10" s="43"/>
    </row>
    <row r="11" spans="1:70" s="1" customFormat="1" ht="14.45" customHeight="1">
      <c r="B11" s="39"/>
      <c r="C11" s="40"/>
      <c r="D11" s="35" t="s">
        <v>20</v>
      </c>
      <c r="E11" s="40"/>
      <c r="F11" s="33" t="s">
        <v>21</v>
      </c>
      <c r="G11" s="40"/>
      <c r="H11" s="40"/>
      <c r="I11" s="117" t="s">
        <v>22</v>
      </c>
      <c r="J11" s="33" t="s">
        <v>21</v>
      </c>
      <c r="K11" s="43"/>
    </row>
    <row r="12" spans="1:70" s="1" customFormat="1" ht="14.45" customHeight="1">
      <c r="B12" s="39"/>
      <c r="C12" s="40"/>
      <c r="D12" s="35" t="s">
        <v>23</v>
      </c>
      <c r="E12" s="40"/>
      <c r="F12" s="33" t="s">
        <v>24</v>
      </c>
      <c r="G12" s="40"/>
      <c r="H12" s="40"/>
      <c r="I12" s="117" t="s">
        <v>25</v>
      </c>
      <c r="J12" s="118" t="str">
        <f>'Rekapitulace stavby'!AN8</f>
        <v>23. 8. 2017</v>
      </c>
      <c r="K12" s="43"/>
    </row>
    <row r="13" spans="1:70" s="1" customFormat="1" ht="10.9" customHeight="1">
      <c r="B13" s="39"/>
      <c r="C13" s="40"/>
      <c r="D13" s="40"/>
      <c r="E13" s="40"/>
      <c r="F13" s="40"/>
      <c r="G13" s="40"/>
      <c r="H13" s="40"/>
      <c r="I13" s="116"/>
      <c r="J13" s="40"/>
      <c r="K13" s="43"/>
    </row>
    <row r="14" spans="1:70" s="1" customFormat="1" ht="14.45" customHeight="1">
      <c r="B14" s="39"/>
      <c r="C14" s="40"/>
      <c r="D14" s="35" t="s">
        <v>27</v>
      </c>
      <c r="E14" s="40"/>
      <c r="F14" s="40"/>
      <c r="G14" s="40"/>
      <c r="H14" s="40"/>
      <c r="I14" s="117" t="s">
        <v>28</v>
      </c>
      <c r="J14" s="33" t="s">
        <v>21</v>
      </c>
      <c r="K14" s="43"/>
    </row>
    <row r="15" spans="1:70" s="1" customFormat="1" ht="18" customHeight="1">
      <c r="B15" s="39"/>
      <c r="C15" s="40"/>
      <c r="D15" s="40"/>
      <c r="E15" s="33" t="s">
        <v>29</v>
      </c>
      <c r="F15" s="40"/>
      <c r="G15" s="40"/>
      <c r="H15" s="40"/>
      <c r="I15" s="117" t="s">
        <v>30</v>
      </c>
      <c r="J15" s="33" t="s">
        <v>21</v>
      </c>
      <c r="K15" s="43"/>
    </row>
    <row r="16" spans="1:70" s="1" customFormat="1" ht="6.95" customHeight="1">
      <c r="B16" s="39"/>
      <c r="C16" s="40"/>
      <c r="D16" s="40"/>
      <c r="E16" s="40"/>
      <c r="F16" s="40"/>
      <c r="G16" s="40"/>
      <c r="H16" s="40"/>
      <c r="I16" s="116"/>
      <c r="J16" s="40"/>
      <c r="K16" s="43"/>
    </row>
    <row r="17" spans="2:11" s="1" customFormat="1" ht="14.45" customHeight="1">
      <c r="B17" s="39"/>
      <c r="C17" s="40"/>
      <c r="D17" s="35" t="s">
        <v>31</v>
      </c>
      <c r="E17" s="40"/>
      <c r="F17" s="40"/>
      <c r="G17" s="40"/>
      <c r="H17" s="40"/>
      <c r="I17" s="117" t="s">
        <v>28</v>
      </c>
      <c r="J17" s="33" t="str">
        <f>IF('Rekapitulace stavby'!AN13="Vyplň údaj","",IF('Rekapitulace stavby'!AN13="","",'Rekapitulace stavby'!AN13))</f>
        <v/>
      </c>
      <c r="K17" s="43"/>
    </row>
    <row r="18" spans="2:11" s="1" customFormat="1" ht="18" customHeight="1">
      <c r="B18" s="39"/>
      <c r="C18" s="40"/>
      <c r="D18" s="40"/>
      <c r="E18" s="33" t="str">
        <f>IF('Rekapitulace stavby'!E14="Vyplň údaj","",IF('Rekapitulace stavby'!E14="","",'Rekapitulace stavby'!E14))</f>
        <v/>
      </c>
      <c r="F18" s="40"/>
      <c r="G18" s="40"/>
      <c r="H18" s="40"/>
      <c r="I18" s="117" t="s">
        <v>30</v>
      </c>
      <c r="J18" s="33" t="str">
        <f>IF('Rekapitulace stavby'!AN14="Vyplň údaj","",IF('Rekapitulace stavby'!AN14="","",'Rekapitulace stavby'!AN14))</f>
        <v/>
      </c>
      <c r="K18" s="43"/>
    </row>
    <row r="19" spans="2:11" s="1" customFormat="1" ht="6.95" customHeight="1">
      <c r="B19" s="39"/>
      <c r="C19" s="40"/>
      <c r="D19" s="40"/>
      <c r="E19" s="40"/>
      <c r="F19" s="40"/>
      <c r="G19" s="40"/>
      <c r="H19" s="40"/>
      <c r="I19" s="116"/>
      <c r="J19" s="40"/>
      <c r="K19" s="43"/>
    </row>
    <row r="20" spans="2:11" s="1" customFormat="1" ht="14.45" customHeight="1">
      <c r="B20" s="39"/>
      <c r="C20" s="40"/>
      <c r="D20" s="35" t="s">
        <v>33</v>
      </c>
      <c r="E20" s="40"/>
      <c r="F20" s="40"/>
      <c r="G20" s="40"/>
      <c r="H20" s="40"/>
      <c r="I20" s="117" t="s">
        <v>28</v>
      </c>
      <c r="J20" s="33" t="s">
        <v>21</v>
      </c>
      <c r="K20" s="43"/>
    </row>
    <row r="21" spans="2:11" s="1" customFormat="1" ht="18" customHeight="1">
      <c r="B21" s="39"/>
      <c r="C21" s="40"/>
      <c r="D21" s="40"/>
      <c r="E21" s="33" t="s">
        <v>34</v>
      </c>
      <c r="F21" s="40"/>
      <c r="G21" s="40"/>
      <c r="H21" s="40"/>
      <c r="I21" s="117" t="s">
        <v>30</v>
      </c>
      <c r="J21" s="33" t="s">
        <v>21</v>
      </c>
      <c r="K21" s="43"/>
    </row>
    <row r="22" spans="2:11" s="1" customFormat="1" ht="6.95" customHeight="1">
      <c r="B22" s="39"/>
      <c r="C22" s="40"/>
      <c r="D22" s="40"/>
      <c r="E22" s="40"/>
      <c r="F22" s="40"/>
      <c r="G22" s="40"/>
      <c r="H22" s="40"/>
      <c r="I22" s="116"/>
      <c r="J22" s="40"/>
      <c r="K22" s="43"/>
    </row>
    <row r="23" spans="2:11" s="1" customFormat="1" ht="14.45" customHeight="1">
      <c r="B23" s="39"/>
      <c r="C23" s="40"/>
      <c r="D23" s="35" t="s">
        <v>36</v>
      </c>
      <c r="E23" s="40"/>
      <c r="F23" s="40"/>
      <c r="G23" s="40"/>
      <c r="H23" s="40"/>
      <c r="I23" s="116"/>
      <c r="J23" s="40"/>
      <c r="K23" s="43"/>
    </row>
    <row r="24" spans="2:11" s="6" customFormat="1" ht="22.5" customHeight="1">
      <c r="B24" s="119"/>
      <c r="C24" s="120"/>
      <c r="D24" s="120"/>
      <c r="E24" s="362" t="s">
        <v>21</v>
      </c>
      <c r="F24" s="362"/>
      <c r="G24" s="362"/>
      <c r="H24" s="362"/>
      <c r="I24" s="121"/>
      <c r="J24" s="120"/>
      <c r="K24" s="122"/>
    </row>
    <row r="25" spans="2:11" s="1" customFormat="1" ht="6.95" customHeight="1">
      <c r="B25" s="39"/>
      <c r="C25" s="40"/>
      <c r="D25" s="40"/>
      <c r="E25" s="40"/>
      <c r="F25" s="40"/>
      <c r="G25" s="40"/>
      <c r="H25" s="40"/>
      <c r="I25" s="116"/>
      <c r="J25" s="40"/>
      <c r="K25" s="43"/>
    </row>
    <row r="26" spans="2:11" s="1" customFormat="1" ht="6.95" customHeight="1">
      <c r="B26" s="39"/>
      <c r="C26" s="40"/>
      <c r="D26" s="83"/>
      <c r="E26" s="83"/>
      <c r="F26" s="83"/>
      <c r="G26" s="83"/>
      <c r="H26" s="83"/>
      <c r="I26" s="123"/>
      <c r="J26" s="83"/>
      <c r="K26" s="124"/>
    </row>
    <row r="27" spans="2:11" s="1" customFormat="1" ht="25.35" customHeight="1">
      <c r="B27" s="39"/>
      <c r="C27" s="40"/>
      <c r="D27" s="125" t="s">
        <v>38</v>
      </c>
      <c r="E27" s="40"/>
      <c r="F27" s="40"/>
      <c r="G27" s="40"/>
      <c r="H27" s="40"/>
      <c r="I27" s="116"/>
      <c r="J27" s="126">
        <f>ROUND(J78,2)</f>
        <v>0</v>
      </c>
      <c r="K27" s="43"/>
    </row>
    <row r="28" spans="2:11" s="1" customFormat="1" ht="6.95" customHeight="1">
      <c r="B28" s="39"/>
      <c r="C28" s="40"/>
      <c r="D28" s="83"/>
      <c r="E28" s="83"/>
      <c r="F28" s="83"/>
      <c r="G28" s="83"/>
      <c r="H28" s="83"/>
      <c r="I28" s="123"/>
      <c r="J28" s="83"/>
      <c r="K28" s="124"/>
    </row>
    <row r="29" spans="2:11" s="1" customFormat="1" ht="14.45" customHeight="1">
      <c r="B29" s="39"/>
      <c r="C29" s="40"/>
      <c r="D29" s="40"/>
      <c r="E29" s="40"/>
      <c r="F29" s="44" t="s">
        <v>40</v>
      </c>
      <c r="G29" s="40"/>
      <c r="H29" s="40"/>
      <c r="I29" s="127" t="s">
        <v>39</v>
      </c>
      <c r="J29" s="44" t="s">
        <v>41</v>
      </c>
      <c r="K29" s="43"/>
    </row>
    <row r="30" spans="2:11" s="1" customFormat="1" ht="14.45" customHeight="1">
      <c r="B30" s="39"/>
      <c r="C30" s="40"/>
      <c r="D30" s="47" t="s">
        <v>42</v>
      </c>
      <c r="E30" s="47" t="s">
        <v>43</v>
      </c>
      <c r="F30" s="128">
        <f>ROUND(SUM(BE78:BE112), 2)</f>
        <v>0</v>
      </c>
      <c r="G30" s="40"/>
      <c r="H30" s="40"/>
      <c r="I30" s="129">
        <v>0.21</v>
      </c>
      <c r="J30" s="128">
        <f>ROUND(ROUND((SUM(BE78:BE112)), 2)*I30, 2)</f>
        <v>0</v>
      </c>
      <c r="K30" s="43"/>
    </row>
    <row r="31" spans="2:11" s="1" customFormat="1" ht="14.45" customHeight="1">
      <c r="B31" s="39"/>
      <c r="C31" s="40"/>
      <c r="D31" s="40"/>
      <c r="E31" s="47" t="s">
        <v>44</v>
      </c>
      <c r="F31" s="128">
        <f>ROUND(SUM(BF78:BF112), 2)</f>
        <v>0</v>
      </c>
      <c r="G31" s="40"/>
      <c r="H31" s="40"/>
      <c r="I31" s="129">
        <v>0.15</v>
      </c>
      <c r="J31" s="128">
        <f>ROUND(ROUND((SUM(BF78:BF112)), 2)*I31, 2)</f>
        <v>0</v>
      </c>
      <c r="K31" s="43"/>
    </row>
    <row r="32" spans="2:11" s="1" customFormat="1" ht="14.45" hidden="1" customHeight="1">
      <c r="B32" s="39"/>
      <c r="C32" s="40"/>
      <c r="D32" s="40"/>
      <c r="E32" s="47" t="s">
        <v>45</v>
      </c>
      <c r="F32" s="128">
        <f>ROUND(SUM(BG78:BG112), 2)</f>
        <v>0</v>
      </c>
      <c r="G32" s="40"/>
      <c r="H32" s="40"/>
      <c r="I32" s="129">
        <v>0.21</v>
      </c>
      <c r="J32" s="128">
        <v>0</v>
      </c>
      <c r="K32" s="43"/>
    </row>
    <row r="33" spans="2:11" s="1" customFormat="1" ht="14.45" hidden="1" customHeight="1">
      <c r="B33" s="39"/>
      <c r="C33" s="40"/>
      <c r="D33" s="40"/>
      <c r="E33" s="47" t="s">
        <v>46</v>
      </c>
      <c r="F33" s="128">
        <f>ROUND(SUM(BH78:BH112), 2)</f>
        <v>0</v>
      </c>
      <c r="G33" s="40"/>
      <c r="H33" s="40"/>
      <c r="I33" s="129">
        <v>0.15</v>
      </c>
      <c r="J33" s="128">
        <v>0</v>
      </c>
      <c r="K33" s="43"/>
    </row>
    <row r="34" spans="2:11" s="1" customFormat="1" ht="14.45" hidden="1" customHeight="1">
      <c r="B34" s="39"/>
      <c r="C34" s="40"/>
      <c r="D34" s="40"/>
      <c r="E34" s="47" t="s">
        <v>47</v>
      </c>
      <c r="F34" s="128">
        <f>ROUND(SUM(BI78:BI112), 2)</f>
        <v>0</v>
      </c>
      <c r="G34" s="40"/>
      <c r="H34" s="40"/>
      <c r="I34" s="129">
        <v>0</v>
      </c>
      <c r="J34" s="128">
        <v>0</v>
      </c>
      <c r="K34" s="43"/>
    </row>
    <row r="35" spans="2:11" s="1" customFormat="1" ht="6.95" customHeight="1">
      <c r="B35" s="39"/>
      <c r="C35" s="40"/>
      <c r="D35" s="40"/>
      <c r="E35" s="40"/>
      <c r="F35" s="40"/>
      <c r="G35" s="40"/>
      <c r="H35" s="40"/>
      <c r="I35" s="116"/>
      <c r="J35" s="40"/>
      <c r="K35" s="43"/>
    </row>
    <row r="36" spans="2:11" s="1" customFormat="1" ht="25.35" customHeight="1">
      <c r="B36" s="39"/>
      <c r="C36" s="130"/>
      <c r="D36" s="131" t="s">
        <v>48</v>
      </c>
      <c r="E36" s="77"/>
      <c r="F36" s="77"/>
      <c r="G36" s="132" t="s">
        <v>49</v>
      </c>
      <c r="H36" s="133" t="s">
        <v>50</v>
      </c>
      <c r="I36" s="134"/>
      <c r="J36" s="135">
        <f>SUM(J27:J34)</f>
        <v>0</v>
      </c>
      <c r="K36" s="136"/>
    </row>
    <row r="37" spans="2:11" s="1" customFormat="1" ht="14.45" customHeight="1">
      <c r="B37" s="54"/>
      <c r="C37" s="55"/>
      <c r="D37" s="55"/>
      <c r="E37" s="55"/>
      <c r="F37" s="55"/>
      <c r="G37" s="55"/>
      <c r="H37" s="55"/>
      <c r="I37" s="137"/>
      <c r="J37" s="55"/>
      <c r="K37" s="56"/>
    </row>
    <row r="41" spans="2:11" s="1" customFormat="1" ht="6.95" customHeight="1">
      <c r="B41" s="138"/>
      <c r="C41" s="139"/>
      <c r="D41" s="139"/>
      <c r="E41" s="139"/>
      <c r="F41" s="139"/>
      <c r="G41" s="139"/>
      <c r="H41" s="139"/>
      <c r="I41" s="140"/>
      <c r="J41" s="139"/>
      <c r="K41" s="141"/>
    </row>
    <row r="42" spans="2:11" s="1" customFormat="1" ht="36.950000000000003" customHeight="1">
      <c r="B42" s="39"/>
      <c r="C42" s="28" t="s">
        <v>118</v>
      </c>
      <c r="D42" s="40"/>
      <c r="E42" s="40"/>
      <c r="F42" s="40"/>
      <c r="G42" s="40"/>
      <c r="H42" s="40"/>
      <c r="I42" s="116"/>
      <c r="J42" s="40"/>
      <c r="K42" s="43"/>
    </row>
    <row r="43" spans="2:11" s="1" customFormat="1" ht="6.95" customHeight="1">
      <c r="B43" s="39"/>
      <c r="C43" s="40"/>
      <c r="D43" s="40"/>
      <c r="E43" s="40"/>
      <c r="F43" s="40"/>
      <c r="G43" s="40"/>
      <c r="H43" s="40"/>
      <c r="I43" s="116"/>
      <c r="J43" s="40"/>
      <c r="K43" s="43"/>
    </row>
    <row r="44" spans="2:11" s="1" customFormat="1" ht="14.45" customHeight="1">
      <c r="B44" s="39"/>
      <c r="C44" s="35" t="s">
        <v>18</v>
      </c>
      <c r="D44" s="40"/>
      <c r="E44" s="40"/>
      <c r="F44" s="40"/>
      <c r="G44" s="40"/>
      <c r="H44" s="40"/>
      <c r="I44" s="116"/>
      <c r="J44" s="40"/>
      <c r="K44" s="43"/>
    </row>
    <row r="45" spans="2:11" s="1" customFormat="1" ht="22.5" customHeight="1">
      <c r="B45" s="39"/>
      <c r="C45" s="40"/>
      <c r="D45" s="40"/>
      <c r="E45" s="370" t="str">
        <f>E7</f>
        <v>Slavkov - ekologizace kotelny na tuhá paliva</v>
      </c>
      <c r="F45" s="371"/>
      <c r="G45" s="371"/>
      <c r="H45" s="371"/>
      <c r="I45" s="116"/>
      <c r="J45" s="40"/>
      <c r="K45" s="43"/>
    </row>
    <row r="46" spans="2:11" s="1" customFormat="1" ht="14.45" customHeight="1">
      <c r="B46" s="39"/>
      <c r="C46" s="35" t="s">
        <v>116</v>
      </c>
      <c r="D46" s="40"/>
      <c r="E46" s="40"/>
      <c r="F46" s="40"/>
      <c r="G46" s="40"/>
      <c r="H46" s="40"/>
      <c r="I46" s="116"/>
      <c r="J46" s="40"/>
      <c r="K46" s="43"/>
    </row>
    <row r="47" spans="2:11" s="1" customFormat="1" ht="23.25" customHeight="1">
      <c r="B47" s="39"/>
      <c r="C47" s="40"/>
      <c r="D47" s="40"/>
      <c r="E47" s="372" t="str">
        <f>E9</f>
        <v>SO 02.2 - Úložiště propanu - LPS</v>
      </c>
      <c r="F47" s="373"/>
      <c r="G47" s="373"/>
      <c r="H47" s="373"/>
      <c r="I47" s="116"/>
      <c r="J47" s="40"/>
      <c r="K47" s="43"/>
    </row>
    <row r="48" spans="2:11" s="1" customFormat="1" ht="6.95" customHeight="1">
      <c r="B48" s="39"/>
      <c r="C48" s="40"/>
      <c r="D48" s="40"/>
      <c r="E48" s="40"/>
      <c r="F48" s="40"/>
      <c r="G48" s="40"/>
      <c r="H48" s="40"/>
      <c r="I48" s="116"/>
      <c r="J48" s="40"/>
      <c r="K48" s="43"/>
    </row>
    <row r="49" spans="2:47" s="1" customFormat="1" ht="18" customHeight="1">
      <c r="B49" s="39"/>
      <c r="C49" s="35" t="s">
        <v>23</v>
      </c>
      <c r="D49" s="40"/>
      <c r="E49" s="40"/>
      <c r="F49" s="33" t="str">
        <f>F12</f>
        <v xml:space="preserve">VZ Slavkov </v>
      </c>
      <c r="G49" s="40"/>
      <c r="H49" s="40"/>
      <c r="I49" s="117" t="s">
        <v>25</v>
      </c>
      <c r="J49" s="118" t="str">
        <f>IF(J12="","",J12)</f>
        <v>23. 8. 2017</v>
      </c>
      <c r="K49" s="43"/>
    </row>
    <row r="50" spans="2:47" s="1" customFormat="1" ht="6.95" customHeight="1">
      <c r="B50" s="39"/>
      <c r="C50" s="40"/>
      <c r="D50" s="40"/>
      <c r="E50" s="40"/>
      <c r="F50" s="40"/>
      <c r="G50" s="40"/>
      <c r="H50" s="40"/>
      <c r="I50" s="116"/>
      <c r="J50" s="40"/>
      <c r="K50" s="43"/>
    </row>
    <row r="51" spans="2:47" s="1" customFormat="1" ht="15">
      <c r="B51" s="39"/>
      <c r="C51" s="35" t="s">
        <v>27</v>
      </c>
      <c r="D51" s="40"/>
      <c r="E51" s="40"/>
      <c r="F51" s="33" t="str">
        <f>E15</f>
        <v>Armádní servisní, p.o.</v>
      </c>
      <c r="G51" s="40"/>
      <c r="H51" s="40"/>
      <c r="I51" s="117" t="s">
        <v>33</v>
      </c>
      <c r="J51" s="33" t="str">
        <f>E21</f>
        <v>Václav Krejčí</v>
      </c>
      <c r="K51" s="43"/>
    </row>
    <row r="52" spans="2:47" s="1" customFormat="1" ht="14.45" customHeight="1">
      <c r="B52" s="39"/>
      <c r="C52" s="35" t="s">
        <v>31</v>
      </c>
      <c r="D52" s="40"/>
      <c r="E52" s="40"/>
      <c r="F52" s="33" t="str">
        <f>IF(E18="","",E18)</f>
        <v/>
      </c>
      <c r="G52" s="40"/>
      <c r="H52" s="40"/>
      <c r="I52" s="116"/>
      <c r="J52" s="40"/>
      <c r="K52" s="43"/>
    </row>
    <row r="53" spans="2:47" s="1" customFormat="1" ht="10.35" customHeight="1">
      <c r="B53" s="39"/>
      <c r="C53" s="40"/>
      <c r="D53" s="40"/>
      <c r="E53" s="40"/>
      <c r="F53" s="40"/>
      <c r="G53" s="40"/>
      <c r="H53" s="40"/>
      <c r="I53" s="116"/>
      <c r="J53" s="40"/>
      <c r="K53" s="43"/>
    </row>
    <row r="54" spans="2:47" s="1" customFormat="1" ht="29.25" customHeight="1">
      <c r="B54" s="39"/>
      <c r="C54" s="142" t="s">
        <v>119</v>
      </c>
      <c r="D54" s="130"/>
      <c r="E54" s="130"/>
      <c r="F54" s="130"/>
      <c r="G54" s="130"/>
      <c r="H54" s="130"/>
      <c r="I54" s="143"/>
      <c r="J54" s="144" t="s">
        <v>120</v>
      </c>
      <c r="K54" s="145"/>
    </row>
    <row r="55" spans="2:47" s="1" customFormat="1" ht="10.35" customHeight="1">
      <c r="B55" s="39"/>
      <c r="C55" s="40"/>
      <c r="D55" s="40"/>
      <c r="E55" s="40"/>
      <c r="F55" s="40"/>
      <c r="G55" s="40"/>
      <c r="H55" s="40"/>
      <c r="I55" s="116"/>
      <c r="J55" s="40"/>
      <c r="K55" s="43"/>
    </row>
    <row r="56" spans="2:47" s="1" customFormat="1" ht="29.25" customHeight="1">
      <c r="B56" s="39"/>
      <c r="C56" s="146" t="s">
        <v>121</v>
      </c>
      <c r="D56" s="40"/>
      <c r="E56" s="40"/>
      <c r="F56" s="40"/>
      <c r="G56" s="40"/>
      <c r="H56" s="40"/>
      <c r="I56" s="116"/>
      <c r="J56" s="126">
        <f>J78</f>
        <v>0</v>
      </c>
      <c r="K56" s="43"/>
      <c r="AU56" s="22" t="s">
        <v>122</v>
      </c>
    </row>
    <row r="57" spans="2:47" s="7" customFormat="1" ht="24.95" customHeight="1">
      <c r="B57" s="147"/>
      <c r="C57" s="148"/>
      <c r="D57" s="149" t="s">
        <v>836</v>
      </c>
      <c r="E57" s="150"/>
      <c r="F57" s="150"/>
      <c r="G57" s="150"/>
      <c r="H57" s="150"/>
      <c r="I57" s="151"/>
      <c r="J57" s="152">
        <f>J79</f>
        <v>0</v>
      </c>
      <c r="K57" s="153"/>
    </row>
    <row r="58" spans="2:47" s="8" customFormat="1" ht="19.899999999999999" customHeight="1">
      <c r="B58" s="154"/>
      <c r="C58" s="155"/>
      <c r="D58" s="156" t="s">
        <v>837</v>
      </c>
      <c r="E58" s="157"/>
      <c r="F58" s="157"/>
      <c r="G58" s="157"/>
      <c r="H58" s="157"/>
      <c r="I58" s="158"/>
      <c r="J58" s="159">
        <f>J80</f>
        <v>0</v>
      </c>
      <c r="K58" s="160"/>
    </row>
    <row r="59" spans="2:47" s="1" customFormat="1" ht="21.75" customHeight="1">
      <c r="B59" s="39"/>
      <c r="C59" s="40"/>
      <c r="D59" s="40"/>
      <c r="E59" s="40"/>
      <c r="F59" s="40"/>
      <c r="G59" s="40"/>
      <c r="H59" s="40"/>
      <c r="I59" s="116"/>
      <c r="J59" s="40"/>
      <c r="K59" s="43"/>
    </row>
    <row r="60" spans="2:47" s="1" customFormat="1" ht="6.95" customHeight="1">
      <c r="B60" s="54"/>
      <c r="C60" s="55"/>
      <c r="D60" s="55"/>
      <c r="E60" s="55"/>
      <c r="F60" s="55"/>
      <c r="G60" s="55"/>
      <c r="H60" s="55"/>
      <c r="I60" s="137"/>
      <c r="J60" s="55"/>
      <c r="K60" s="56"/>
    </row>
    <row r="64" spans="2:47" s="1" customFormat="1" ht="6.95" customHeight="1">
      <c r="B64" s="57"/>
      <c r="C64" s="58"/>
      <c r="D64" s="58"/>
      <c r="E64" s="58"/>
      <c r="F64" s="58"/>
      <c r="G64" s="58"/>
      <c r="H64" s="58"/>
      <c r="I64" s="140"/>
      <c r="J64" s="58"/>
      <c r="K64" s="58"/>
      <c r="L64" s="59"/>
    </row>
    <row r="65" spans="2:63" s="1" customFormat="1" ht="36.950000000000003" customHeight="1">
      <c r="B65" s="39"/>
      <c r="C65" s="60" t="s">
        <v>140</v>
      </c>
      <c r="D65" s="61"/>
      <c r="E65" s="61"/>
      <c r="F65" s="61"/>
      <c r="G65" s="61"/>
      <c r="H65" s="61"/>
      <c r="I65" s="161"/>
      <c r="J65" s="61"/>
      <c r="K65" s="61"/>
      <c r="L65" s="59"/>
    </row>
    <row r="66" spans="2:63" s="1" customFormat="1" ht="6.95" customHeight="1">
      <c r="B66" s="39"/>
      <c r="C66" s="61"/>
      <c r="D66" s="61"/>
      <c r="E66" s="61"/>
      <c r="F66" s="61"/>
      <c r="G66" s="61"/>
      <c r="H66" s="61"/>
      <c r="I66" s="161"/>
      <c r="J66" s="61"/>
      <c r="K66" s="61"/>
      <c r="L66" s="59"/>
    </row>
    <row r="67" spans="2:63" s="1" customFormat="1" ht="14.45" customHeight="1">
      <c r="B67" s="39"/>
      <c r="C67" s="63" t="s">
        <v>18</v>
      </c>
      <c r="D67" s="61"/>
      <c r="E67" s="61"/>
      <c r="F67" s="61"/>
      <c r="G67" s="61"/>
      <c r="H67" s="61"/>
      <c r="I67" s="161"/>
      <c r="J67" s="61"/>
      <c r="K67" s="61"/>
      <c r="L67" s="59"/>
    </row>
    <row r="68" spans="2:63" s="1" customFormat="1" ht="22.5" customHeight="1">
      <c r="B68" s="39"/>
      <c r="C68" s="61"/>
      <c r="D68" s="61"/>
      <c r="E68" s="366" t="str">
        <f>E7</f>
        <v>Slavkov - ekologizace kotelny na tuhá paliva</v>
      </c>
      <c r="F68" s="367"/>
      <c r="G68" s="367"/>
      <c r="H68" s="367"/>
      <c r="I68" s="161"/>
      <c r="J68" s="61"/>
      <c r="K68" s="61"/>
      <c r="L68" s="59"/>
    </row>
    <row r="69" spans="2:63" s="1" customFormat="1" ht="14.45" customHeight="1">
      <c r="B69" s="39"/>
      <c r="C69" s="63" t="s">
        <v>116</v>
      </c>
      <c r="D69" s="61"/>
      <c r="E69" s="61"/>
      <c r="F69" s="61"/>
      <c r="G69" s="61"/>
      <c r="H69" s="61"/>
      <c r="I69" s="161"/>
      <c r="J69" s="61"/>
      <c r="K69" s="61"/>
      <c r="L69" s="59"/>
    </row>
    <row r="70" spans="2:63" s="1" customFormat="1" ht="23.25" customHeight="1">
      <c r="B70" s="39"/>
      <c r="C70" s="61"/>
      <c r="D70" s="61"/>
      <c r="E70" s="334" t="str">
        <f>E9</f>
        <v>SO 02.2 - Úložiště propanu - LPS</v>
      </c>
      <c r="F70" s="368"/>
      <c r="G70" s="368"/>
      <c r="H70" s="368"/>
      <c r="I70" s="161"/>
      <c r="J70" s="61"/>
      <c r="K70" s="61"/>
      <c r="L70" s="59"/>
    </row>
    <row r="71" spans="2:63" s="1" customFormat="1" ht="6.95" customHeight="1">
      <c r="B71" s="39"/>
      <c r="C71" s="61"/>
      <c r="D71" s="61"/>
      <c r="E71" s="61"/>
      <c r="F71" s="61"/>
      <c r="G71" s="61"/>
      <c r="H71" s="61"/>
      <c r="I71" s="161"/>
      <c r="J71" s="61"/>
      <c r="K71" s="61"/>
      <c r="L71" s="59"/>
    </row>
    <row r="72" spans="2:63" s="1" customFormat="1" ht="18" customHeight="1">
      <c r="B72" s="39"/>
      <c r="C72" s="63" t="s">
        <v>23</v>
      </c>
      <c r="D72" s="61"/>
      <c r="E72" s="61"/>
      <c r="F72" s="162" t="str">
        <f>F12</f>
        <v xml:space="preserve">VZ Slavkov </v>
      </c>
      <c r="G72" s="61"/>
      <c r="H72" s="61"/>
      <c r="I72" s="163" t="s">
        <v>25</v>
      </c>
      <c r="J72" s="71" t="str">
        <f>IF(J12="","",J12)</f>
        <v>23. 8. 2017</v>
      </c>
      <c r="K72" s="61"/>
      <c r="L72" s="59"/>
    </row>
    <row r="73" spans="2:63" s="1" customFormat="1" ht="6.95" customHeight="1">
      <c r="B73" s="39"/>
      <c r="C73" s="61"/>
      <c r="D73" s="61"/>
      <c r="E73" s="61"/>
      <c r="F73" s="61"/>
      <c r="G73" s="61"/>
      <c r="H73" s="61"/>
      <c r="I73" s="161"/>
      <c r="J73" s="61"/>
      <c r="K73" s="61"/>
      <c r="L73" s="59"/>
    </row>
    <row r="74" spans="2:63" s="1" customFormat="1" ht="15">
      <c r="B74" s="39"/>
      <c r="C74" s="63" t="s">
        <v>27</v>
      </c>
      <c r="D74" s="61"/>
      <c r="E74" s="61"/>
      <c r="F74" s="162" t="str">
        <f>E15</f>
        <v>Armádní servisní, p.o.</v>
      </c>
      <c r="G74" s="61"/>
      <c r="H74" s="61"/>
      <c r="I74" s="163" t="s">
        <v>33</v>
      </c>
      <c r="J74" s="162" t="str">
        <f>E21</f>
        <v>Václav Krejčí</v>
      </c>
      <c r="K74" s="61"/>
      <c r="L74" s="59"/>
    </row>
    <row r="75" spans="2:63" s="1" customFormat="1" ht="14.45" customHeight="1">
      <c r="B75" s="39"/>
      <c r="C75" s="63" t="s">
        <v>31</v>
      </c>
      <c r="D75" s="61"/>
      <c r="E75" s="61"/>
      <c r="F75" s="162" t="str">
        <f>IF(E18="","",E18)</f>
        <v/>
      </c>
      <c r="G75" s="61"/>
      <c r="H75" s="61"/>
      <c r="I75" s="161"/>
      <c r="J75" s="61"/>
      <c r="K75" s="61"/>
      <c r="L75" s="59"/>
    </row>
    <row r="76" spans="2:63" s="1" customFormat="1" ht="10.35" customHeight="1">
      <c r="B76" s="39"/>
      <c r="C76" s="61"/>
      <c r="D76" s="61"/>
      <c r="E76" s="61"/>
      <c r="F76" s="61"/>
      <c r="G76" s="61"/>
      <c r="H76" s="61"/>
      <c r="I76" s="161"/>
      <c r="J76" s="61"/>
      <c r="K76" s="61"/>
      <c r="L76" s="59"/>
    </row>
    <row r="77" spans="2:63" s="9" customFormat="1" ht="29.25" customHeight="1">
      <c r="B77" s="164"/>
      <c r="C77" s="165" t="s">
        <v>141</v>
      </c>
      <c r="D77" s="166" t="s">
        <v>57</v>
      </c>
      <c r="E77" s="166" t="s">
        <v>53</v>
      </c>
      <c r="F77" s="166" t="s">
        <v>142</v>
      </c>
      <c r="G77" s="166" t="s">
        <v>143</v>
      </c>
      <c r="H77" s="166" t="s">
        <v>144</v>
      </c>
      <c r="I77" s="167" t="s">
        <v>145</v>
      </c>
      <c r="J77" s="166" t="s">
        <v>120</v>
      </c>
      <c r="K77" s="168" t="s">
        <v>146</v>
      </c>
      <c r="L77" s="169"/>
      <c r="M77" s="79" t="s">
        <v>147</v>
      </c>
      <c r="N77" s="80" t="s">
        <v>42</v>
      </c>
      <c r="O77" s="80" t="s">
        <v>148</v>
      </c>
      <c r="P77" s="80" t="s">
        <v>149</v>
      </c>
      <c r="Q77" s="80" t="s">
        <v>150</v>
      </c>
      <c r="R77" s="80" t="s">
        <v>151</v>
      </c>
      <c r="S77" s="80" t="s">
        <v>152</v>
      </c>
      <c r="T77" s="81" t="s">
        <v>153</v>
      </c>
    </row>
    <row r="78" spans="2:63" s="1" customFormat="1" ht="29.25" customHeight="1">
      <c r="B78" s="39"/>
      <c r="C78" s="85" t="s">
        <v>121</v>
      </c>
      <c r="D78" s="61"/>
      <c r="E78" s="61"/>
      <c r="F78" s="61"/>
      <c r="G78" s="61"/>
      <c r="H78" s="61"/>
      <c r="I78" s="161"/>
      <c r="J78" s="170">
        <f>BK78</f>
        <v>0</v>
      </c>
      <c r="K78" s="61"/>
      <c r="L78" s="59"/>
      <c r="M78" s="82"/>
      <c r="N78" s="83"/>
      <c r="O78" s="83"/>
      <c r="P78" s="171">
        <f>P79</f>
        <v>0</v>
      </c>
      <c r="Q78" s="83"/>
      <c r="R78" s="171">
        <f>R79</f>
        <v>0</v>
      </c>
      <c r="S78" s="83"/>
      <c r="T78" s="172">
        <f>T79</f>
        <v>0</v>
      </c>
      <c r="AT78" s="22" t="s">
        <v>71</v>
      </c>
      <c r="AU78" s="22" t="s">
        <v>122</v>
      </c>
      <c r="BK78" s="173">
        <f>BK79</f>
        <v>0</v>
      </c>
    </row>
    <row r="79" spans="2:63" s="10" customFormat="1" ht="37.35" customHeight="1">
      <c r="B79" s="174"/>
      <c r="C79" s="175"/>
      <c r="D79" s="176" t="s">
        <v>71</v>
      </c>
      <c r="E79" s="177" t="s">
        <v>154</v>
      </c>
      <c r="F79" s="177" t="s">
        <v>154</v>
      </c>
      <c r="G79" s="175"/>
      <c r="H79" s="175"/>
      <c r="I79" s="178"/>
      <c r="J79" s="179">
        <f>BK79</f>
        <v>0</v>
      </c>
      <c r="K79" s="175"/>
      <c r="L79" s="180"/>
      <c r="M79" s="181"/>
      <c r="N79" s="182"/>
      <c r="O79" s="182"/>
      <c r="P79" s="183">
        <f>P80</f>
        <v>0</v>
      </c>
      <c r="Q79" s="182"/>
      <c r="R79" s="183">
        <f>R80</f>
        <v>0</v>
      </c>
      <c r="S79" s="182"/>
      <c r="T79" s="184">
        <f>T80</f>
        <v>0</v>
      </c>
      <c r="AR79" s="185" t="s">
        <v>80</v>
      </c>
      <c r="AT79" s="186" t="s">
        <v>71</v>
      </c>
      <c r="AU79" s="186" t="s">
        <v>72</v>
      </c>
      <c r="AY79" s="185" t="s">
        <v>156</v>
      </c>
      <c r="BK79" s="187">
        <f>BK80</f>
        <v>0</v>
      </c>
    </row>
    <row r="80" spans="2:63" s="10" customFormat="1" ht="19.899999999999999" customHeight="1">
      <c r="B80" s="174"/>
      <c r="C80" s="175"/>
      <c r="D80" s="188" t="s">
        <v>71</v>
      </c>
      <c r="E80" s="189" t="s">
        <v>838</v>
      </c>
      <c r="F80" s="189" t="s">
        <v>839</v>
      </c>
      <c r="G80" s="175"/>
      <c r="H80" s="175"/>
      <c r="I80" s="178"/>
      <c r="J80" s="190">
        <f>BK80</f>
        <v>0</v>
      </c>
      <c r="K80" s="175"/>
      <c r="L80" s="180"/>
      <c r="M80" s="181"/>
      <c r="N80" s="182"/>
      <c r="O80" s="182"/>
      <c r="P80" s="183">
        <f>SUM(P81:P112)</f>
        <v>0</v>
      </c>
      <c r="Q80" s="182"/>
      <c r="R80" s="183">
        <f>SUM(R81:R112)</f>
        <v>0</v>
      </c>
      <c r="S80" s="182"/>
      <c r="T80" s="184">
        <f>SUM(T81:T112)</f>
        <v>0</v>
      </c>
      <c r="AR80" s="185" t="s">
        <v>80</v>
      </c>
      <c r="AT80" s="186" t="s">
        <v>71</v>
      </c>
      <c r="AU80" s="186" t="s">
        <v>80</v>
      </c>
      <c r="AY80" s="185" t="s">
        <v>156</v>
      </c>
      <c r="BK80" s="187">
        <f>SUM(BK81:BK112)</f>
        <v>0</v>
      </c>
    </row>
    <row r="81" spans="2:65" s="1" customFormat="1" ht="22.5" customHeight="1">
      <c r="B81" s="39"/>
      <c r="C81" s="191" t="s">
        <v>80</v>
      </c>
      <c r="D81" s="191" t="s">
        <v>158</v>
      </c>
      <c r="E81" s="192" t="s">
        <v>80</v>
      </c>
      <c r="F81" s="193" t="s">
        <v>840</v>
      </c>
      <c r="G81" s="194" t="s">
        <v>841</v>
      </c>
      <c r="H81" s="195">
        <v>2</v>
      </c>
      <c r="I81" s="196"/>
      <c r="J81" s="197">
        <f t="shared" ref="J81:J112" si="0">ROUND(I81*H81,2)</f>
        <v>0</v>
      </c>
      <c r="K81" s="193" t="s">
        <v>21</v>
      </c>
      <c r="L81" s="59"/>
      <c r="M81" s="198" t="s">
        <v>21</v>
      </c>
      <c r="N81" s="199" t="s">
        <v>43</v>
      </c>
      <c r="O81" s="40"/>
      <c r="P81" s="200">
        <f t="shared" ref="P81:P112" si="1">O81*H81</f>
        <v>0</v>
      </c>
      <c r="Q81" s="200">
        <v>0</v>
      </c>
      <c r="R81" s="200">
        <f t="shared" ref="R81:R112" si="2">Q81*H81</f>
        <v>0</v>
      </c>
      <c r="S81" s="200">
        <v>0</v>
      </c>
      <c r="T81" s="201">
        <f t="shared" ref="T81:T112" si="3">S81*H81</f>
        <v>0</v>
      </c>
      <c r="AR81" s="22" t="s">
        <v>162</v>
      </c>
      <c r="AT81" s="22" t="s">
        <v>158</v>
      </c>
      <c r="AU81" s="22" t="s">
        <v>82</v>
      </c>
      <c r="AY81" s="22" t="s">
        <v>156</v>
      </c>
      <c r="BE81" s="202">
        <f t="shared" ref="BE81:BE112" si="4">IF(N81="základní",J81,0)</f>
        <v>0</v>
      </c>
      <c r="BF81" s="202">
        <f t="shared" ref="BF81:BF112" si="5">IF(N81="snížená",J81,0)</f>
        <v>0</v>
      </c>
      <c r="BG81" s="202">
        <f t="shared" ref="BG81:BG112" si="6">IF(N81="zákl. přenesená",J81,0)</f>
        <v>0</v>
      </c>
      <c r="BH81" s="202">
        <f t="shared" ref="BH81:BH112" si="7">IF(N81="sníž. přenesená",J81,0)</f>
        <v>0</v>
      </c>
      <c r="BI81" s="202">
        <f t="shared" ref="BI81:BI112" si="8">IF(N81="nulová",J81,0)</f>
        <v>0</v>
      </c>
      <c r="BJ81" s="22" t="s">
        <v>80</v>
      </c>
      <c r="BK81" s="202">
        <f t="shared" ref="BK81:BK112" si="9">ROUND(I81*H81,2)</f>
        <v>0</v>
      </c>
      <c r="BL81" s="22" t="s">
        <v>162</v>
      </c>
      <c r="BM81" s="22" t="s">
        <v>82</v>
      </c>
    </row>
    <row r="82" spans="2:65" s="1" customFormat="1" ht="22.5" customHeight="1">
      <c r="B82" s="39"/>
      <c r="C82" s="227" t="s">
        <v>82</v>
      </c>
      <c r="D82" s="227" t="s">
        <v>238</v>
      </c>
      <c r="E82" s="228" t="s">
        <v>82</v>
      </c>
      <c r="F82" s="229" t="s">
        <v>842</v>
      </c>
      <c r="G82" s="230" t="s">
        <v>841</v>
      </c>
      <c r="H82" s="231">
        <v>2</v>
      </c>
      <c r="I82" s="232"/>
      <c r="J82" s="233">
        <f t="shared" si="0"/>
        <v>0</v>
      </c>
      <c r="K82" s="229" t="s">
        <v>21</v>
      </c>
      <c r="L82" s="234"/>
      <c r="M82" s="235" t="s">
        <v>21</v>
      </c>
      <c r="N82" s="236" t="s">
        <v>43</v>
      </c>
      <c r="O82" s="40"/>
      <c r="P82" s="200">
        <f t="shared" si="1"/>
        <v>0</v>
      </c>
      <c r="Q82" s="200">
        <v>0</v>
      </c>
      <c r="R82" s="200">
        <f t="shared" si="2"/>
        <v>0</v>
      </c>
      <c r="S82" s="200">
        <v>0</v>
      </c>
      <c r="T82" s="201">
        <f t="shared" si="3"/>
        <v>0</v>
      </c>
      <c r="AR82" s="22" t="s">
        <v>176</v>
      </c>
      <c r="AT82" s="22" t="s">
        <v>238</v>
      </c>
      <c r="AU82" s="22" t="s">
        <v>82</v>
      </c>
      <c r="AY82" s="22" t="s">
        <v>156</v>
      </c>
      <c r="BE82" s="202">
        <f t="shared" si="4"/>
        <v>0</v>
      </c>
      <c r="BF82" s="202">
        <f t="shared" si="5"/>
        <v>0</v>
      </c>
      <c r="BG82" s="202">
        <f t="shared" si="6"/>
        <v>0</v>
      </c>
      <c r="BH82" s="202">
        <f t="shared" si="7"/>
        <v>0</v>
      </c>
      <c r="BI82" s="202">
        <f t="shared" si="8"/>
        <v>0</v>
      </c>
      <c r="BJ82" s="22" t="s">
        <v>80</v>
      </c>
      <c r="BK82" s="202">
        <f t="shared" si="9"/>
        <v>0</v>
      </c>
      <c r="BL82" s="22" t="s">
        <v>162</v>
      </c>
      <c r="BM82" s="22" t="s">
        <v>162</v>
      </c>
    </row>
    <row r="83" spans="2:65" s="1" customFormat="1" ht="22.5" customHeight="1">
      <c r="B83" s="39"/>
      <c r="C83" s="191" t="s">
        <v>169</v>
      </c>
      <c r="D83" s="191" t="s">
        <v>158</v>
      </c>
      <c r="E83" s="192" t="s">
        <v>169</v>
      </c>
      <c r="F83" s="193" t="s">
        <v>843</v>
      </c>
      <c r="G83" s="194" t="s">
        <v>841</v>
      </c>
      <c r="H83" s="195">
        <v>2</v>
      </c>
      <c r="I83" s="196"/>
      <c r="J83" s="197">
        <f t="shared" si="0"/>
        <v>0</v>
      </c>
      <c r="K83" s="193" t="s">
        <v>21</v>
      </c>
      <c r="L83" s="59"/>
      <c r="M83" s="198" t="s">
        <v>21</v>
      </c>
      <c r="N83" s="199" t="s">
        <v>43</v>
      </c>
      <c r="O83" s="40"/>
      <c r="P83" s="200">
        <f t="shared" si="1"/>
        <v>0</v>
      </c>
      <c r="Q83" s="200">
        <v>0</v>
      </c>
      <c r="R83" s="200">
        <f t="shared" si="2"/>
        <v>0</v>
      </c>
      <c r="S83" s="200">
        <v>0</v>
      </c>
      <c r="T83" s="201">
        <f t="shared" si="3"/>
        <v>0</v>
      </c>
      <c r="AR83" s="22" t="s">
        <v>162</v>
      </c>
      <c r="AT83" s="22" t="s">
        <v>158</v>
      </c>
      <c r="AU83" s="22" t="s">
        <v>82</v>
      </c>
      <c r="AY83" s="22" t="s">
        <v>156</v>
      </c>
      <c r="BE83" s="202">
        <f t="shared" si="4"/>
        <v>0</v>
      </c>
      <c r="BF83" s="202">
        <f t="shared" si="5"/>
        <v>0</v>
      </c>
      <c r="BG83" s="202">
        <f t="shared" si="6"/>
        <v>0</v>
      </c>
      <c r="BH83" s="202">
        <f t="shared" si="7"/>
        <v>0</v>
      </c>
      <c r="BI83" s="202">
        <f t="shared" si="8"/>
        <v>0</v>
      </c>
      <c r="BJ83" s="22" t="s">
        <v>80</v>
      </c>
      <c r="BK83" s="202">
        <f t="shared" si="9"/>
        <v>0</v>
      </c>
      <c r="BL83" s="22" t="s">
        <v>162</v>
      </c>
      <c r="BM83" s="22" t="s">
        <v>172</v>
      </c>
    </row>
    <row r="84" spans="2:65" s="1" customFormat="1" ht="22.5" customHeight="1">
      <c r="B84" s="39"/>
      <c r="C84" s="227" t="s">
        <v>162</v>
      </c>
      <c r="D84" s="227" t="s">
        <v>238</v>
      </c>
      <c r="E84" s="228" t="s">
        <v>162</v>
      </c>
      <c r="F84" s="229" t="s">
        <v>844</v>
      </c>
      <c r="G84" s="230" t="s">
        <v>841</v>
      </c>
      <c r="H84" s="231">
        <v>2</v>
      </c>
      <c r="I84" s="232"/>
      <c r="J84" s="233">
        <f t="shared" si="0"/>
        <v>0</v>
      </c>
      <c r="K84" s="229" t="s">
        <v>21</v>
      </c>
      <c r="L84" s="234"/>
      <c r="M84" s="235" t="s">
        <v>21</v>
      </c>
      <c r="N84" s="236" t="s">
        <v>43</v>
      </c>
      <c r="O84" s="40"/>
      <c r="P84" s="200">
        <f t="shared" si="1"/>
        <v>0</v>
      </c>
      <c r="Q84" s="200">
        <v>0</v>
      </c>
      <c r="R84" s="200">
        <f t="shared" si="2"/>
        <v>0</v>
      </c>
      <c r="S84" s="200">
        <v>0</v>
      </c>
      <c r="T84" s="201">
        <f t="shared" si="3"/>
        <v>0</v>
      </c>
      <c r="AR84" s="22" t="s">
        <v>176</v>
      </c>
      <c r="AT84" s="22" t="s">
        <v>238</v>
      </c>
      <c r="AU84" s="22" t="s">
        <v>82</v>
      </c>
      <c r="AY84" s="22" t="s">
        <v>156</v>
      </c>
      <c r="BE84" s="202">
        <f t="shared" si="4"/>
        <v>0</v>
      </c>
      <c r="BF84" s="202">
        <f t="shared" si="5"/>
        <v>0</v>
      </c>
      <c r="BG84" s="202">
        <f t="shared" si="6"/>
        <v>0</v>
      </c>
      <c r="BH84" s="202">
        <f t="shared" si="7"/>
        <v>0</v>
      </c>
      <c r="BI84" s="202">
        <f t="shared" si="8"/>
        <v>0</v>
      </c>
      <c r="BJ84" s="22" t="s">
        <v>80</v>
      </c>
      <c r="BK84" s="202">
        <f t="shared" si="9"/>
        <v>0</v>
      </c>
      <c r="BL84" s="22" t="s">
        <v>162</v>
      </c>
      <c r="BM84" s="22" t="s">
        <v>176</v>
      </c>
    </row>
    <row r="85" spans="2:65" s="1" customFormat="1" ht="22.5" customHeight="1">
      <c r="B85" s="39"/>
      <c r="C85" s="191" t="s">
        <v>177</v>
      </c>
      <c r="D85" s="191" t="s">
        <v>158</v>
      </c>
      <c r="E85" s="192" t="s">
        <v>177</v>
      </c>
      <c r="F85" s="193" t="s">
        <v>845</v>
      </c>
      <c r="G85" s="194" t="s">
        <v>841</v>
      </c>
      <c r="H85" s="195">
        <v>38</v>
      </c>
      <c r="I85" s="196"/>
      <c r="J85" s="197">
        <f t="shared" si="0"/>
        <v>0</v>
      </c>
      <c r="K85" s="193" t="s">
        <v>21</v>
      </c>
      <c r="L85" s="59"/>
      <c r="M85" s="198" t="s">
        <v>21</v>
      </c>
      <c r="N85" s="199" t="s">
        <v>43</v>
      </c>
      <c r="O85" s="40"/>
      <c r="P85" s="200">
        <f t="shared" si="1"/>
        <v>0</v>
      </c>
      <c r="Q85" s="200">
        <v>0</v>
      </c>
      <c r="R85" s="200">
        <f t="shared" si="2"/>
        <v>0</v>
      </c>
      <c r="S85" s="200">
        <v>0</v>
      </c>
      <c r="T85" s="201">
        <f t="shared" si="3"/>
        <v>0</v>
      </c>
      <c r="AR85" s="22" t="s">
        <v>162</v>
      </c>
      <c r="AT85" s="22" t="s">
        <v>158</v>
      </c>
      <c r="AU85" s="22" t="s">
        <v>82</v>
      </c>
      <c r="AY85" s="22" t="s">
        <v>156</v>
      </c>
      <c r="BE85" s="202">
        <f t="shared" si="4"/>
        <v>0</v>
      </c>
      <c r="BF85" s="202">
        <f t="shared" si="5"/>
        <v>0</v>
      </c>
      <c r="BG85" s="202">
        <f t="shared" si="6"/>
        <v>0</v>
      </c>
      <c r="BH85" s="202">
        <f t="shared" si="7"/>
        <v>0</v>
      </c>
      <c r="BI85" s="202">
        <f t="shared" si="8"/>
        <v>0</v>
      </c>
      <c r="BJ85" s="22" t="s">
        <v>80</v>
      </c>
      <c r="BK85" s="202">
        <f t="shared" si="9"/>
        <v>0</v>
      </c>
      <c r="BL85" s="22" t="s">
        <v>162</v>
      </c>
      <c r="BM85" s="22" t="s">
        <v>180</v>
      </c>
    </row>
    <row r="86" spans="2:65" s="1" customFormat="1" ht="22.5" customHeight="1">
      <c r="B86" s="39"/>
      <c r="C86" s="227" t="s">
        <v>172</v>
      </c>
      <c r="D86" s="227" t="s">
        <v>238</v>
      </c>
      <c r="E86" s="228" t="s">
        <v>172</v>
      </c>
      <c r="F86" s="229" t="s">
        <v>846</v>
      </c>
      <c r="G86" s="230" t="s">
        <v>841</v>
      </c>
      <c r="H86" s="231">
        <v>38</v>
      </c>
      <c r="I86" s="232"/>
      <c r="J86" s="233">
        <f t="shared" si="0"/>
        <v>0</v>
      </c>
      <c r="K86" s="229" t="s">
        <v>21</v>
      </c>
      <c r="L86" s="234"/>
      <c r="M86" s="235" t="s">
        <v>21</v>
      </c>
      <c r="N86" s="236" t="s">
        <v>43</v>
      </c>
      <c r="O86" s="40"/>
      <c r="P86" s="200">
        <f t="shared" si="1"/>
        <v>0</v>
      </c>
      <c r="Q86" s="200">
        <v>0</v>
      </c>
      <c r="R86" s="200">
        <f t="shared" si="2"/>
        <v>0</v>
      </c>
      <c r="S86" s="200">
        <v>0</v>
      </c>
      <c r="T86" s="201">
        <f t="shared" si="3"/>
        <v>0</v>
      </c>
      <c r="AR86" s="22" t="s">
        <v>176</v>
      </c>
      <c r="AT86" s="22" t="s">
        <v>238</v>
      </c>
      <c r="AU86" s="22" t="s">
        <v>82</v>
      </c>
      <c r="AY86" s="22" t="s">
        <v>156</v>
      </c>
      <c r="BE86" s="202">
        <f t="shared" si="4"/>
        <v>0</v>
      </c>
      <c r="BF86" s="202">
        <f t="shared" si="5"/>
        <v>0</v>
      </c>
      <c r="BG86" s="202">
        <f t="shared" si="6"/>
        <v>0</v>
      </c>
      <c r="BH86" s="202">
        <f t="shared" si="7"/>
        <v>0</v>
      </c>
      <c r="BI86" s="202">
        <f t="shared" si="8"/>
        <v>0</v>
      </c>
      <c r="BJ86" s="22" t="s">
        <v>80</v>
      </c>
      <c r="BK86" s="202">
        <f t="shared" si="9"/>
        <v>0</v>
      </c>
      <c r="BL86" s="22" t="s">
        <v>162</v>
      </c>
      <c r="BM86" s="22" t="s">
        <v>183</v>
      </c>
    </row>
    <row r="87" spans="2:65" s="1" customFormat="1" ht="22.5" customHeight="1">
      <c r="B87" s="39"/>
      <c r="C87" s="191" t="s">
        <v>185</v>
      </c>
      <c r="D87" s="191" t="s">
        <v>158</v>
      </c>
      <c r="E87" s="192" t="s">
        <v>185</v>
      </c>
      <c r="F87" s="193" t="s">
        <v>847</v>
      </c>
      <c r="G87" s="194" t="s">
        <v>841</v>
      </c>
      <c r="H87" s="195">
        <v>2</v>
      </c>
      <c r="I87" s="196"/>
      <c r="J87" s="197">
        <f t="shared" si="0"/>
        <v>0</v>
      </c>
      <c r="K87" s="193" t="s">
        <v>21</v>
      </c>
      <c r="L87" s="59"/>
      <c r="M87" s="198" t="s">
        <v>21</v>
      </c>
      <c r="N87" s="199" t="s">
        <v>43</v>
      </c>
      <c r="O87" s="40"/>
      <c r="P87" s="200">
        <f t="shared" si="1"/>
        <v>0</v>
      </c>
      <c r="Q87" s="200">
        <v>0</v>
      </c>
      <c r="R87" s="200">
        <f t="shared" si="2"/>
        <v>0</v>
      </c>
      <c r="S87" s="200">
        <v>0</v>
      </c>
      <c r="T87" s="201">
        <f t="shared" si="3"/>
        <v>0</v>
      </c>
      <c r="AR87" s="22" t="s">
        <v>162</v>
      </c>
      <c r="AT87" s="22" t="s">
        <v>158</v>
      </c>
      <c r="AU87" s="22" t="s">
        <v>82</v>
      </c>
      <c r="AY87" s="22" t="s">
        <v>156</v>
      </c>
      <c r="BE87" s="202">
        <f t="shared" si="4"/>
        <v>0</v>
      </c>
      <c r="BF87" s="202">
        <f t="shared" si="5"/>
        <v>0</v>
      </c>
      <c r="BG87" s="202">
        <f t="shared" si="6"/>
        <v>0</v>
      </c>
      <c r="BH87" s="202">
        <f t="shared" si="7"/>
        <v>0</v>
      </c>
      <c r="BI87" s="202">
        <f t="shared" si="8"/>
        <v>0</v>
      </c>
      <c r="BJ87" s="22" t="s">
        <v>80</v>
      </c>
      <c r="BK87" s="202">
        <f t="shared" si="9"/>
        <v>0</v>
      </c>
      <c r="BL87" s="22" t="s">
        <v>162</v>
      </c>
      <c r="BM87" s="22" t="s">
        <v>188</v>
      </c>
    </row>
    <row r="88" spans="2:65" s="1" customFormat="1" ht="22.5" customHeight="1">
      <c r="B88" s="39"/>
      <c r="C88" s="227" t="s">
        <v>176</v>
      </c>
      <c r="D88" s="227" t="s">
        <v>238</v>
      </c>
      <c r="E88" s="228" t="s">
        <v>176</v>
      </c>
      <c r="F88" s="229" t="s">
        <v>848</v>
      </c>
      <c r="G88" s="230" t="s">
        <v>841</v>
      </c>
      <c r="H88" s="231">
        <v>2</v>
      </c>
      <c r="I88" s="232"/>
      <c r="J88" s="233">
        <f t="shared" si="0"/>
        <v>0</v>
      </c>
      <c r="K88" s="229" t="s">
        <v>21</v>
      </c>
      <c r="L88" s="234"/>
      <c r="M88" s="235" t="s">
        <v>21</v>
      </c>
      <c r="N88" s="236" t="s">
        <v>43</v>
      </c>
      <c r="O88" s="40"/>
      <c r="P88" s="200">
        <f t="shared" si="1"/>
        <v>0</v>
      </c>
      <c r="Q88" s="200">
        <v>0</v>
      </c>
      <c r="R88" s="200">
        <f t="shared" si="2"/>
        <v>0</v>
      </c>
      <c r="S88" s="200">
        <v>0</v>
      </c>
      <c r="T88" s="201">
        <f t="shared" si="3"/>
        <v>0</v>
      </c>
      <c r="AR88" s="22" t="s">
        <v>176</v>
      </c>
      <c r="AT88" s="22" t="s">
        <v>238</v>
      </c>
      <c r="AU88" s="22" t="s">
        <v>82</v>
      </c>
      <c r="AY88" s="22" t="s">
        <v>156</v>
      </c>
      <c r="BE88" s="202">
        <f t="shared" si="4"/>
        <v>0</v>
      </c>
      <c r="BF88" s="202">
        <f t="shared" si="5"/>
        <v>0</v>
      </c>
      <c r="BG88" s="202">
        <f t="shared" si="6"/>
        <v>0</v>
      </c>
      <c r="BH88" s="202">
        <f t="shared" si="7"/>
        <v>0</v>
      </c>
      <c r="BI88" s="202">
        <f t="shared" si="8"/>
        <v>0</v>
      </c>
      <c r="BJ88" s="22" t="s">
        <v>80</v>
      </c>
      <c r="BK88" s="202">
        <f t="shared" si="9"/>
        <v>0</v>
      </c>
      <c r="BL88" s="22" t="s">
        <v>162</v>
      </c>
      <c r="BM88" s="22" t="s">
        <v>191</v>
      </c>
    </row>
    <row r="89" spans="2:65" s="1" customFormat="1" ht="22.5" customHeight="1">
      <c r="B89" s="39"/>
      <c r="C89" s="191" t="s">
        <v>192</v>
      </c>
      <c r="D89" s="191" t="s">
        <v>158</v>
      </c>
      <c r="E89" s="192" t="s">
        <v>192</v>
      </c>
      <c r="F89" s="193" t="s">
        <v>849</v>
      </c>
      <c r="G89" s="194" t="s">
        <v>536</v>
      </c>
      <c r="H89" s="195">
        <v>2</v>
      </c>
      <c r="I89" s="196"/>
      <c r="J89" s="197">
        <f t="shared" si="0"/>
        <v>0</v>
      </c>
      <c r="K89" s="193" t="s">
        <v>21</v>
      </c>
      <c r="L89" s="59"/>
      <c r="M89" s="198" t="s">
        <v>21</v>
      </c>
      <c r="N89" s="199" t="s">
        <v>43</v>
      </c>
      <c r="O89" s="40"/>
      <c r="P89" s="200">
        <f t="shared" si="1"/>
        <v>0</v>
      </c>
      <c r="Q89" s="200">
        <v>0</v>
      </c>
      <c r="R89" s="200">
        <f t="shared" si="2"/>
        <v>0</v>
      </c>
      <c r="S89" s="200">
        <v>0</v>
      </c>
      <c r="T89" s="201">
        <f t="shared" si="3"/>
        <v>0</v>
      </c>
      <c r="AR89" s="22" t="s">
        <v>162</v>
      </c>
      <c r="AT89" s="22" t="s">
        <v>158</v>
      </c>
      <c r="AU89" s="22" t="s">
        <v>82</v>
      </c>
      <c r="AY89" s="22" t="s">
        <v>156</v>
      </c>
      <c r="BE89" s="202">
        <f t="shared" si="4"/>
        <v>0</v>
      </c>
      <c r="BF89" s="202">
        <f t="shared" si="5"/>
        <v>0</v>
      </c>
      <c r="BG89" s="202">
        <f t="shared" si="6"/>
        <v>0</v>
      </c>
      <c r="BH89" s="202">
        <f t="shared" si="7"/>
        <v>0</v>
      </c>
      <c r="BI89" s="202">
        <f t="shared" si="8"/>
        <v>0</v>
      </c>
      <c r="BJ89" s="22" t="s">
        <v>80</v>
      </c>
      <c r="BK89" s="202">
        <f t="shared" si="9"/>
        <v>0</v>
      </c>
      <c r="BL89" s="22" t="s">
        <v>162</v>
      </c>
      <c r="BM89" s="22" t="s">
        <v>195</v>
      </c>
    </row>
    <row r="90" spans="2:65" s="1" customFormat="1" ht="22.5" customHeight="1">
      <c r="B90" s="39"/>
      <c r="C90" s="227" t="s">
        <v>180</v>
      </c>
      <c r="D90" s="227" t="s">
        <v>238</v>
      </c>
      <c r="E90" s="228" t="s">
        <v>180</v>
      </c>
      <c r="F90" s="229" t="s">
        <v>850</v>
      </c>
      <c r="G90" s="230" t="s">
        <v>536</v>
      </c>
      <c r="H90" s="231">
        <v>2</v>
      </c>
      <c r="I90" s="232"/>
      <c r="J90" s="233">
        <f t="shared" si="0"/>
        <v>0</v>
      </c>
      <c r="K90" s="229" t="s">
        <v>21</v>
      </c>
      <c r="L90" s="234"/>
      <c r="M90" s="235" t="s">
        <v>21</v>
      </c>
      <c r="N90" s="236" t="s">
        <v>43</v>
      </c>
      <c r="O90" s="40"/>
      <c r="P90" s="200">
        <f t="shared" si="1"/>
        <v>0</v>
      </c>
      <c r="Q90" s="200">
        <v>0</v>
      </c>
      <c r="R90" s="200">
        <f t="shared" si="2"/>
        <v>0</v>
      </c>
      <c r="S90" s="200">
        <v>0</v>
      </c>
      <c r="T90" s="201">
        <f t="shared" si="3"/>
        <v>0</v>
      </c>
      <c r="AR90" s="22" t="s">
        <v>176</v>
      </c>
      <c r="AT90" s="22" t="s">
        <v>238</v>
      </c>
      <c r="AU90" s="22" t="s">
        <v>82</v>
      </c>
      <c r="AY90" s="22" t="s">
        <v>156</v>
      </c>
      <c r="BE90" s="202">
        <f t="shared" si="4"/>
        <v>0</v>
      </c>
      <c r="BF90" s="202">
        <f t="shared" si="5"/>
        <v>0</v>
      </c>
      <c r="BG90" s="202">
        <f t="shared" si="6"/>
        <v>0</v>
      </c>
      <c r="BH90" s="202">
        <f t="shared" si="7"/>
        <v>0</v>
      </c>
      <c r="BI90" s="202">
        <f t="shared" si="8"/>
        <v>0</v>
      </c>
      <c r="BJ90" s="22" t="s">
        <v>80</v>
      </c>
      <c r="BK90" s="202">
        <f t="shared" si="9"/>
        <v>0</v>
      </c>
      <c r="BL90" s="22" t="s">
        <v>162</v>
      </c>
      <c r="BM90" s="22" t="s">
        <v>198</v>
      </c>
    </row>
    <row r="91" spans="2:65" s="1" customFormat="1" ht="22.5" customHeight="1">
      <c r="B91" s="39"/>
      <c r="C91" s="191" t="s">
        <v>200</v>
      </c>
      <c r="D91" s="191" t="s">
        <v>158</v>
      </c>
      <c r="E91" s="192" t="s">
        <v>200</v>
      </c>
      <c r="F91" s="193" t="s">
        <v>851</v>
      </c>
      <c r="G91" s="194" t="s">
        <v>349</v>
      </c>
      <c r="H91" s="195">
        <v>6</v>
      </c>
      <c r="I91" s="196"/>
      <c r="J91" s="197">
        <f t="shared" si="0"/>
        <v>0</v>
      </c>
      <c r="K91" s="193" t="s">
        <v>21</v>
      </c>
      <c r="L91" s="59"/>
      <c r="M91" s="198" t="s">
        <v>21</v>
      </c>
      <c r="N91" s="199" t="s">
        <v>43</v>
      </c>
      <c r="O91" s="40"/>
      <c r="P91" s="200">
        <f t="shared" si="1"/>
        <v>0</v>
      </c>
      <c r="Q91" s="200">
        <v>0</v>
      </c>
      <c r="R91" s="200">
        <f t="shared" si="2"/>
        <v>0</v>
      </c>
      <c r="S91" s="200">
        <v>0</v>
      </c>
      <c r="T91" s="201">
        <f t="shared" si="3"/>
        <v>0</v>
      </c>
      <c r="AR91" s="22" t="s">
        <v>162</v>
      </c>
      <c r="AT91" s="22" t="s">
        <v>158</v>
      </c>
      <c r="AU91" s="22" t="s">
        <v>82</v>
      </c>
      <c r="AY91" s="22" t="s">
        <v>156</v>
      </c>
      <c r="BE91" s="202">
        <f t="shared" si="4"/>
        <v>0</v>
      </c>
      <c r="BF91" s="202">
        <f t="shared" si="5"/>
        <v>0</v>
      </c>
      <c r="BG91" s="202">
        <f t="shared" si="6"/>
        <v>0</v>
      </c>
      <c r="BH91" s="202">
        <f t="shared" si="7"/>
        <v>0</v>
      </c>
      <c r="BI91" s="202">
        <f t="shared" si="8"/>
        <v>0</v>
      </c>
      <c r="BJ91" s="22" t="s">
        <v>80</v>
      </c>
      <c r="BK91" s="202">
        <f t="shared" si="9"/>
        <v>0</v>
      </c>
      <c r="BL91" s="22" t="s">
        <v>162</v>
      </c>
      <c r="BM91" s="22" t="s">
        <v>203</v>
      </c>
    </row>
    <row r="92" spans="2:65" s="1" customFormat="1" ht="22.5" customHeight="1">
      <c r="B92" s="39"/>
      <c r="C92" s="227" t="s">
        <v>183</v>
      </c>
      <c r="D92" s="227" t="s">
        <v>238</v>
      </c>
      <c r="E92" s="228" t="s">
        <v>183</v>
      </c>
      <c r="F92" s="229" t="s">
        <v>852</v>
      </c>
      <c r="G92" s="230" t="s">
        <v>349</v>
      </c>
      <c r="H92" s="231">
        <v>6</v>
      </c>
      <c r="I92" s="232"/>
      <c r="J92" s="233">
        <f t="shared" si="0"/>
        <v>0</v>
      </c>
      <c r="K92" s="229" t="s">
        <v>21</v>
      </c>
      <c r="L92" s="234"/>
      <c r="M92" s="235" t="s">
        <v>21</v>
      </c>
      <c r="N92" s="236" t="s">
        <v>43</v>
      </c>
      <c r="O92" s="40"/>
      <c r="P92" s="200">
        <f t="shared" si="1"/>
        <v>0</v>
      </c>
      <c r="Q92" s="200">
        <v>0</v>
      </c>
      <c r="R92" s="200">
        <f t="shared" si="2"/>
        <v>0</v>
      </c>
      <c r="S92" s="200">
        <v>0</v>
      </c>
      <c r="T92" s="201">
        <f t="shared" si="3"/>
        <v>0</v>
      </c>
      <c r="AR92" s="22" t="s">
        <v>176</v>
      </c>
      <c r="AT92" s="22" t="s">
        <v>238</v>
      </c>
      <c r="AU92" s="22" t="s">
        <v>82</v>
      </c>
      <c r="AY92" s="22" t="s">
        <v>156</v>
      </c>
      <c r="BE92" s="202">
        <f t="shared" si="4"/>
        <v>0</v>
      </c>
      <c r="BF92" s="202">
        <f t="shared" si="5"/>
        <v>0</v>
      </c>
      <c r="BG92" s="202">
        <f t="shared" si="6"/>
        <v>0</v>
      </c>
      <c r="BH92" s="202">
        <f t="shared" si="7"/>
        <v>0</v>
      </c>
      <c r="BI92" s="202">
        <f t="shared" si="8"/>
        <v>0</v>
      </c>
      <c r="BJ92" s="22" t="s">
        <v>80</v>
      </c>
      <c r="BK92" s="202">
        <f t="shared" si="9"/>
        <v>0</v>
      </c>
      <c r="BL92" s="22" t="s">
        <v>162</v>
      </c>
      <c r="BM92" s="22" t="s">
        <v>206</v>
      </c>
    </row>
    <row r="93" spans="2:65" s="1" customFormat="1" ht="22.5" customHeight="1">
      <c r="B93" s="39"/>
      <c r="C93" s="191" t="s">
        <v>208</v>
      </c>
      <c r="D93" s="191" t="s">
        <v>158</v>
      </c>
      <c r="E93" s="192" t="s">
        <v>208</v>
      </c>
      <c r="F93" s="193" t="s">
        <v>853</v>
      </c>
      <c r="G93" s="194" t="s">
        <v>349</v>
      </c>
      <c r="H93" s="195">
        <v>115</v>
      </c>
      <c r="I93" s="196"/>
      <c r="J93" s="197">
        <f t="shared" si="0"/>
        <v>0</v>
      </c>
      <c r="K93" s="193" t="s">
        <v>21</v>
      </c>
      <c r="L93" s="59"/>
      <c r="M93" s="198" t="s">
        <v>21</v>
      </c>
      <c r="N93" s="199" t="s">
        <v>43</v>
      </c>
      <c r="O93" s="40"/>
      <c r="P93" s="200">
        <f t="shared" si="1"/>
        <v>0</v>
      </c>
      <c r="Q93" s="200">
        <v>0</v>
      </c>
      <c r="R93" s="200">
        <f t="shared" si="2"/>
        <v>0</v>
      </c>
      <c r="S93" s="200">
        <v>0</v>
      </c>
      <c r="T93" s="201">
        <f t="shared" si="3"/>
        <v>0</v>
      </c>
      <c r="AR93" s="22" t="s">
        <v>162</v>
      </c>
      <c r="AT93" s="22" t="s">
        <v>158</v>
      </c>
      <c r="AU93" s="22" t="s">
        <v>82</v>
      </c>
      <c r="AY93" s="22" t="s">
        <v>156</v>
      </c>
      <c r="BE93" s="202">
        <f t="shared" si="4"/>
        <v>0</v>
      </c>
      <c r="BF93" s="202">
        <f t="shared" si="5"/>
        <v>0</v>
      </c>
      <c r="BG93" s="202">
        <f t="shared" si="6"/>
        <v>0</v>
      </c>
      <c r="BH93" s="202">
        <f t="shared" si="7"/>
        <v>0</v>
      </c>
      <c r="BI93" s="202">
        <f t="shared" si="8"/>
        <v>0</v>
      </c>
      <c r="BJ93" s="22" t="s">
        <v>80</v>
      </c>
      <c r="BK93" s="202">
        <f t="shared" si="9"/>
        <v>0</v>
      </c>
      <c r="BL93" s="22" t="s">
        <v>162</v>
      </c>
      <c r="BM93" s="22" t="s">
        <v>211</v>
      </c>
    </row>
    <row r="94" spans="2:65" s="1" customFormat="1" ht="22.5" customHeight="1">
      <c r="B94" s="39"/>
      <c r="C94" s="227" t="s">
        <v>188</v>
      </c>
      <c r="D94" s="227" t="s">
        <v>238</v>
      </c>
      <c r="E94" s="228" t="s">
        <v>188</v>
      </c>
      <c r="F94" s="229" t="s">
        <v>854</v>
      </c>
      <c r="G94" s="230" t="s">
        <v>349</v>
      </c>
      <c r="H94" s="231">
        <v>115</v>
      </c>
      <c r="I94" s="232"/>
      <c r="J94" s="233">
        <f t="shared" si="0"/>
        <v>0</v>
      </c>
      <c r="K94" s="229" t="s">
        <v>21</v>
      </c>
      <c r="L94" s="234"/>
      <c r="M94" s="235" t="s">
        <v>21</v>
      </c>
      <c r="N94" s="236" t="s">
        <v>43</v>
      </c>
      <c r="O94" s="40"/>
      <c r="P94" s="200">
        <f t="shared" si="1"/>
        <v>0</v>
      </c>
      <c r="Q94" s="200">
        <v>0</v>
      </c>
      <c r="R94" s="200">
        <f t="shared" si="2"/>
        <v>0</v>
      </c>
      <c r="S94" s="200">
        <v>0</v>
      </c>
      <c r="T94" s="201">
        <f t="shared" si="3"/>
        <v>0</v>
      </c>
      <c r="AR94" s="22" t="s">
        <v>176</v>
      </c>
      <c r="AT94" s="22" t="s">
        <v>238</v>
      </c>
      <c r="AU94" s="22" t="s">
        <v>82</v>
      </c>
      <c r="AY94" s="22" t="s">
        <v>156</v>
      </c>
      <c r="BE94" s="202">
        <f t="shared" si="4"/>
        <v>0</v>
      </c>
      <c r="BF94" s="202">
        <f t="shared" si="5"/>
        <v>0</v>
      </c>
      <c r="BG94" s="202">
        <f t="shared" si="6"/>
        <v>0</v>
      </c>
      <c r="BH94" s="202">
        <f t="shared" si="7"/>
        <v>0</v>
      </c>
      <c r="BI94" s="202">
        <f t="shared" si="8"/>
        <v>0</v>
      </c>
      <c r="BJ94" s="22" t="s">
        <v>80</v>
      </c>
      <c r="BK94" s="202">
        <f t="shared" si="9"/>
        <v>0</v>
      </c>
      <c r="BL94" s="22" t="s">
        <v>162</v>
      </c>
      <c r="BM94" s="22" t="s">
        <v>214</v>
      </c>
    </row>
    <row r="95" spans="2:65" s="1" customFormat="1" ht="22.5" customHeight="1">
      <c r="B95" s="39"/>
      <c r="C95" s="191" t="s">
        <v>10</v>
      </c>
      <c r="D95" s="191" t="s">
        <v>158</v>
      </c>
      <c r="E95" s="192" t="s">
        <v>10</v>
      </c>
      <c r="F95" s="193" t="s">
        <v>855</v>
      </c>
      <c r="G95" s="194" t="s">
        <v>841</v>
      </c>
      <c r="H95" s="195">
        <v>1</v>
      </c>
      <c r="I95" s="196"/>
      <c r="J95" s="197">
        <f t="shared" si="0"/>
        <v>0</v>
      </c>
      <c r="K95" s="193" t="s">
        <v>21</v>
      </c>
      <c r="L95" s="59"/>
      <c r="M95" s="198" t="s">
        <v>21</v>
      </c>
      <c r="N95" s="199" t="s">
        <v>43</v>
      </c>
      <c r="O95" s="40"/>
      <c r="P95" s="200">
        <f t="shared" si="1"/>
        <v>0</v>
      </c>
      <c r="Q95" s="200">
        <v>0</v>
      </c>
      <c r="R95" s="200">
        <f t="shared" si="2"/>
        <v>0</v>
      </c>
      <c r="S95" s="200">
        <v>0</v>
      </c>
      <c r="T95" s="201">
        <f t="shared" si="3"/>
        <v>0</v>
      </c>
      <c r="AR95" s="22" t="s">
        <v>162</v>
      </c>
      <c r="AT95" s="22" t="s">
        <v>158</v>
      </c>
      <c r="AU95" s="22" t="s">
        <v>82</v>
      </c>
      <c r="AY95" s="22" t="s">
        <v>156</v>
      </c>
      <c r="BE95" s="202">
        <f t="shared" si="4"/>
        <v>0</v>
      </c>
      <c r="BF95" s="202">
        <f t="shared" si="5"/>
        <v>0</v>
      </c>
      <c r="BG95" s="202">
        <f t="shared" si="6"/>
        <v>0</v>
      </c>
      <c r="BH95" s="202">
        <f t="shared" si="7"/>
        <v>0</v>
      </c>
      <c r="BI95" s="202">
        <f t="shared" si="8"/>
        <v>0</v>
      </c>
      <c r="BJ95" s="22" t="s">
        <v>80</v>
      </c>
      <c r="BK95" s="202">
        <f t="shared" si="9"/>
        <v>0</v>
      </c>
      <c r="BL95" s="22" t="s">
        <v>162</v>
      </c>
      <c r="BM95" s="22" t="s">
        <v>217</v>
      </c>
    </row>
    <row r="96" spans="2:65" s="1" customFormat="1" ht="22.5" customHeight="1">
      <c r="B96" s="39"/>
      <c r="C96" s="227" t="s">
        <v>191</v>
      </c>
      <c r="D96" s="227" t="s">
        <v>238</v>
      </c>
      <c r="E96" s="228" t="s">
        <v>191</v>
      </c>
      <c r="F96" s="229" t="s">
        <v>856</v>
      </c>
      <c r="G96" s="230" t="s">
        <v>841</v>
      </c>
      <c r="H96" s="231">
        <v>1</v>
      </c>
      <c r="I96" s="232"/>
      <c r="J96" s="233">
        <f t="shared" si="0"/>
        <v>0</v>
      </c>
      <c r="K96" s="229" t="s">
        <v>21</v>
      </c>
      <c r="L96" s="234"/>
      <c r="M96" s="235" t="s">
        <v>21</v>
      </c>
      <c r="N96" s="236" t="s">
        <v>43</v>
      </c>
      <c r="O96" s="40"/>
      <c r="P96" s="200">
        <f t="shared" si="1"/>
        <v>0</v>
      </c>
      <c r="Q96" s="200">
        <v>0</v>
      </c>
      <c r="R96" s="200">
        <f t="shared" si="2"/>
        <v>0</v>
      </c>
      <c r="S96" s="200">
        <v>0</v>
      </c>
      <c r="T96" s="201">
        <f t="shared" si="3"/>
        <v>0</v>
      </c>
      <c r="AR96" s="22" t="s">
        <v>176</v>
      </c>
      <c r="AT96" s="22" t="s">
        <v>238</v>
      </c>
      <c r="AU96" s="22" t="s">
        <v>82</v>
      </c>
      <c r="AY96" s="22" t="s">
        <v>156</v>
      </c>
      <c r="BE96" s="202">
        <f t="shared" si="4"/>
        <v>0</v>
      </c>
      <c r="BF96" s="202">
        <f t="shared" si="5"/>
        <v>0</v>
      </c>
      <c r="BG96" s="202">
        <f t="shared" si="6"/>
        <v>0</v>
      </c>
      <c r="BH96" s="202">
        <f t="shared" si="7"/>
        <v>0</v>
      </c>
      <c r="BI96" s="202">
        <f t="shared" si="8"/>
        <v>0</v>
      </c>
      <c r="BJ96" s="22" t="s">
        <v>80</v>
      </c>
      <c r="BK96" s="202">
        <f t="shared" si="9"/>
        <v>0</v>
      </c>
      <c r="BL96" s="22" t="s">
        <v>162</v>
      </c>
      <c r="BM96" s="22" t="s">
        <v>220</v>
      </c>
    </row>
    <row r="97" spans="2:65" s="1" customFormat="1" ht="22.5" customHeight="1">
      <c r="B97" s="39"/>
      <c r="C97" s="191" t="s">
        <v>222</v>
      </c>
      <c r="D97" s="191" t="s">
        <v>158</v>
      </c>
      <c r="E97" s="192" t="s">
        <v>222</v>
      </c>
      <c r="F97" s="193" t="s">
        <v>857</v>
      </c>
      <c r="G97" s="194" t="s">
        <v>349</v>
      </c>
      <c r="H97" s="195">
        <v>50</v>
      </c>
      <c r="I97" s="196"/>
      <c r="J97" s="197">
        <f t="shared" si="0"/>
        <v>0</v>
      </c>
      <c r="K97" s="193" t="s">
        <v>21</v>
      </c>
      <c r="L97" s="59"/>
      <c r="M97" s="198" t="s">
        <v>21</v>
      </c>
      <c r="N97" s="199" t="s">
        <v>43</v>
      </c>
      <c r="O97" s="40"/>
      <c r="P97" s="200">
        <f t="shared" si="1"/>
        <v>0</v>
      </c>
      <c r="Q97" s="200">
        <v>0</v>
      </c>
      <c r="R97" s="200">
        <f t="shared" si="2"/>
        <v>0</v>
      </c>
      <c r="S97" s="200">
        <v>0</v>
      </c>
      <c r="T97" s="201">
        <f t="shared" si="3"/>
        <v>0</v>
      </c>
      <c r="AR97" s="22" t="s">
        <v>162</v>
      </c>
      <c r="AT97" s="22" t="s">
        <v>158</v>
      </c>
      <c r="AU97" s="22" t="s">
        <v>82</v>
      </c>
      <c r="AY97" s="22" t="s">
        <v>156</v>
      </c>
      <c r="BE97" s="202">
        <f t="shared" si="4"/>
        <v>0</v>
      </c>
      <c r="BF97" s="202">
        <f t="shared" si="5"/>
        <v>0</v>
      </c>
      <c r="BG97" s="202">
        <f t="shared" si="6"/>
        <v>0</v>
      </c>
      <c r="BH97" s="202">
        <f t="shared" si="7"/>
        <v>0</v>
      </c>
      <c r="BI97" s="202">
        <f t="shared" si="8"/>
        <v>0</v>
      </c>
      <c r="BJ97" s="22" t="s">
        <v>80</v>
      </c>
      <c r="BK97" s="202">
        <f t="shared" si="9"/>
        <v>0</v>
      </c>
      <c r="BL97" s="22" t="s">
        <v>162</v>
      </c>
      <c r="BM97" s="22" t="s">
        <v>225</v>
      </c>
    </row>
    <row r="98" spans="2:65" s="1" customFormat="1" ht="22.5" customHeight="1">
      <c r="B98" s="39"/>
      <c r="C98" s="227" t="s">
        <v>195</v>
      </c>
      <c r="D98" s="227" t="s">
        <v>238</v>
      </c>
      <c r="E98" s="228" t="s">
        <v>195</v>
      </c>
      <c r="F98" s="229" t="s">
        <v>858</v>
      </c>
      <c r="G98" s="230" t="s">
        <v>349</v>
      </c>
      <c r="H98" s="231">
        <v>50</v>
      </c>
      <c r="I98" s="232"/>
      <c r="J98" s="233">
        <f t="shared" si="0"/>
        <v>0</v>
      </c>
      <c r="K98" s="229" t="s">
        <v>21</v>
      </c>
      <c r="L98" s="234"/>
      <c r="M98" s="235" t="s">
        <v>21</v>
      </c>
      <c r="N98" s="236" t="s">
        <v>43</v>
      </c>
      <c r="O98" s="40"/>
      <c r="P98" s="200">
        <f t="shared" si="1"/>
        <v>0</v>
      </c>
      <c r="Q98" s="200">
        <v>0</v>
      </c>
      <c r="R98" s="200">
        <f t="shared" si="2"/>
        <v>0</v>
      </c>
      <c r="S98" s="200">
        <v>0</v>
      </c>
      <c r="T98" s="201">
        <f t="shared" si="3"/>
        <v>0</v>
      </c>
      <c r="AR98" s="22" t="s">
        <v>176</v>
      </c>
      <c r="AT98" s="22" t="s">
        <v>238</v>
      </c>
      <c r="AU98" s="22" t="s">
        <v>82</v>
      </c>
      <c r="AY98" s="22" t="s">
        <v>156</v>
      </c>
      <c r="BE98" s="202">
        <f t="shared" si="4"/>
        <v>0</v>
      </c>
      <c r="BF98" s="202">
        <f t="shared" si="5"/>
        <v>0</v>
      </c>
      <c r="BG98" s="202">
        <f t="shared" si="6"/>
        <v>0</v>
      </c>
      <c r="BH98" s="202">
        <f t="shared" si="7"/>
        <v>0</v>
      </c>
      <c r="BI98" s="202">
        <f t="shared" si="8"/>
        <v>0</v>
      </c>
      <c r="BJ98" s="22" t="s">
        <v>80</v>
      </c>
      <c r="BK98" s="202">
        <f t="shared" si="9"/>
        <v>0</v>
      </c>
      <c r="BL98" s="22" t="s">
        <v>162</v>
      </c>
      <c r="BM98" s="22" t="s">
        <v>228</v>
      </c>
    </row>
    <row r="99" spans="2:65" s="1" customFormat="1" ht="22.5" customHeight="1">
      <c r="B99" s="39"/>
      <c r="C99" s="191" t="s">
        <v>229</v>
      </c>
      <c r="D99" s="191" t="s">
        <v>158</v>
      </c>
      <c r="E99" s="192" t="s">
        <v>229</v>
      </c>
      <c r="F99" s="193" t="s">
        <v>859</v>
      </c>
      <c r="G99" s="194" t="s">
        <v>841</v>
      </c>
      <c r="H99" s="195">
        <v>1</v>
      </c>
      <c r="I99" s="196"/>
      <c r="J99" s="197">
        <f t="shared" si="0"/>
        <v>0</v>
      </c>
      <c r="K99" s="193" t="s">
        <v>21</v>
      </c>
      <c r="L99" s="59"/>
      <c r="M99" s="198" t="s">
        <v>21</v>
      </c>
      <c r="N99" s="199" t="s">
        <v>43</v>
      </c>
      <c r="O99" s="40"/>
      <c r="P99" s="200">
        <f t="shared" si="1"/>
        <v>0</v>
      </c>
      <c r="Q99" s="200">
        <v>0</v>
      </c>
      <c r="R99" s="200">
        <f t="shared" si="2"/>
        <v>0</v>
      </c>
      <c r="S99" s="200">
        <v>0</v>
      </c>
      <c r="T99" s="201">
        <f t="shared" si="3"/>
        <v>0</v>
      </c>
      <c r="AR99" s="22" t="s">
        <v>162</v>
      </c>
      <c r="AT99" s="22" t="s">
        <v>158</v>
      </c>
      <c r="AU99" s="22" t="s">
        <v>82</v>
      </c>
      <c r="AY99" s="22" t="s">
        <v>156</v>
      </c>
      <c r="BE99" s="202">
        <f t="shared" si="4"/>
        <v>0</v>
      </c>
      <c r="BF99" s="202">
        <f t="shared" si="5"/>
        <v>0</v>
      </c>
      <c r="BG99" s="202">
        <f t="shared" si="6"/>
        <v>0</v>
      </c>
      <c r="BH99" s="202">
        <f t="shared" si="7"/>
        <v>0</v>
      </c>
      <c r="BI99" s="202">
        <f t="shared" si="8"/>
        <v>0</v>
      </c>
      <c r="BJ99" s="22" t="s">
        <v>80</v>
      </c>
      <c r="BK99" s="202">
        <f t="shared" si="9"/>
        <v>0</v>
      </c>
      <c r="BL99" s="22" t="s">
        <v>162</v>
      </c>
      <c r="BM99" s="22" t="s">
        <v>233</v>
      </c>
    </row>
    <row r="100" spans="2:65" s="1" customFormat="1" ht="22.5" customHeight="1">
      <c r="B100" s="39"/>
      <c r="C100" s="227" t="s">
        <v>198</v>
      </c>
      <c r="D100" s="227" t="s">
        <v>238</v>
      </c>
      <c r="E100" s="228" t="s">
        <v>198</v>
      </c>
      <c r="F100" s="229" t="s">
        <v>860</v>
      </c>
      <c r="G100" s="230" t="s">
        <v>841</v>
      </c>
      <c r="H100" s="231">
        <v>1</v>
      </c>
      <c r="I100" s="232"/>
      <c r="J100" s="233">
        <f t="shared" si="0"/>
        <v>0</v>
      </c>
      <c r="K100" s="229" t="s">
        <v>21</v>
      </c>
      <c r="L100" s="234"/>
      <c r="M100" s="235" t="s">
        <v>21</v>
      </c>
      <c r="N100" s="236" t="s">
        <v>43</v>
      </c>
      <c r="O100" s="40"/>
      <c r="P100" s="200">
        <f t="shared" si="1"/>
        <v>0</v>
      </c>
      <c r="Q100" s="200">
        <v>0</v>
      </c>
      <c r="R100" s="200">
        <f t="shared" si="2"/>
        <v>0</v>
      </c>
      <c r="S100" s="200">
        <v>0</v>
      </c>
      <c r="T100" s="201">
        <f t="shared" si="3"/>
        <v>0</v>
      </c>
      <c r="AR100" s="22" t="s">
        <v>176</v>
      </c>
      <c r="AT100" s="22" t="s">
        <v>238</v>
      </c>
      <c r="AU100" s="22" t="s">
        <v>82</v>
      </c>
      <c r="AY100" s="22" t="s">
        <v>156</v>
      </c>
      <c r="BE100" s="202">
        <f t="shared" si="4"/>
        <v>0</v>
      </c>
      <c r="BF100" s="202">
        <f t="shared" si="5"/>
        <v>0</v>
      </c>
      <c r="BG100" s="202">
        <f t="shared" si="6"/>
        <v>0</v>
      </c>
      <c r="BH100" s="202">
        <f t="shared" si="7"/>
        <v>0</v>
      </c>
      <c r="BI100" s="202">
        <f t="shared" si="8"/>
        <v>0</v>
      </c>
      <c r="BJ100" s="22" t="s">
        <v>80</v>
      </c>
      <c r="BK100" s="202">
        <f t="shared" si="9"/>
        <v>0</v>
      </c>
      <c r="BL100" s="22" t="s">
        <v>162</v>
      </c>
      <c r="BM100" s="22" t="s">
        <v>236</v>
      </c>
    </row>
    <row r="101" spans="2:65" s="1" customFormat="1" ht="22.5" customHeight="1">
      <c r="B101" s="39"/>
      <c r="C101" s="191" t="s">
        <v>9</v>
      </c>
      <c r="D101" s="191" t="s">
        <v>158</v>
      </c>
      <c r="E101" s="192" t="s">
        <v>9</v>
      </c>
      <c r="F101" s="193" t="s">
        <v>861</v>
      </c>
      <c r="G101" s="194" t="s">
        <v>862</v>
      </c>
      <c r="H101" s="195">
        <v>10</v>
      </c>
      <c r="I101" s="196"/>
      <c r="J101" s="197">
        <f t="shared" si="0"/>
        <v>0</v>
      </c>
      <c r="K101" s="193" t="s">
        <v>21</v>
      </c>
      <c r="L101" s="59"/>
      <c r="M101" s="198" t="s">
        <v>21</v>
      </c>
      <c r="N101" s="199" t="s">
        <v>43</v>
      </c>
      <c r="O101" s="40"/>
      <c r="P101" s="200">
        <f t="shared" si="1"/>
        <v>0</v>
      </c>
      <c r="Q101" s="200">
        <v>0</v>
      </c>
      <c r="R101" s="200">
        <f t="shared" si="2"/>
        <v>0</v>
      </c>
      <c r="S101" s="200">
        <v>0</v>
      </c>
      <c r="T101" s="201">
        <f t="shared" si="3"/>
        <v>0</v>
      </c>
      <c r="AR101" s="22" t="s">
        <v>162</v>
      </c>
      <c r="AT101" s="22" t="s">
        <v>158</v>
      </c>
      <c r="AU101" s="22" t="s">
        <v>82</v>
      </c>
      <c r="AY101" s="22" t="s">
        <v>156</v>
      </c>
      <c r="BE101" s="202">
        <f t="shared" si="4"/>
        <v>0</v>
      </c>
      <c r="BF101" s="202">
        <f t="shared" si="5"/>
        <v>0</v>
      </c>
      <c r="BG101" s="202">
        <f t="shared" si="6"/>
        <v>0</v>
      </c>
      <c r="BH101" s="202">
        <f t="shared" si="7"/>
        <v>0</v>
      </c>
      <c r="BI101" s="202">
        <f t="shared" si="8"/>
        <v>0</v>
      </c>
      <c r="BJ101" s="22" t="s">
        <v>80</v>
      </c>
      <c r="BK101" s="202">
        <f t="shared" si="9"/>
        <v>0</v>
      </c>
      <c r="BL101" s="22" t="s">
        <v>162</v>
      </c>
      <c r="BM101" s="22" t="s">
        <v>241</v>
      </c>
    </row>
    <row r="102" spans="2:65" s="1" customFormat="1" ht="31.5" customHeight="1">
      <c r="B102" s="39"/>
      <c r="C102" s="191" t="s">
        <v>203</v>
      </c>
      <c r="D102" s="191" t="s">
        <v>158</v>
      </c>
      <c r="E102" s="192" t="s">
        <v>203</v>
      </c>
      <c r="F102" s="193" t="s">
        <v>863</v>
      </c>
      <c r="G102" s="194" t="s">
        <v>421</v>
      </c>
      <c r="H102" s="195">
        <v>1</v>
      </c>
      <c r="I102" s="196"/>
      <c r="J102" s="197">
        <f t="shared" si="0"/>
        <v>0</v>
      </c>
      <c r="K102" s="193" t="s">
        <v>21</v>
      </c>
      <c r="L102" s="59"/>
      <c r="M102" s="198" t="s">
        <v>21</v>
      </c>
      <c r="N102" s="199" t="s">
        <v>43</v>
      </c>
      <c r="O102" s="40"/>
      <c r="P102" s="200">
        <f t="shared" si="1"/>
        <v>0</v>
      </c>
      <c r="Q102" s="200">
        <v>0</v>
      </c>
      <c r="R102" s="200">
        <f t="shared" si="2"/>
        <v>0</v>
      </c>
      <c r="S102" s="200">
        <v>0</v>
      </c>
      <c r="T102" s="201">
        <f t="shared" si="3"/>
        <v>0</v>
      </c>
      <c r="AR102" s="22" t="s">
        <v>162</v>
      </c>
      <c r="AT102" s="22" t="s">
        <v>158</v>
      </c>
      <c r="AU102" s="22" t="s">
        <v>82</v>
      </c>
      <c r="AY102" s="22" t="s">
        <v>156</v>
      </c>
      <c r="BE102" s="202">
        <f t="shared" si="4"/>
        <v>0</v>
      </c>
      <c r="BF102" s="202">
        <f t="shared" si="5"/>
        <v>0</v>
      </c>
      <c r="BG102" s="202">
        <f t="shared" si="6"/>
        <v>0</v>
      </c>
      <c r="BH102" s="202">
        <f t="shared" si="7"/>
        <v>0</v>
      </c>
      <c r="BI102" s="202">
        <f t="shared" si="8"/>
        <v>0</v>
      </c>
      <c r="BJ102" s="22" t="s">
        <v>80</v>
      </c>
      <c r="BK102" s="202">
        <f t="shared" si="9"/>
        <v>0</v>
      </c>
      <c r="BL102" s="22" t="s">
        <v>162</v>
      </c>
      <c r="BM102" s="22" t="s">
        <v>244</v>
      </c>
    </row>
    <row r="103" spans="2:65" s="1" customFormat="1" ht="31.5" customHeight="1">
      <c r="B103" s="39"/>
      <c r="C103" s="227" t="s">
        <v>252</v>
      </c>
      <c r="D103" s="227" t="s">
        <v>238</v>
      </c>
      <c r="E103" s="228" t="s">
        <v>252</v>
      </c>
      <c r="F103" s="229" t="s">
        <v>864</v>
      </c>
      <c r="G103" s="230" t="s">
        <v>421</v>
      </c>
      <c r="H103" s="231">
        <v>1</v>
      </c>
      <c r="I103" s="232"/>
      <c r="J103" s="233">
        <f t="shared" si="0"/>
        <v>0</v>
      </c>
      <c r="K103" s="229" t="s">
        <v>21</v>
      </c>
      <c r="L103" s="234"/>
      <c r="M103" s="235" t="s">
        <v>21</v>
      </c>
      <c r="N103" s="236" t="s">
        <v>43</v>
      </c>
      <c r="O103" s="40"/>
      <c r="P103" s="200">
        <f t="shared" si="1"/>
        <v>0</v>
      </c>
      <c r="Q103" s="200">
        <v>0</v>
      </c>
      <c r="R103" s="200">
        <f t="shared" si="2"/>
        <v>0</v>
      </c>
      <c r="S103" s="200">
        <v>0</v>
      </c>
      <c r="T103" s="201">
        <f t="shared" si="3"/>
        <v>0</v>
      </c>
      <c r="AR103" s="22" t="s">
        <v>176</v>
      </c>
      <c r="AT103" s="22" t="s">
        <v>238</v>
      </c>
      <c r="AU103" s="22" t="s">
        <v>82</v>
      </c>
      <c r="AY103" s="22" t="s">
        <v>156</v>
      </c>
      <c r="BE103" s="202">
        <f t="shared" si="4"/>
        <v>0</v>
      </c>
      <c r="BF103" s="202">
        <f t="shared" si="5"/>
        <v>0</v>
      </c>
      <c r="BG103" s="202">
        <f t="shared" si="6"/>
        <v>0</v>
      </c>
      <c r="BH103" s="202">
        <f t="shared" si="7"/>
        <v>0</v>
      </c>
      <c r="BI103" s="202">
        <f t="shared" si="8"/>
        <v>0</v>
      </c>
      <c r="BJ103" s="22" t="s">
        <v>80</v>
      </c>
      <c r="BK103" s="202">
        <f t="shared" si="9"/>
        <v>0</v>
      </c>
      <c r="BL103" s="22" t="s">
        <v>162</v>
      </c>
      <c r="BM103" s="22" t="s">
        <v>255</v>
      </c>
    </row>
    <row r="104" spans="2:65" s="1" customFormat="1" ht="22.5" customHeight="1">
      <c r="B104" s="39"/>
      <c r="C104" s="191" t="s">
        <v>206</v>
      </c>
      <c r="D104" s="191" t="s">
        <v>158</v>
      </c>
      <c r="E104" s="192" t="s">
        <v>206</v>
      </c>
      <c r="F104" s="193" t="s">
        <v>865</v>
      </c>
      <c r="G104" s="194" t="s">
        <v>841</v>
      </c>
      <c r="H104" s="195">
        <v>2</v>
      </c>
      <c r="I104" s="196"/>
      <c r="J104" s="197">
        <f t="shared" si="0"/>
        <v>0</v>
      </c>
      <c r="K104" s="193" t="s">
        <v>21</v>
      </c>
      <c r="L104" s="59"/>
      <c r="M104" s="198" t="s">
        <v>21</v>
      </c>
      <c r="N104" s="199" t="s">
        <v>43</v>
      </c>
      <c r="O104" s="40"/>
      <c r="P104" s="200">
        <f t="shared" si="1"/>
        <v>0</v>
      </c>
      <c r="Q104" s="200">
        <v>0</v>
      </c>
      <c r="R104" s="200">
        <f t="shared" si="2"/>
        <v>0</v>
      </c>
      <c r="S104" s="200">
        <v>0</v>
      </c>
      <c r="T104" s="201">
        <f t="shared" si="3"/>
        <v>0</v>
      </c>
      <c r="AR104" s="22" t="s">
        <v>162</v>
      </c>
      <c r="AT104" s="22" t="s">
        <v>158</v>
      </c>
      <c r="AU104" s="22" t="s">
        <v>82</v>
      </c>
      <c r="AY104" s="22" t="s">
        <v>156</v>
      </c>
      <c r="BE104" s="202">
        <f t="shared" si="4"/>
        <v>0</v>
      </c>
      <c r="BF104" s="202">
        <f t="shared" si="5"/>
        <v>0</v>
      </c>
      <c r="BG104" s="202">
        <f t="shared" si="6"/>
        <v>0</v>
      </c>
      <c r="BH104" s="202">
        <f t="shared" si="7"/>
        <v>0</v>
      </c>
      <c r="BI104" s="202">
        <f t="shared" si="8"/>
        <v>0</v>
      </c>
      <c r="BJ104" s="22" t="s">
        <v>80</v>
      </c>
      <c r="BK104" s="202">
        <f t="shared" si="9"/>
        <v>0</v>
      </c>
      <c r="BL104" s="22" t="s">
        <v>162</v>
      </c>
      <c r="BM104" s="22" t="s">
        <v>259</v>
      </c>
    </row>
    <row r="105" spans="2:65" s="1" customFormat="1" ht="22.5" customHeight="1">
      <c r="B105" s="39"/>
      <c r="C105" s="227" t="s">
        <v>261</v>
      </c>
      <c r="D105" s="227" t="s">
        <v>238</v>
      </c>
      <c r="E105" s="228" t="s">
        <v>261</v>
      </c>
      <c r="F105" s="229" t="s">
        <v>866</v>
      </c>
      <c r="G105" s="230" t="s">
        <v>841</v>
      </c>
      <c r="H105" s="231">
        <v>2</v>
      </c>
      <c r="I105" s="232"/>
      <c r="J105" s="233">
        <f t="shared" si="0"/>
        <v>0</v>
      </c>
      <c r="K105" s="229" t="s">
        <v>21</v>
      </c>
      <c r="L105" s="234"/>
      <c r="M105" s="235" t="s">
        <v>21</v>
      </c>
      <c r="N105" s="236" t="s">
        <v>43</v>
      </c>
      <c r="O105" s="40"/>
      <c r="P105" s="200">
        <f t="shared" si="1"/>
        <v>0</v>
      </c>
      <c r="Q105" s="200">
        <v>0</v>
      </c>
      <c r="R105" s="200">
        <f t="shared" si="2"/>
        <v>0</v>
      </c>
      <c r="S105" s="200">
        <v>0</v>
      </c>
      <c r="T105" s="201">
        <f t="shared" si="3"/>
        <v>0</v>
      </c>
      <c r="AR105" s="22" t="s">
        <v>176</v>
      </c>
      <c r="AT105" s="22" t="s">
        <v>238</v>
      </c>
      <c r="AU105" s="22" t="s">
        <v>82</v>
      </c>
      <c r="AY105" s="22" t="s">
        <v>156</v>
      </c>
      <c r="BE105" s="202">
        <f t="shared" si="4"/>
        <v>0</v>
      </c>
      <c r="BF105" s="202">
        <f t="shared" si="5"/>
        <v>0</v>
      </c>
      <c r="BG105" s="202">
        <f t="shared" si="6"/>
        <v>0</v>
      </c>
      <c r="BH105" s="202">
        <f t="shared" si="7"/>
        <v>0</v>
      </c>
      <c r="BI105" s="202">
        <f t="shared" si="8"/>
        <v>0</v>
      </c>
      <c r="BJ105" s="22" t="s">
        <v>80</v>
      </c>
      <c r="BK105" s="202">
        <f t="shared" si="9"/>
        <v>0</v>
      </c>
      <c r="BL105" s="22" t="s">
        <v>162</v>
      </c>
      <c r="BM105" s="22" t="s">
        <v>264</v>
      </c>
    </row>
    <row r="106" spans="2:65" s="1" customFormat="1" ht="22.5" customHeight="1">
      <c r="B106" s="39"/>
      <c r="C106" s="191" t="s">
        <v>211</v>
      </c>
      <c r="D106" s="191" t="s">
        <v>158</v>
      </c>
      <c r="E106" s="192" t="s">
        <v>211</v>
      </c>
      <c r="F106" s="193" t="s">
        <v>867</v>
      </c>
      <c r="G106" s="194" t="s">
        <v>841</v>
      </c>
      <c r="H106" s="195">
        <v>2</v>
      </c>
      <c r="I106" s="196"/>
      <c r="J106" s="197">
        <f t="shared" si="0"/>
        <v>0</v>
      </c>
      <c r="K106" s="193" t="s">
        <v>21</v>
      </c>
      <c r="L106" s="59"/>
      <c r="M106" s="198" t="s">
        <v>21</v>
      </c>
      <c r="N106" s="199" t="s">
        <v>43</v>
      </c>
      <c r="O106" s="40"/>
      <c r="P106" s="200">
        <f t="shared" si="1"/>
        <v>0</v>
      </c>
      <c r="Q106" s="200">
        <v>0</v>
      </c>
      <c r="R106" s="200">
        <f t="shared" si="2"/>
        <v>0</v>
      </c>
      <c r="S106" s="200">
        <v>0</v>
      </c>
      <c r="T106" s="201">
        <f t="shared" si="3"/>
        <v>0</v>
      </c>
      <c r="AR106" s="22" t="s">
        <v>162</v>
      </c>
      <c r="AT106" s="22" t="s">
        <v>158</v>
      </c>
      <c r="AU106" s="22" t="s">
        <v>82</v>
      </c>
      <c r="AY106" s="22" t="s">
        <v>156</v>
      </c>
      <c r="BE106" s="202">
        <f t="shared" si="4"/>
        <v>0</v>
      </c>
      <c r="BF106" s="202">
        <f t="shared" si="5"/>
        <v>0</v>
      </c>
      <c r="BG106" s="202">
        <f t="shared" si="6"/>
        <v>0</v>
      </c>
      <c r="BH106" s="202">
        <f t="shared" si="7"/>
        <v>0</v>
      </c>
      <c r="BI106" s="202">
        <f t="shared" si="8"/>
        <v>0</v>
      </c>
      <c r="BJ106" s="22" t="s">
        <v>80</v>
      </c>
      <c r="BK106" s="202">
        <f t="shared" si="9"/>
        <v>0</v>
      </c>
      <c r="BL106" s="22" t="s">
        <v>162</v>
      </c>
      <c r="BM106" s="22" t="s">
        <v>267</v>
      </c>
    </row>
    <row r="107" spans="2:65" s="1" customFormat="1" ht="22.5" customHeight="1">
      <c r="B107" s="39"/>
      <c r="C107" s="227" t="s">
        <v>272</v>
      </c>
      <c r="D107" s="227" t="s">
        <v>238</v>
      </c>
      <c r="E107" s="228" t="s">
        <v>272</v>
      </c>
      <c r="F107" s="229" t="s">
        <v>868</v>
      </c>
      <c r="G107" s="230" t="s">
        <v>841</v>
      </c>
      <c r="H107" s="231">
        <v>2</v>
      </c>
      <c r="I107" s="232"/>
      <c r="J107" s="233">
        <f t="shared" si="0"/>
        <v>0</v>
      </c>
      <c r="K107" s="229" t="s">
        <v>21</v>
      </c>
      <c r="L107" s="234"/>
      <c r="M107" s="235" t="s">
        <v>21</v>
      </c>
      <c r="N107" s="236" t="s">
        <v>43</v>
      </c>
      <c r="O107" s="40"/>
      <c r="P107" s="200">
        <f t="shared" si="1"/>
        <v>0</v>
      </c>
      <c r="Q107" s="200">
        <v>0</v>
      </c>
      <c r="R107" s="200">
        <f t="shared" si="2"/>
        <v>0</v>
      </c>
      <c r="S107" s="200">
        <v>0</v>
      </c>
      <c r="T107" s="201">
        <f t="shared" si="3"/>
        <v>0</v>
      </c>
      <c r="AR107" s="22" t="s">
        <v>176</v>
      </c>
      <c r="AT107" s="22" t="s">
        <v>238</v>
      </c>
      <c r="AU107" s="22" t="s">
        <v>82</v>
      </c>
      <c r="AY107" s="22" t="s">
        <v>156</v>
      </c>
      <c r="BE107" s="202">
        <f t="shared" si="4"/>
        <v>0</v>
      </c>
      <c r="BF107" s="202">
        <f t="shared" si="5"/>
        <v>0</v>
      </c>
      <c r="BG107" s="202">
        <f t="shared" si="6"/>
        <v>0</v>
      </c>
      <c r="BH107" s="202">
        <f t="shared" si="7"/>
        <v>0</v>
      </c>
      <c r="BI107" s="202">
        <f t="shared" si="8"/>
        <v>0</v>
      </c>
      <c r="BJ107" s="22" t="s">
        <v>80</v>
      </c>
      <c r="BK107" s="202">
        <f t="shared" si="9"/>
        <v>0</v>
      </c>
      <c r="BL107" s="22" t="s">
        <v>162</v>
      </c>
      <c r="BM107" s="22" t="s">
        <v>275</v>
      </c>
    </row>
    <row r="108" spans="2:65" s="1" customFormat="1" ht="31.5" customHeight="1">
      <c r="B108" s="39"/>
      <c r="C108" s="191" t="s">
        <v>214</v>
      </c>
      <c r="D108" s="191" t="s">
        <v>158</v>
      </c>
      <c r="E108" s="192" t="s">
        <v>214</v>
      </c>
      <c r="F108" s="193" t="s">
        <v>869</v>
      </c>
      <c r="G108" s="194" t="s">
        <v>421</v>
      </c>
      <c r="H108" s="195">
        <v>1</v>
      </c>
      <c r="I108" s="196"/>
      <c r="J108" s="197">
        <f t="shared" si="0"/>
        <v>0</v>
      </c>
      <c r="K108" s="193" t="s">
        <v>21</v>
      </c>
      <c r="L108" s="59"/>
      <c r="M108" s="198" t="s">
        <v>21</v>
      </c>
      <c r="N108" s="199" t="s">
        <v>43</v>
      </c>
      <c r="O108" s="40"/>
      <c r="P108" s="200">
        <f t="shared" si="1"/>
        <v>0</v>
      </c>
      <c r="Q108" s="200">
        <v>0</v>
      </c>
      <c r="R108" s="200">
        <f t="shared" si="2"/>
        <v>0</v>
      </c>
      <c r="S108" s="200">
        <v>0</v>
      </c>
      <c r="T108" s="201">
        <f t="shared" si="3"/>
        <v>0</v>
      </c>
      <c r="AR108" s="22" t="s">
        <v>162</v>
      </c>
      <c r="AT108" s="22" t="s">
        <v>158</v>
      </c>
      <c r="AU108" s="22" t="s">
        <v>82</v>
      </c>
      <c r="AY108" s="22" t="s">
        <v>156</v>
      </c>
      <c r="BE108" s="202">
        <f t="shared" si="4"/>
        <v>0</v>
      </c>
      <c r="BF108" s="202">
        <f t="shared" si="5"/>
        <v>0</v>
      </c>
      <c r="BG108" s="202">
        <f t="shared" si="6"/>
        <v>0</v>
      </c>
      <c r="BH108" s="202">
        <f t="shared" si="7"/>
        <v>0</v>
      </c>
      <c r="BI108" s="202">
        <f t="shared" si="8"/>
        <v>0</v>
      </c>
      <c r="BJ108" s="22" t="s">
        <v>80</v>
      </c>
      <c r="BK108" s="202">
        <f t="shared" si="9"/>
        <v>0</v>
      </c>
      <c r="BL108" s="22" t="s">
        <v>162</v>
      </c>
      <c r="BM108" s="22" t="s">
        <v>278</v>
      </c>
    </row>
    <row r="109" spans="2:65" s="1" customFormat="1" ht="31.5" customHeight="1">
      <c r="B109" s="39"/>
      <c r="C109" s="227" t="s">
        <v>279</v>
      </c>
      <c r="D109" s="227" t="s">
        <v>238</v>
      </c>
      <c r="E109" s="228" t="s">
        <v>279</v>
      </c>
      <c r="F109" s="229" t="s">
        <v>870</v>
      </c>
      <c r="G109" s="230" t="s">
        <v>421</v>
      </c>
      <c r="H109" s="231">
        <v>1</v>
      </c>
      <c r="I109" s="232"/>
      <c r="J109" s="233">
        <f t="shared" si="0"/>
        <v>0</v>
      </c>
      <c r="K109" s="229" t="s">
        <v>21</v>
      </c>
      <c r="L109" s="234"/>
      <c r="M109" s="235" t="s">
        <v>21</v>
      </c>
      <c r="N109" s="236" t="s">
        <v>43</v>
      </c>
      <c r="O109" s="40"/>
      <c r="P109" s="200">
        <f t="shared" si="1"/>
        <v>0</v>
      </c>
      <c r="Q109" s="200">
        <v>0</v>
      </c>
      <c r="R109" s="200">
        <f t="shared" si="2"/>
        <v>0</v>
      </c>
      <c r="S109" s="200">
        <v>0</v>
      </c>
      <c r="T109" s="201">
        <f t="shared" si="3"/>
        <v>0</v>
      </c>
      <c r="AR109" s="22" t="s">
        <v>176</v>
      </c>
      <c r="AT109" s="22" t="s">
        <v>238</v>
      </c>
      <c r="AU109" s="22" t="s">
        <v>82</v>
      </c>
      <c r="AY109" s="22" t="s">
        <v>156</v>
      </c>
      <c r="BE109" s="202">
        <f t="shared" si="4"/>
        <v>0</v>
      </c>
      <c r="BF109" s="202">
        <f t="shared" si="5"/>
        <v>0</v>
      </c>
      <c r="BG109" s="202">
        <f t="shared" si="6"/>
        <v>0</v>
      </c>
      <c r="BH109" s="202">
        <f t="shared" si="7"/>
        <v>0</v>
      </c>
      <c r="BI109" s="202">
        <f t="shared" si="8"/>
        <v>0</v>
      </c>
      <c r="BJ109" s="22" t="s">
        <v>80</v>
      </c>
      <c r="BK109" s="202">
        <f t="shared" si="9"/>
        <v>0</v>
      </c>
      <c r="BL109" s="22" t="s">
        <v>162</v>
      </c>
      <c r="BM109" s="22" t="s">
        <v>282</v>
      </c>
    </row>
    <row r="110" spans="2:65" s="1" customFormat="1" ht="31.5" customHeight="1">
      <c r="B110" s="39"/>
      <c r="C110" s="191" t="s">
        <v>217</v>
      </c>
      <c r="D110" s="191" t="s">
        <v>158</v>
      </c>
      <c r="E110" s="192" t="s">
        <v>217</v>
      </c>
      <c r="F110" s="193" t="s">
        <v>871</v>
      </c>
      <c r="G110" s="194" t="s">
        <v>421</v>
      </c>
      <c r="H110" s="195">
        <v>1</v>
      </c>
      <c r="I110" s="196"/>
      <c r="J110" s="197">
        <f t="shared" si="0"/>
        <v>0</v>
      </c>
      <c r="K110" s="193" t="s">
        <v>21</v>
      </c>
      <c r="L110" s="59"/>
      <c r="M110" s="198" t="s">
        <v>21</v>
      </c>
      <c r="N110" s="199" t="s">
        <v>43</v>
      </c>
      <c r="O110" s="40"/>
      <c r="P110" s="200">
        <f t="shared" si="1"/>
        <v>0</v>
      </c>
      <c r="Q110" s="200">
        <v>0</v>
      </c>
      <c r="R110" s="200">
        <f t="shared" si="2"/>
        <v>0</v>
      </c>
      <c r="S110" s="200">
        <v>0</v>
      </c>
      <c r="T110" s="201">
        <f t="shared" si="3"/>
        <v>0</v>
      </c>
      <c r="AR110" s="22" t="s">
        <v>162</v>
      </c>
      <c r="AT110" s="22" t="s">
        <v>158</v>
      </c>
      <c r="AU110" s="22" t="s">
        <v>82</v>
      </c>
      <c r="AY110" s="22" t="s">
        <v>156</v>
      </c>
      <c r="BE110" s="202">
        <f t="shared" si="4"/>
        <v>0</v>
      </c>
      <c r="BF110" s="202">
        <f t="shared" si="5"/>
        <v>0</v>
      </c>
      <c r="BG110" s="202">
        <f t="shared" si="6"/>
        <v>0</v>
      </c>
      <c r="BH110" s="202">
        <f t="shared" si="7"/>
        <v>0</v>
      </c>
      <c r="BI110" s="202">
        <f t="shared" si="8"/>
        <v>0</v>
      </c>
      <c r="BJ110" s="22" t="s">
        <v>80</v>
      </c>
      <c r="BK110" s="202">
        <f t="shared" si="9"/>
        <v>0</v>
      </c>
      <c r="BL110" s="22" t="s">
        <v>162</v>
      </c>
      <c r="BM110" s="22" t="s">
        <v>291</v>
      </c>
    </row>
    <row r="111" spans="2:65" s="1" customFormat="1" ht="22.5" customHeight="1">
      <c r="B111" s="39"/>
      <c r="C111" s="191" t="s">
        <v>292</v>
      </c>
      <c r="D111" s="191" t="s">
        <v>158</v>
      </c>
      <c r="E111" s="192" t="s">
        <v>292</v>
      </c>
      <c r="F111" s="193" t="s">
        <v>859</v>
      </c>
      <c r="G111" s="194" t="s">
        <v>421</v>
      </c>
      <c r="H111" s="195">
        <v>2</v>
      </c>
      <c r="I111" s="196"/>
      <c r="J111" s="197">
        <f t="shared" si="0"/>
        <v>0</v>
      </c>
      <c r="K111" s="193" t="s">
        <v>21</v>
      </c>
      <c r="L111" s="59"/>
      <c r="M111" s="198" t="s">
        <v>21</v>
      </c>
      <c r="N111" s="199" t="s">
        <v>43</v>
      </c>
      <c r="O111" s="40"/>
      <c r="P111" s="200">
        <f t="shared" si="1"/>
        <v>0</v>
      </c>
      <c r="Q111" s="200">
        <v>0</v>
      </c>
      <c r="R111" s="200">
        <f t="shared" si="2"/>
        <v>0</v>
      </c>
      <c r="S111" s="200">
        <v>0</v>
      </c>
      <c r="T111" s="201">
        <f t="shared" si="3"/>
        <v>0</v>
      </c>
      <c r="AR111" s="22" t="s">
        <v>162</v>
      </c>
      <c r="AT111" s="22" t="s">
        <v>158</v>
      </c>
      <c r="AU111" s="22" t="s">
        <v>82</v>
      </c>
      <c r="AY111" s="22" t="s">
        <v>156</v>
      </c>
      <c r="BE111" s="202">
        <f t="shared" si="4"/>
        <v>0</v>
      </c>
      <c r="BF111" s="202">
        <f t="shared" si="5"/>
        <v>0</v>
      </c>
      <c r="BG111" s="202">
        <f t="shared" si="6"/>
        <v>0</v>
      </c>
      <c r="BH111" s="202">
        <f t="shared" si="7"/>
        <v>0</v>
      </c>
      <c r="BI111" s="202">
        <f t="shared" si="8"/>
        <v>0</v>
      </c>
      <c r="BJ111" s="22" t="s">
        <v>80</v>
      </c>
      <c r="BK111" s="202">
        <f t="shared" si="9"/>
        <v>0</v>
      </c>
      <c r="BL111" s="22" t="s">
        <v>162</v>
      </c>
      <c r="BM111" s="22" t="s">
        <v>295</v>
      </c>
    </row>
    <row r="112" spans="2:65" s="1" customFormat="1" ht="22.5" customHeight="1">
      <c r="B112" s="39"/>
      <c r="C112" s="191" t="s">
        <v>220</v>
      </c>
      <c r="D112" s="191" t="s">
        <v>158</v>
      </c>
      <c r="E112" s="192" t="s">
        <v>220</v>
      </c>
      <c r="F112" s="193" t="s">
        <v>872</v>
      </c>
      <c r="G112" s="194" t="s">
        <v>421</v>
      </c>
      <c r="H112" s="195">
        <v>1</v>
      </c>
      <c r="I112" s="196"/>
      <c r="J112" s="197">
        <f t="shared" si="0"/>
        <v>0</v>
      </c>
      <c r="K112" s="193" t="s">
        <v>21</v>
      </c>
      <c r="L112" s="59"/>
      <c r="M112" s="198" t="s">
        <v>21</v>
      </c>
      <c r="N112" s="245" t="s">
        <v>43</v>
      </c>
      <c r="O112" s="246"/>
      <c r="P112" s="247">
        <f t="shared" si="1"/>
        <v>0</v>
      </c>
      <c r="Q112" s="247">
        <v>0</v>
      </c>
      <c r="R112" s="247">
        <f t="shared" si="2"/>
        <v>0</v>
      </c>
      <c r="S112" s="247">
        <v>0</v>
      </c>
      <c r="T112" s="248">
        <f t="shared" si="3"/>
        <v>0</v>
      </c>
      <c r="AR112" s="22" t="s">
        <v>162</v>
      </c>
      <c r="AT112" s="22" t="s">
        <v>158</v>
      </c>
      <c r="AU112" s="22" t="s">
        <v>82</v>
      </c>
      <c r="AY112" s="22" t="s">
        <v>156</v>
      </c>
      <c r="BE112" s="202">
        <f t="shared" si="4"/>
        <v>0</v>
      </c>
      <c r="BF112" s="202">
        <f t="shared" si="5"/>
        <v>0</v>
      </c>
      <c r="BG112" s="202">
        <f t="shared" si="6"/>
        <v>0</v>
      </c>
      <c r="BH112" s="202">
        <f t="shared" si="7"/>
        <v>0</v>
      </c>
      <c r="BI112" s="202">
        <f t="shared" si="8"/>
        <v>0</v>
      </c>
      <c r="BJ112" s="22" t="s">
        <v>80</v>
      </c>
      <c r="BK112" s="202">
        <f t="shared" si="9"/>
        <v>0</v>
      </c>
      <c r="BL112" s="22" t="s">
        <v>162</v>
      </c>
      <c r="BM112" s="22" t="s">
        <v>298</v>
      </c>
    </row>
    <row r="113" spans="2:12" s="1" customFormat="1" ht="6.95" customHeight="1">
      <c r="B113" s="54"/>
      <c r="C113" s="55"/>
      <c r="D113" s="55"/>
      <c r="E113" s="55"/>
      <c r="F113" s="55"/>
      <c r="G113" s="55"/>
      <c r="H113" s="55"/>
      <c r="I113" s="137"/>
      <c r="J113" s="55"/>
      <c r="K113" s="55"/>
      <c r="L113" s="59"/>
    </row>
  </sheetData>
  <sheetProtection password="CC35" sheet="1" objects="1" scenarios="1" formatCells="0" formatColumns="0" formatRows="0" sort="0" autoFilter="0"/>
  <autoFilter ref="C77:K112"/>
  <mergeCells count="9">
    <mergeCell ref="E68:H68"/>
    <mergeCell ref="E70:H70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77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18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9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9"/>
      <c r="B1" s="110"/>
      <c r="C1" s="110"/>
      <c r="D1" s="111" t="s">
        <v>1</v>
      </c>
      <c r="E1" s="110"/>
      <c r="F1" s="112" t="s">
        <v>110</v>
      </c>
      <c r="G1" s="369" t="s">
        <v>111</v>
      </c>
      <c r="H1" s="369"/>
      <c r="I1" s="113"/>
      <c r="J1" s="112" t="s">
        <v>112</v>
      </c>
      <c r="K1" s="111" t="s">
        <v>113</v>
      </c>
      <c r="L1" s="112" t="s">
        <v>114</v>
      </c>
      <c r="M1" s="112"/>
      <c r="N1" s="112"/>
      <c r="O1" s="112"/>
      <c r="P1" s="112"/>
      <c r="Q1" s="112"/>
      <c r="R1" s="112"/>
      <c r="S1" s="112"/>
      <c r="T1" s="112"/>
      <c r="U1" s="18"/>
      <c r="V1" s="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</row>
    <row r="2" spans="1:70" ht="36.950000000000003" customHeight="1"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AT2" s="22" t="s">
        <v>91</v>
      </c>
    </row>
    <row r="3" spans="1:70" ht="6.95" customHeight="1">
      <c r="B3" s="23"/>
      <c r="C3" s="24"/>
      <c r="D3" s="24"/>
      <c r="E3" s="24"/>
      <c r="F3" s="24"/>
      <c r="G3" s="24"/>
      <c r="H3" s="24"/>
      <c r="I3" s="114"/>
      <c r="J3" s="24"/>
      <c r="K3" s="25"/>
      <c r="AT3" s="22" t="s">
        <v>82</v>
      </c>
    </row>
    <row r="4" spans="1:70" ht="36.950000000000003" customHeight="1">
      <c r="B4" s="26"/>
      <c r="C4" s="27"/>
      <c r="D4" s="28" t="s">
        <v>115</v>
      </c>
      <c r="E4" s="27"/>
      <c r="F4" s="27"/>
      <c r="G4" s="27"/>
      <c r="H4" s="27"/>
      <c r="I4" s="115"/>
      <c r="J4" s="27"/>
      <c r="K4" s="29"/>
      <c r="M4" s="30" t="s">
        <v>12</v>
      </c>
      <c r="AT4" s="22" t="s">
        <v>6</v>
      </c>
    </row>
    <row r="5" spans="1:70" ht="6.95" customHeight="1">
      <c r="B5" s="26"/>
      <c r="C5" s="27"/>
      <c r="D5" s="27"/>
      <c r="E5" s="27"/>
      <c r="F5" s="27"/>
      <c r="G5" s="27"/>
      <c r="H5" s="27"/>
      <c r="I5" s="115"/>
      <c r="J5" s="27"/>
      <c r="K5" s="29"/>
    </row>
    <row r="6" spans="1:70" ht="15">
      <c r="B6" s="26"/>
      <c r="C6" s="27"/>
      <c r="D6" s="35" t="s">
        <v>18</v>
      </c>
      <c r="E6" s="27"/>
      <c r="F6" s="27"/>
      <c r="G6" s="27"/>
      <c r="H6" s="27"/>
      <c r="I6" s="115"/>
      <c r="J6" s="27"/>
      <c r="K6" s="29"/>
    </row>
    <row r="7" spans="1:70" ht="22.5" customHeight="1">
      <c r="B7" s="26"/>
      <c r="C7" s="27"/>
      <c r="D7" s="27"/>
      <c r="E7" s="370" t="str">
        <f>'Rekapitulace stavby'!K6</f>
        <v>Slavkov - ekologizace kotelny na tuhá paliva</v>
      </c>
      <c r="F7" s="371"/>
      <c r="G7" s="371"/>
      <c r="H7" s="371"/>
      <c r="I7" s="115"/>
      <c r="J7" s="27"/>
      <c r="K7" s="29"/>
    </row>
    <row r="8" spans="1:70" s="1" customFormat="1" ht="15">
      <c r="B8" s="39"/>
      <c r="C8" s="40"/>
      <c r="D8" s="35" t="s">
        <v>116</v>
      </c>
      <c r="E8" s="40"/>
      <c r="F8" s="40"/>
      <c r="G8" s="40"/>
      <c r="H8" s="40"/>
      <c r="I8" s="116"/>
      <c r="J8" s="40"/>
      <c r="K8" s="43"/>
    </row>
    <row r="9" spans="1:70" s="1" customFormat="1" ht="36.950000000000003" customHeight="1">
      <c r="B9" s="39"/>
      <c r="C9" s="40"/>
      <c r="D9" s="40"/>
      <c r="E9" s="372" t="s">
        <v>873</v>
      </c>
      <c r="F9" s="373"/>
      <c r="G9" s="373"/>
      <c r="H9" s="373"/>
      <c r="I9" s="116"/>
      <c r="J9" s="40"/>
      <c r="K9" s="43"/>
    </row>
    <row r="10" spans="1:70" s="1" customFormat="1">
      <c r="B10" s="39"/>
      <c r="C10" s="40"/>
      <c r="D10" s="40"/>
      <c r="E10" s="40"/>
      <c r="F10" s="40"/>
      <c r="G10" s="40"/>
      <c r="H10" s="40"/>
      <c r="I10" s="116"/>
      <c r="J10" s="40"/>
      <c r="K10" s="43"/>
    </row>
    <row r="11" spans="1:70" s="1" customFormat="1" ht="14.45" customHeight="1">
      <c r="B11" s="39"/>
      <c r="C11" s="40"/>
      <c r="D11" s="35" t="s">
        <v>20</v>
      </c>
      <c r="E11" s="40"/>
      <c r="F11" s="33" t="s">
        <v>21</v>
      </c>
      <c r="G11" s="40"/>
      <c r="H11" s="40"/>
      <c r="I11" s="117" t="s">
        <v>22</v>
      </c>
      <c r="J11" s="33" t="s">
        <v>21</v>
      </c>
      <c r="K11" s="43"/>
    </row>
    <row r="12" spans="1:70" s="1" customFormat="1" ht="14.45" customHeight="1">
      <c r="B12" s="39"/>
      <c r="C12" s="40"/>
      <c r="D12" s="35" t="s">
        <v>23</v>
      </c>
      <c r="E12" s="40"/>
      <c r="F12" s="33" t="s">
        <v>24</v>
      </c>
      <c r="G12" s="40"/>
      <c r="H12" s="40"/>
      <c r="I12" s="117" t="s">
        <v>25</v>
      </c>
      <c r="J12" s="118" t="str">
        <f>'Rekapitulace stavby'!AN8</f>
        <v>23. 8. 2017</v>
      </c>
      <c r="K12" s="43"/>
    </row>
    <row r="13" spans="1:70" s="1" customFormat="1" ht="10.9" customHeight="1">
      <c r="B13" s="39"/>
      <c r="C13" s="40"/>
      <c r="D13" s="40"/>
      <c r="E13" s="40"/>
      <c r="F13" s="40"/>
      <c r="G13" s="40"/>
      <c r="H13" s="40"/>
      <c r="I13" s="116"/>
      <c r="J13" s="40"/>
      <c r="K13" s="43"/>
    </row>
    <row r="14" spans="1:70" s="1" customFormat="1" ht="14.45" customHeight="1">
      <c r="B14" s="39"/>
      <c r="C14" s="40"/>
      <c r="D14" s="35" t="s">
        <v>27</v>
      </c>
      <c r="E14" s="40"/>
      <c r="F14" s="40"/>
      <c r="G14" s="40"/>
      <c r="H14" s="40"/>
      <c r="I14" s="117" t="s">
        <v>28</v>
      </c>
      <c r="J14" s="33" t="s">
        <v>21</v>
      </c>
      <c r="K14" s="43"/>
    </row>
    <row r="15" spans="1:70" s="1" customFormat="1" ht="18" customHeight="1">
      <c r="B15" s="39"/>
      <c r="C15" s="40"/>
      <c r="D15" s="40"/>
      <c r="E15" s="33" t="s">
        <v>29</v>
      </c>
      <c r="F15" s="40"/>
      <c r="G15" s="40"/>
      <c r="H15" s="40"/>
      <c r="I15" s="117" t="s">
        <v>30</v>
      </c>
      <c r="J15" s="33" t="s">
        <v>21</v>
      </c>
      <c r="K15" s="43"/>
    </row>
    <row r="16" spans="1:70" s="1" customFormat="1" ht="6.95" customHeight="1">
      <c r="B16" s="39"/>
      <c r="C16" s="40"/>
      <c r="D16" s="40"/>
      <c r="E16" s="40"/>
      <c r="F16" s="40"/>
      <c r="G16" s="40"/>
      <c r="H16" s="40"/>
      <c r="I16" s="116"/>
      <c r="J16" s="40"/>
      <c r="K16" s="43"/>
    </row>
    <row r="17" spans="2:11" s="1" customFormat="1" ht="14.45" customHeight="1">
      <c r="B17" s="39"/>
      <c r="C17" s="40"/>
      <c r="D17" s="35" t="s">
        <v>31</v>
      </c>
      <c r="E17" s="40"/>
      <c r="F17" s="40"/>
      <c r="G17" s="40"/>
      <c r="H17" s="40"/>
      <c r="I17" s="117" t="s">
        <v>28</v>
      </c>
      <c r="J17" s="33" t="str">
        <f>IF('Rekapitulace stavby'!AN13="Vyplň údaj","",IF('Rekapitulace stavby'!AN13="","",'Rekapitulace stavby'!AN13))</f>
        <v/>
      </c>
      <c r="K17" s="43"/>
    </row>
    <row r="18" spans="2:11" s="1" customFormat="1" ht="18" customHeight="1">
      <c r="B18" s="39"/>
      <c r="C18" s="40"/>
      <c r="D18" s="40"/>
      <c r="E18" s="33" t="str">
        <f>IF('Rekapitulace stavby'!E14="Vyplň údaj","",IF('Rekapitulace stavby'!E14="","",'Rekapitulace stavby'!E14))</f>
        <v/>
      </c>
      <c r="F18" s="40"/>
      <c r="G18" s="40"/>
      <c r="H18" s="40"/>
      <c r="I18" s="117" t="s">
        <v>30</v>
      </c>
      <c r="J18" s="33" t="str">
        <f>IF('Rekapitulace stavby'!AN14="Vyplň údaj","",IF('Rekapitulace stavby'!AN14="","",'Rekapitulace stavby'!AN14))</f>
        <v/>
      </c>
      <c r="K18" s="43"/>
    </row>
    <row r="19" spans="2:11" s="1" customFormat="1" ht="6.95" customHeight="1">
      <c r="B19" s="39"/>
      <c r="C19" s="40"/>
      <c r="D19" s="40"/>
      <c r="E19" s="40"/>
      <c r="F19" s="40"/>
      <c r="G19" s="40"/>
      <c r="H19" s="40"/>
      <c r="I19" s="116"/>
      <c r="J19" s="40"/>
      <c r="K19" s="43"/>
    </row>
    <row r="20" spans="2:11" s="1" customFormat="1" ht="14.45" customHeight="1">
      <c r="B20" s="39"/>
      <c r="C20" s="40"/>
      <c r="D20" s="35" t="s">
        <v>33</v>
      </c>
      <c r="E20" s="40"/>
      <c r="F20" s="40"/>
      <c r="G20" s="40"/>
      <c r="H20" s="40"/>
      <c r="I20" s="117" t="s">
        <v>28</v>
      </c>
      <c r="J20" s="33" t="s">
        <v>21</v>
      </c>
      <c r="K20" s="43"/>
    </row>
    <row r="21" spans="2:11" s="1" customFormat="1" ht="18" customHeight="1">
      <c r="B21" s="39"/>
      <c r="C21" s="40"/>
      <c r="D21" s="40"/>
      <c r="E21" s="33" t="s">
        <v>34</v>
      </c>
      <c r="F21" s="40"/>
      <c r="G21" s="40"/>
      <c r="H21" s="40"/>
      <c r="I21" s="117" t="s">
        <v>30</v>
      </c>
      <c r="J21" s="33" t="s">
        <v>21</v>
      </c>
      <c r="K21" s="43"/>
    </row>
    <row r="22" spans="2:11" s="1" customFormat="1" ht="6.95" customHeight="1">
      <c r="B22" s="39"/>
      <c r="C22" s="40"/>
      <c r="D22" s="40"/>
      <c r="E22" s="40"/>
      <c r="F22" s="40"/>
      <c r="G22" s="40"/>
      <c r="H22" s="40"/>
      <c r="I22" s="116"/>
      <c r="J22" s="40"/>
      <c r="K22" s="43"/>
    </row>
    <row r="23" spans="2:11" s="1" customFormat="1" ht="14.45" customHeight="1">
      <c r="B23" s="39"/>
      <c r="C23" s="40"/>
      <c r="D23" s="35" t="s">
        <v>36</v>
      </c>
      <c r="E23" s="40"/>
      <c r="F23" s="40"/>
      <c r="G23" s="40"/>
      <c r="H23" s="40"/>
      <c r="I23" s="116"/>
      <c r="J23" s="40"/>
      <c r="K23" s="43"/>
    </row>
    <row r="24" spans="2:11" s="6" customFormat="1" ht="22.5" customHeight="1">
      <c r="B24" s="119"/>
      <c r="C24" s="120"/>
      <c r="D24" s="120"/>
      <c r="E24" s="362" t="s">
        <v>21</v>
      </c>
      <c r="F24" s="362"/>
      <c r="G24" s="362"/>
      <c r="H24" s="362"/>
      <c r="I24" s="121"/>
      <c r="J24" s="120"/>
      <c r="K24" s="122"/>
    </row>
    <row r="25" spans="2:11" s="1" customFormat="1" ht="6.95" customHeight="1">
      <c r="B25" s="39"/>
      <c r="C25" s="40"/>
      <c r="D25" s="40"/>
      <c r="E25" s="40"/>
      <c r="F25" s="40"/>
      <c r="G25" s="40"/>
      <c r="H25" s="40"/>
      <c r="I25" s="116"/>
      <c r="J25" s="40"/>
      <c r="K25" s="43"/>
    </row>
    <row r="26" spans="2:11" s="1" customFormat="1" ht="6.95" customHeight="1">
      <c r="B26" s="39"/>
      <c r="C26" s="40"/>
      <c r="D26" s="83"/>
      <c r="E26" s="83"/>
      <c r="F26" s="83"/>
      <c r="G26" s="83"/>
      <c r="H26" s="83"/>
      <c r="I26" s="123"/>
      <c r="J26" s="83"/>
      <c r="K26" s="124"/>
    </row>
    <row r="27" spans="2:11" s="1" customFormat="1" ht="25.35" customHeight="1">
      <c r="B27" s="39"/>
      <c r="C27" s="40"/>
      <c r="D27" s="125" t="s">
        <v>38</v>
      </c>
      <c r="E27" s="40"/>
      <c r="F27" s="40"/>
      <c r="G27" s="40"/>
      <c r="H27" s="40"/>
      <c r="I27" s="116"/>
      <c r="J27" s="126">
        <f>ROUND(J90,2)</f>
        <v>0</v>
      </c>
      <c r="K27" s="43"/>
    </row>
    <row r="28" spans="2:11" s="1" customFormat="1" ht="6.95" customHeight="1">
      <c r="B28" s="39"/>
      <c r="C28" s="40"/>
      <c r="D28" s="83"/>
      <c r="E28" s="83"/>
      <c r="F28" s="83"/>
      <c r="G28" s="83"/>
      <c r="H28" s="83"/>
      <c r="I28" s="123"/>
      <c r="J28" s="83"/>
      <c r="K28" s="124"/>
    </row>
    <row r="29" spans="2:11" s="1" customFormat="1" ht="14.45" customHeight="1">
      <c r="B29" s="39"/>
      <c r="C29" s="40"/>
      <c r="D29" s="40"/>
      <c r="E29" s="40"/>
      <c r="F29" s="44" t="s">
        <v>40</v>
      </c>
      <c r="G29" s="40"/>
      <c r="H29" s="40"/>
      <c r="I29" s="127" t="s">
        <v>39</v>
      </c>
      <c r="J29" s="44" t="s">
        <v>41</v>
      </c>
      <c r="K29" s="43"/>
    </row>
    <row r="30" spans="2:11" s="1" customFormat="1" ht="14.45" customHeight="1">
      <c r="B30" s="39"/>
      <c r="C30" s="40"/>
      <c r="D30" s="47" t="s">
        <v>42</v>
      </c>
      <c r="E30" s="47" t="s">
        <v>43</v>
      </c>
      <c r="F30" s="128">
        <f>ROUND(SUM(BE90:BE217), 2)</f>
        <v>0</v>
      </c>
      <c r="G30" s="40"/>
      <c r="H30" s="40"/>
      <c r="I30" s="129">
        <v>0.21</v>
      </c>
      <c r="J30" s="128">
        <f>ROUND(ROUND((SUM(BE90:BE217)), 2)*I30, 2)</f>
        <v>0</v>
      </c>
      <c r="K30" s="43"/>
    </row>
    <row r="31" spans="2:11" s="1" customFormat="1" ht="14.45" customHeight="1">
      <c r="B31" s="39"/>
      <c r="C31" s="40"/>
      <c r="D31" s="40"/>
      <c r="E31" s="47" t="s">
        <v>44</v>
      </c>
      <c r="F31" s="128">
        <f>ROUND(SUM(BF90:BF217), 2)</f>
        <v>0</v>
      </c>
      <c r="G31" s="40"/>
      <c r="H31" s="40"/>
      <c r="I31" s="129">
        <v>0.15</v>
      </c>
      <c r="J31" s="128">
        <f>ROUND(ROUND((SUM(BF90:BF217)), 2)*I31, 2)</f>
        <v>0</v>
      </c>
      <c r="K31" s="43"/>
    </row>
    <row r="32" spans="2:11" s="1" customFormat="1" ht="14.45" hidden="1" customHeight="1">
      <c r="B32" s="39"/>
      <c r="C32" s="40"/>
      <c r="D32" s="40"/>
      <c r="E32" s="47" t="s">
        <v>45</v>
      </c>
      <c r="F32" s="128">
        <f>ROUND(SUM(BG90:BG217), 2)</f>
        <v>0</v>
      </c>
      <c r="G32" s="40"/>
      <c r="H32" s="40"/>
      <c r="I32" s="129">
        <v>0.21</v>
      </c>
      <c r="J32" s="128">
        <v>0</v>
      </c>
      <c r="K32" s="43"/>
    </row>
    <row r="33" spans="2:11" s="1" customFormat="1" ht="14.45" hidden="1" customHeight="1">
      <c r="B33" s="39"/>
      <c r="C33" s="40"/>
      <c r="D33" s="40"/>
      <c r="E33" s="47" t="s">
        <v>46</v>
      </c>
      <c r="F33" s="128">
        <f>ROUND(SUM(BH90:BH217), 2)</f>
        <v>0</v>
      </c>
      <c r="G33" s="40"/>
      <c r="H33" s="40"/>
      <c r="I33" s="129">
        <v>0.15</v>
      </c>
      <c r="J33" s="128">
        <v>0</v>
      </c>
      <c r="K33" s="43"/>
    </row>
    <row r="34" spans="2:11" s="1" customFormat="1" ht="14.45" hidden="1" customHeight="1">
      <c r="B34" s="39"/>
      <c r="C34" s="40"/>
      <c r="D34" s="40"/>
      <c r="E34" s="47" t="s">
        <v>47</v>
      </c>
      <c r="F34" s="128">
        <f>ROUND(SUM(BI90:BI217), 2)</f>
        <v>0</v>
      </c>
      <c r="G34" s="40"/>
      <c r="H34" s="40"/>
      <c r="I34" s="129">
        <v>0</v>
      </c>
      <c r="J34" s="128">
        <v>0</v>
      </c>
      <c r="K34" s="43"/>
    </row>
    <row r="35" spans="2:11" s="1" customFormat="1" ht="6.95" customHeight="1">
      <c r="B35" s="39"/>
      <c r="C35" s="40"/>
      <c r="D35" s="40"/>
      <c r="E35" s="40"/>
      <c r="F35" s="40"/>
      <c r="G35" s="40"/>
      <c r="H35" s="40"/>
      <c r="I35" s="116"/>
      <c r="J35" s="40"/>
      <c r="K35" s="43"/>
    </row>
    <row r="36" spans="2:11" s="1" customFormat="1" ht="25.35" customHeight="1">
      <c r="B36" s="39"/>
      <c r="C36" s="130"/>
      <c r="D36" s="131" t="s">
        <v>48</v>
      </c>
      <c r="E36" s="77"/>
      <c r="F36" s="77"/>
      <c r="G36" s="132" t="s">
        <v>49</v>
      </c>
      <c r="H36" s="133" t="s">
        <v>50</v>
      </c>
      <c r="I36" s="134"/>
      <c r="J36" s="135">
        <f>SUM(J27:J34)</f>
        <v>0</v>
      </c>
      <c r="K36" s="136"/>
    </row>
    <row r="37" spans="2:11" s="1" customFormat="1" ht="14.45" customHeight="1">
      <c r="B37" s="54"/>
      <c r="C37" s="55"/>
      <c r="D37" s="55"/>
      <c r="E37" s="55"/>
      <c r="F37" s="55"/>
      <c r="G37" s="55"/>
      <c r="H37" s="55"/>
      <c r="I37" s="137"/>
      <c r="J37" s="55"/>
      <c r="K37" s="56"/>
    </row>
    <row r="41" spans="2:11" s="1" customFormat="1" ht="6.95" customHeight="1">
      <c r="B41" s="138"/>
      <c r="C41" s="139"/>
      <c r="D41" s="139"/>
      <c r="E41" s="139"/>
      <c r="F41" s="139"/>
      <c r="G41" s="139"/>
      <c r="H41" s="139"/>
      <c r="I41" s="140"/>
      <c r="J41" s="139"/>
      <c r="K41" s="141"/>
    </row>
    <row r="42" spans="2:11" s="1" customFormat="1" ht="36.950000000000003" customHeight="1">
      <c r="B42" s="39"/>
      <c r="C42" s="28" t="s">
        <v>118</v>
      </c>
      <c r="D42" s="40"/>
      <c r="E42" s="40"/>
      <c r="F42" s="40"/>
      <c r="G42" s="40"/>
      <c r="H42" s="40"/>
      <c r="I42" s="116"/>
      <c r="J42" s="40"/>
      <c r="K42" s="43"/>
    </row>
    <row r="43" spans="2:11" s="1" customFormat="1" ht="6.95" customHeight="1">
      <c r="B43" s="39"/>
      <c r="C43" s="40"/>
      <c r="D43" s="40"/>
      <c r="E43" s="40"/>
      <c r="F43" s="40"/>
      <c r="G43" s="40"/>
      <c r="H43" s="40"/>
      <c r="I43" s="116"/>
      <c r="J43" s="40"/>
      <c r="K43" s="43"/>
    </row>
    <row r="44" spans="2:11" s="1" customFormat="1" ht="14.45" customHeight="1">
      <c r="B44" s="39"/>
      <c r="C44" s="35" t="s">
        <v>18</v>
      </c>
      <c r="D44" s="40"/>
      <c r="E44" s="40"/>
      <c r="F44" s="40"/>
      <c r="G44" s="40"/>
      <c r="H44" s="40"/>
      <c r="I44" s="116"/>
      <c r="J44" s="40"/>
      <c r="K44" s="43"/>
    </row>
    <row r="45" spans="2:11" s="1" customFormat="1" ht="22.5" customHeight="1">
      <c r="B45" s="39"/>
      <c r="C45" s="40"/>
      <c r="D45" s="40"/>
      <c r="E45" s="370" t="str">
        <f>E7</f>
        <v>Slavkov - ekologizace kotelny na tuhá paliva</v>
      </c>
      <c r="F45" s="371"/>
      <c r="G45" s="371"/>
      <c r="H45" s="371"/>
      <c r="I45" s="116"/>
      <c r="J45" s="40"/>
      <c r="K45" s="43"/>
    </row>
    <row r="46" spans="2:11" s="1" customFormat="1" ht="14.45" customHeight="1">
      <c r="B46" s="39"/>
      <c r="C46" s="35" t="s">
        <v>116</v>
      </c>
      <c r="D46" s="40"/>
      <c r="E46" s="40"/>
      <c r="F46" s="40"/>
      <c r="G46" s="40"/>
      <c r="H46" s="40"/>
      <c r="I46" s="116"/>
      <c r="J46" s="40"/>
      <c r="K46" s="43"/>
    </row>
    <row r="47" spans="2:11" s="1" customFormat="1" ht="23.25" customHeight="1">
      <c r="B47" s="39"/>
      <c r="C47" s="40"/>
      <c r="D47" s="40"/>
      <c r="E47" s="372" t="str">
        <f>E9</f>
        <v>SO 02.3 - Úložiště propanu - venkovní rozvody plynu</v>
      </c>
      <c r="F47" s="373"/>
      <c r="G47" s="373"/>
      <c r="H47" s="373"/>
      <c r="I47" s="116"/>
      <c r="J47" s="40"/>
      <c r="K47" s="43"/>
    </row>
    <row r="48" spans="2:11" s="1" customFormat="1" ht="6.95" customHeight="1">
      <c r="B48" s="39"/>
      <c r="C48" s="40"/>
      <c r="D48" s="40"/>
      <c r="E48" s="40"/>
      <c r="F48" s="40"/>
      <c r="G48" s="40"/>
      <c r="H48" s="40"/>
      <c r="I48" s="116"/>
      <c r="J48" s="40"/>
      <c r="K48" s="43"/>
    </row>
    <row r="49" spans="2:47" s="1" customFormat="1" ht="18" customHeight="1">
      <c r="B49" s="39"/>
      <c r="C49" s="35" t="s">
        <v>23</v>
      </c>
      <c r="D49" s="40"/>
      <c r="E49" s="40"/>
      <c r="F49" s="33" t="str">
        <f>F12</f>
        <v xml:space="preserve">VZ Slavkov </v>
      </c>
      <c r="G49" s="40"/>
      <c r="H49" s="40"/>
      <c r="I49" s="117" t="s">
        <v>25</v>
      </c>
      <c r="J49" s="118" t="str">
        <f>IF(J12="","",J12)</f>
        <v>23. 8. 2017</v>
      </c>
      <c r="K49" s="43"/>
    </row>
    <row r="50" spans="2:47" s="1" customFormat="1" ht="6.95" customHeight="1">
      <c r="B50" s="39"/>
      <c r="C50" s="40"/>
      <c r="D50" s="40"/>
      <c r="E50" s="40"/>
      <c r="F50" s="40"/>
      <c r="G50" s="40"/>
      <c r="H50" s="40"/>
      <c r="I50" s="116"/>
      <c r="J50" s="40"/>
      <c r="K50" s="43"/>
    </row>
    <row r="51" spans="2:47" s="1" customFormat="1" ht="15">
      <c r="B51" s="39"/>
      <c r="C51" s="35" t="s">
        <v>27</v>
      </c>
      <c r="D51" s="40"/>
      <c r="E51" s="40"/>
      <c r="F51" s="33" t="str">
        <f>E15</f>
        <v>Armádní servisní, p.o.</v>
      </c>
      <c r="G51" s="40"/>
      <c r="H51" s="40"/>
      <c r="I51" s="117" t="s">
        <v>33</v>
      </c>
      <c r="J51" s="33" t="str">
        <f>E21</f>
        <v>Václav Krejčí</v>
      </c>
      <c r="K51" s="43"/>
    </row>
    <row r="52" spans="2:47" s="1" customFormat="1" ht="14.45" customHeight="1">
      <c r="B52" s="39"/>
      <c r="C52" s="35" t="s">
        <v>31</v>
      </c>
      <c r="D52" s="40"/>
      <c r="E52" s="40"/>
      <c r="F52" s="33" t="str">
        <f>IF(E18="","",E18)</f>
        <v/>
      </c>
      <c r="G52" s="40"/>
      <c r="H52" s="40"/>
      <c r="I52" s="116"/>
      <c r="J52" s="40"/>
      <c r="K52" s="43"/>
    </row>
    <row r="53" spans="2:47" s="1" customFormat="1" ht="10.35" customHeight="1">
      <c r="B53" s="39"/>
      <c r="C53" s="40"/>
      <c r="D53" s="40"/>
      <c r="E53" s="40"/>
      <c r="F53" s="40"/>
      <c r="G53" s="40"/>
      <c r="H53" s="40"/>
      <c r="I53" s="116"/>
      <c r="J53" s="40"/>
      <c r="K53" s="43"/>
    </row>
    <row r="54" spans="2:47" s="1" customFormat="1" ht="29.25" customHeight="1">
      <c r="B54" s="39"/>
      <c r="C54" s="142" t="s">
        <v>119</v>
      </c>
      <c r="D54" s="130"/>
      <c r="E54" s="130"/>
      <c r="F54" s="130"/>
      <c r="G54" s="130"/>
      <c r="H54" s="130"/>
      <c r="I54" s="143"/>
      <c r="J54" s="144" t="s">
        <v>120</v>
      </c>
      <c r="K54" s="145"/>
    </row>
    <row r="55" spans="2:47" s="1" customFormat="1" ht="10.35" customHeight="1">
      <c r="B55" s="39"/>
      <c r="C55" s="40"/>
      <c r="D55" s="40"/>
      <c r="E55" s="40"/>
      <c r="F55" s="40"/>
      <c r="G55" s="40"/>
      <c r="H55" s="40"/>
      <c r="I55" s="116"/>
      <c r="J55" s="40"/>
      <c r="K55" s="43"/>
    </row>
    <row r="56" spans="2:47" s="1" customFormat="1" ht="29.25" customHeight="1">
      <c r="B56" s="39"/>
      <c r="C56" s="146" t="s">
        <v>121</v>
      </c>
      <c r="D56" s="40"/>
      <c r="E56" s="40"/>
      <c r="F56" s="40"/>
      <c r="G56" s="40"/>
      <c r="H56" s="40"/>
      <c r="I56" s="116"/>
      <c r="J56" s="126">
        <f>J90</f>
        <v>0</v>
      </c>
      <c r="K56" s="43"/>
      <c r="AU56" s="22" t="s">
        <v>122</v>
      </c>
    </row>
    <row r="57" spans="2:47" s="7" customFormat="1" ht="24.95" customHeight="1">
      <c r="B57" s="147"/>
      <c r="C57" s="148"/>
      <c r="D57" s="149" t="s">
        <v>123</v>
      </c>
      <c r="E57" s="150"/>
      <c r="F57" s="150"/>
      <c r="G57" s="150"/>
      <c r="H57" s="150"/>
      <c r="I57" s="151"/>
      <c r="J57" s="152">
        <f>J91</f>
        <v>0</v>
      </c>
      <c r="K57" s="153"/>
    </row>
    <row r="58" spans="2:47" s="8" customFormat="1" ht="19.899999999999999" customHeight="1">
      <c r="B58" s="154"/>
      <c r="C58" s="155"/>
      <c r="D58" s="156" t="s">
        <v>124</v>
      </c>
      <c r="E58" s="157"/>
      <c r="F58" s="157"/>
      <c r="G58" s="157"/>
      <c r="H58" s="157"/>
      <c r="I58" s="158"/>
      <c r="J58" s="159">
        <f>J92</f>
        <v>0</v>
      </c>
      <c r="K58" s="160"/>
    </row>
    <row r="59" spans="2:47" s="8" customFormat="1" ht="19.899999999999999" customHeight="1">
      <c r="B59" s="154"/>
      <c r="C59" s="155"/>
      <c r="D59" s="156" t="s">
        <v>125</v>
      </c>
      <c r="E59" s="157"/>
      <c r="F59" s="157"/>
      <c r="G59" s="157"/>
      <c r="H59" s="157"/>
      <c r="I59" s="158"/>
      <c r="J59" s="159">
        <f>J124</f>
        <v>0</v>
      </c>
      <c r="K59" s="160"/>
    </row>
    <row r="60" spans="2:47" s="8" customFormat="1" ht="19.899999999999999" customHeight="1">
      <c r="B60" s="154"/>
      <c r="C60" s="155"/>
      <c r="D60" s="156" t="s">
        <v>127</v>
      </c>
      <c r="E60" s="157"/>
      <c r="F60" s="157"/>
      <c r="G60" s="157"/>
      <c r="H60" s="157"/>
      <c r="I60" s="158"/>
      <c r="J60" s="159">
        <f>J126</f>
        <v>0</v>
      </c>
      <c r="K60" s="160"/>
    </row>
    <row r="61" spans="2:47" s="8" customFormat="1" ht="19.899999999999999" customHeight="1">
      <c r="B61" s="154"/>
      <c r="C61" s="155"/>
      <c r="D61" s="156" t="s">
        <v>128</v>
      </c>
      <c r="E61" s="157"/>
      <c r="F61" s="157"/>
      <c r="G61" s="157"/>
      <c r="H61" s="157"/>
      <c r="I61" s="158"/>
      <c r="J61" s="159">
        <f>J130</f>
        <v>0</v>
      </c>
      <c r="K61" s="160"/>
    </row>
    <row r="62" spans="2:47" s="8" customFormat="1" ht="19.899999999999999" customHeight="1">
      <c r="B62" s="154"/>
      <c r="C62" s="155"/>
      <c r="D62" s="156" t="s">
        <v>130</v>
      </c>
      <c r="E62" s="157"/>
      <c r="F62" s="157"/>
      <c r="G62" s="157"/>
      <c r="H62" s="157"/>
      <c r="I62" s="158"/>
      <c r="J62" s="159">
        <f>J139</f>
        <v>0</v>
      </c>
      <c r="K62" s="160"/>
    </row>
    <row r="63" spans="2:47" s="8" customFormat="1" ht="19.899999999999999" customHeight="1">
      <c r="B63" s="154"/>
      <c r="C63" s="155"/>
      <c r="D63" s="156" t="s">
        <v>131</v>
      </c>
      <c r="E63" s="157"/>
      <c r="F63" s="157"/>
      <c r="G63" s="157"/>
      <c r="H63" s="157"/>
      <c r="I63" s="158"/>
      <c r="J63" s="159">
        <f>J149</f>
        <v>0</v>
      </c>
      <c r="K63" s="160"/>
    </row>
    <row r="64" spans="2:47" s="8" customFormat="1" ht="19.899999999999999" customHeight="1">
      <c r="B64" s="154"/>
      <c r="C64" s="155"/>
      <c r="D64" s="156" t="s">
        <v>132</v>
      </c>
      <c r="E64" s="157"/>
      <c r="F64" s="157"/>
      <c r="G64" s="157"/>
      <c r="H64" s="157"/>
      <c r="I64" s="158"/>
      <c r="J64" s="159">
        <f>J154</f>
        <v>0</v>
      </c>
      <c r="K64" s="160"/>
    </row>
    <row r="65" spans="2:12" s="8" customFormat="1" ht="19.899999999999999" customHeight="1">
      <c r="B65" s="154"/>
      <c r="C65" s="155"/>
      <c r="D65" s="156" t="s">
        <v>133</v>
      </c>
      <c r="E65" s="157"/>
      <c r="F65" s="157"/>
      <c r="G65" s="157"/>
      <c r="H65" s="157"/>
      <c r="I65" s="158"/>
      <c r="J65" s="159">
        <f>J166</f>
        <v>0</v>
      </c>
      <c r="K65" s="160"/>
    </row>
    <row r="66" spans="2:12" s="7" customFormat="1" ht="24.95" customHeight="1">
      <c r="B66" s="147"/>
      <c r="C66" s="148"/>
      <c r="D66" s="149" t="s">
        <v>134</v>
      </c>
      <c r="E66" s="150"/>
      <c r="F66" s="150"/>
      <c r="G66" s="150"/>
      <c r="H66" s="150"/>
      <c r="I66" s="151"/>
      <c r="J66" s="152">
        <f>J169</f>
        <v>0</v>
      </c>
      <c r="K66" s="153"/>
    </row>
    <row r="67" spans="2:12" s="8" customFormat="1" ht="19.899999999999999" customHeight="1">
      <c r="B67" s="154"/>
      <c r="C67" s="155"/>
      <c r="D67" s="156" t="s">
        <v>874</v>
      </c>
      <c r="E67" s="157"/>
      <c r="F67" s="157"/>
      <c r="G67" s="157"/>
      <c r="H67" s="157"/>
      <c r="I67" s="158"/>
      <c r="J67" s="159">
        <f>J170</f>
        <v>0</v>
      </c>
      <c r="K67" s="160"/>
    </row>
    <row r="68" spans="2:12" s="8" customFormat="1" ht="19.899999999999999" customHeight="1">
      <c r="B68" s="154"/>
      <c r="C68" s="155"/>
      <c r="D68" s="156" t="s">
        <v>136</v>
      </c>
      <c r="E68" s="157"/>
      <c r="F68" s="157"/>
      <c r="G68" s="157"/>
      <c r="H68" s="157"/>
      <c r="I68" s="158"/>
      <c r="J68" s="159">
        <f>J207</f>
        <v>0</v>
      </c>
      <c r="K68" s="160"/>
    </row>
    <row r="69" spans="2:12" s="8" customFormat="1" ht="19.899999999999999" customHeight="1">
      <c r="B69" s="154"/>
      <c r="C69" s="155"/>
      <c r="D69" s="156" t="s">
        <v>137</v>
      </c>
      <c r="E69" s="157"/>
      <c r="F69" s="157"/>
      <c r="G69" s="157"/>
      <c r="H69" s="157"/>
      <c r="I69" s="158"/>
      <c r="J69" s="159">
        <f>J211</f>
        <v>0</v>
      </c>
      <c r="K69" s="160"/>
    </row>
    <row r="70" spans="2:12" s="7" customFormat="1" ht="24.95" customHeight="1">
      <c r="B70" s="147"/>
      <c r="C70" s="148"/>
      <c r="D70" s="149" t="s">
        <v>875</v>
      </c>
      <c r="E70" s="150"/>
      <c r="F70" s="150"/>
      <c r="G70" s="150"/>
      <c r="H70" s="150"/>
      <c r="I70" s="151"/>
      <c r="J70" s="152">
        <f>J215</f>
        <v>0</v>
      </c>
      <c r="K70" s="153"/>
    </row>
    <row r="71" spans="2:12" s="1" customFormat="1" ht="21.75" customHeight="1">
      <c r="B71" s="39"/>
      <c r="C71" s="40"/>
      <c r="D71" s="40"/>
      <c r="E71" s="40"/>
      <c r="F71" s="40"/>
      <c r="G71" s="40"/>
      <c r="H71" s="40"/>
      <c r="I71" s="116"/>
      <c r="J71" s="40"/>
      <c r="K71" s="43"/>
    </row>
    <row r="72" spans="2:12" s="1" customFormat="1" ht="6.95" customHeight="1">
      <c r="B72" s="54"/>
      <c r="C72" s="55"/>
      <c r="D72" s="55"/>
      <c r="E72" s="55"/>
      <c r="F72" s="55"/>
      <c r="G72" s="55"/>
      <c r="H72" s="55"/>
      <c r="I72" s="137"/>
      <c r="J72" s="55"/>
      <c r="K72" s="56"/>
    </row>
    <row r="76" spans="2:12" s="1" customFormat="1" ht="6.95" customHeight="1">
      <c r="B76" s="57"/>
      <c r="C76" s="58"/>
      <c r="D76" s="58"/>
      <c r="E76" s="58"/>
      <c r="F76" s="58"/>
      <c r="G76" s="58"/>
      <c r="H76" s="58"/>
      <c r="I76" s="140"/>
      <c r="J76" s="58"/>
      <c r="K76" s="58"/>
      <c r="L76" s="59"/>
    </row>
    <row r="77" spans="2:12" s="1" customFormat="1" ht="36.950000000000003" customHeight="1">
      <c r="B77" s="39"/>
      <c r="C77" s="60" t="s">
        <v>140</v>
      </c>
      <c r="D77" s="61"/>
      <c r="E77" s="61"/>
      <c r="F77" s="61"/>
      <c r="G77" s="61"/>
      <c r="H77" s="61"/>
      <c r="I77" s="161"/>
      <c r="J77" s="61"/>
      <c r="K77" s="61"/>
      <c r="L77" s="59"/>
    </row>
    <row r="78" spans="2:12" s="1" customFormat="1" ht="6.95" customHeight="1">
      <c r="B78" s="39"/>
      <c r="C78" s="61"/>
      <c r="D78" s="61"/>
      <c r="E78" s="61"/>
      <c r="F78" s="61"/>
      <c r="G78" s="61"/>
      <c r="H78" s="61"/>
      <c r="I78" s="161"/>
      <c r="J78" s="61"/>
      <c r="K78" s="61"/>
      <c r="L78" s="59"/>
    </row>
    <row r="79" spans="2:12" s="1" customFormat="1" ht="14.45" customHeight="1">
      <c r="B79" s="39"/>
      <c r="C79" s="63" t="s">
        <v>18</v>
      </c>
      <c r="D79" s="61"/>
      <c r="E79" s="61"/>
      <c r="F79" s="61"/>
      <c r="G79" s="61"/>
      <c r="H79" s="61"/>
      <c r="I79" s="161"/>
      <c r="J79" s="61"/>
      <c r="K79" s="61"/>
      <c r="L79" s="59"/>
    </row>
    <row r="80" spans="2:12" s="1" customFormat="1" ht="22.5" customHeight="1">
      <c r="B80" s="39"/>
      <c r="C80" s="61"/>
      <c r="D80" s="61"/>
      <c r="E80" s="366" t="str">
        <f>E7</f>
        <v>Slavkov - ekologizace kotelny na tuhá paliva</v>
      </c>
      <c r="F80" s="367"/>
      <c r="G80" s="367"/>
      <c r="H80" s="367"/>
      <c r="I80" s="161"/>
      <c r="J80" s="61"/>
      <c r="K80" s="61"/>
      <c r="L80" s="59"/>
    </row>
    <row r="81" spans="2:65" s="1" customFormat="1" ht="14.45" customHeight="1">
      <c r="B81" s="39"/>
      <c r="C81" s="63" t="s">
        <v>116</v>
      </c>
      <c r="D81" s="61"/>
      <c r="E81" s="61"/>
      <c r="F81" s="61"/>
      <c r="G81" s="61"/>
      <c r="H81" s="61"/>
      <c r="I81" s="161"/>
      <c r="J81" s="61"/>
      <c r="K81" s="61"/>
      <c r="L81" s="59"/>
    </row>
    <row r="82" spans="2:65" s="1" customFormat="1" ht="23.25" customHeight="1">
      <c r="B82" s="39"/>
      <c r="C82" s="61"/>
      <c r="D82" s="61"/>
      <c r="E82" s="334" t="str">
        <f>E9</f>
        <v>SO 02.3 - Úložiště propanu - venkovní rozvody plynu</v>
      </c>
      <c r="F82" s="368"/>
      <c r="G82" s="368"/>
      <c r="H82" s="368"/>
      <c r="I82" s="161"/>
      <c r="J82" s="61"/>
      <c r="K82" s="61"/>
      <c r="L82" s="59"/>
    </row>
    <row r="83" spans="2:65" s="1" customFormat="1" ht="6.95" customHeight="1">
      <c r="B83" s="39"/>
      <c r="C83" s="61"/>
      <c r="D83" s="61"/>
      <c r="E83" s="61"/>
      <c r="F83" s="61"/>
      <c r="G83" s="61"/>
      <c r="H83" s="61"/>
      <c r="I83" s="161"/>
      <c r="J83" s="61"/>
      <c r="K83" s="61"/>
      <c r="L83" s="59"/>
    </row>
    <row r="84" spans="2:65" s="1" customFormat="1" ht="18" customHeight="1">
      <c r="B84" s="39"/>
      <c r="C84" s="63" t="s">
        <v>23</v>
      </c>
      <c r="D84" s="61"/>
      <c r="E84" s="61"/>
      <c r="F84" s="162" t="str">
        <f>F12</f>
        <v xml:space="preserve">VZ Slavkov </v>
      </c>
      <c r="G84" s="61"/>
      <c r="H84" s="61"/>
      <c r="I84" s="163" t="s">
        <v>25</v>
      </c>
      <c r="J84" s="71" t="str">
        <f>IF(J12="","",J12)</f>
        <v>23. 8. 2017</v>
      </c>
      <c r="K84" s="61"/>
      <c r="L84" s="59"/>
    </row>
    <row r="85" spans="2:65" s="1" customFormat="1" ht="6.95" customHeight="1">
      <c r="B85" s="39"/>
      <c r="C85" s="61"/>
      <c r="D85" s="61"/>
      <c r="E85" s="61"/>
      <c r="F85" s="61"/>
      <c r="G85" s="61"/>
      <c r="H85" s="61"/>
      <c r="I85" s="161"/>
      <c r="J85" s="61"/>
      <c r="K85" s="61"/>
      <c r="L85" s="59"/>
    </row>
    <row r="86" spans="2:65" s="1" customFormat="1" ht="15">
      <c r="B86" s="39"/>
      <c r="C86" s="63" t="s">
        <v>27</v>
      </c>
      <c r="D86" s="61"/>
      <c r="E86" s="61"/>
      <c r="F86" s="162" t="str">
        <f>E15</f>
        <v>Armádní servisní, p.o.</v>
      </c>
      <c r="G86" s="61"/>
      <c r="H86" s="61"/>
      <c r="I86" s="163" t="s">
        <v>33</v>
      </c>
      <c r="J86" s="162" t="str">
        <f>E21</f>
        <v>Václav Krejčí</v>
      </c>
      <c r="K86" s="61"/>
      <c r="L86" s="59"/>
    </row>
    <row r="87" spans="2:65" s="1" customFormat="1" ht="14.45" customHeight="1">
      <c r="B87" s="39"/>
      <c r="C87" s="63" t="s">
        <v>31</v>
      </c>
      <c r="D87" s="61"/>
      <c r="E87" s="61"/>
      <c r="F87" s="162" t="str">
        <f>IF(E18="","",E18)</f>
        <v/>
      </c>
      <c r="G87" s="61"/>
      <c r="H87" s="61"/>
      <c r="I87" s="161"/>
      <c r="J87" s="61"/>
      <c r="K87" s="61"/>
      <c r="L87" s="59"/>
    </row>
    <row r="88" spans="2:65" s="1" customFormat="1" ht="10.35" customHeight="1">
      <c r="B88" s="39"/>
      <c r="C88" s="61"/>
      <c r="D88" s="61"/>
      <c r="E88" s="61"/>
      <c r="F88" s="61"/>
      <c r="G88" s="61"/>
      <c r="H88" s="61"/>
      <c r="I88" s="161"/>
      <c r="J88" s="61"/>
      <c r="K88" s="61"/>
      <c r="L88" s="59"/>
    </row>
    <row r="89" spans="2:65" s="9" customFormat="1" ht="29.25" customHeight="1">
      <c r="B89" s="164"/>
      <c r="C89" s="165" t="s">
        <v>141</v>
      </c>
      <c r="D89" s="166" t="s">
        <v>57</v>
      </c>
      <c r="E89" s="166" t="s">
        <v>53</v>
      </c>
      <c r="F89" s="166" t="s">
        <v>142</v>
      </c>
      <c r="G89" s="166" t="s">
        <v>143</v>
      </c>
      <c r="H89" s="166" t="s">
        <v>144</v>
      </c>
      <c r="I89" s="167" t="s">
        <v>145</v>
      </c>
      <c r="J89" s="166" t="s">
        <v>120</v>
      </c>
      <c r="K89" s="168" t="s">
        <v>146</v>
      </c>
      <c r="L89" s="169"/>
      <c r="M89" s="79" t="s">
        <v>147</v>
      </c>
      <c r="N89" s="80" t="s">
        <v>42</v>
      </c>
      <c r="O89" s="80" t="s">
        <v>148</v>
      </c>
      <c r="P89" s="80" t="s">
        <v>149</v>
      </c>
      <c r="Q89" s="80" t="s">
        <v>150</v>
      </c>
      <c r="R89" s="80" t="s">
        <v>151</v>
      </c>
      <c r="S89" s="80" t="s">
        <v>152</v>
      </c>
      <c r="T89" s="81" t="s">
        <v>153</v>
      </c>
    </row>
    <row r="90" spans="2:65" s="1" customFormat="1" ht="29.25" customHeight="1">
      <c r="B90" s="39"/>
      <c r="C90" s="85" t="s">
        <v>121</v>
      </c>
      <c r="D90" s="61"/>
      <c r="E90" s="61"/>
      <c r="F90" s="61"/>
      <c r="G90" s="61"/>
      <c r="H90" s="61"/>
      <c r="I90" s="161"/>
      <c r="J90" s="170">
        <f>BK90</f>
        <v>0</v>
      </c>
      <c r="K90" s="61"/>
      <c r="L90" s="59"/>
      <c r="M90" s="82"/>
      <c r="N90" s="83"/>
      <c r="O90" s="83"/>
      <c r="P90" s="171">
        <f>P91+P169+P215</f>
        <v>0</v>
      </c>
      <c r="Q90" s="83"/>
      <c r="R90" s="171">
        <f>R91+R169+R215</f>
        <v>0</v>
      </c>
      <c r="S90" s="83"/>
      <c r="T90" s="172">
        <f>T91+T169+T215</f>
        <v>0</v>
      </c>
      <c r="AT90" s="22" t="s">
        <v>71</v>
      </c>
      <c r="AU90" s="22" t="s">
        <v>122</v>
      </c>
      <c r="BK90" s="173">
        <f>BK91+BK169+BK215</f>
        <v>0</v>
      </c>
    </row>
    <row r="91" spans="2:65" s="10" customFormat="1" ht="37.35" customHeight="1">
      <c r="B91" s="174"/>
      <c r="C91" s="175"/>
      <c r="D91" s="176" t="s">
        <v>71</v>
      </c>
      <c r="E91" s="177" t="s">
        <v>154</v>
      </c>
      <c r="F91" s="177" t="s">
        <v>155</v>
      </c>
      <c r="G91" s="175"/>
      <c r="H91" s="175"/>
      <c r="I91" s="178"/>
      <c r="J91" s="179">
        <f>BK91</f>
        <v>0</v>
      </c>
      <c r="K91" s="175"/>
      <c r="L91" s="180"/>
      <c r="M91" s="181"/>
      <c r="N91" s="182"/>
      <c r="O91" s="182"/>
      <c r="P91" s="183">
        <f>P92+P124+P126+P130+P139+P149+P154+P166</f>
        <v>0</v>
      </c>
      <c r="Q91" s="182"/>
      <c r="R91" s="183">
        <f>R92+R124+R126+R130+R139+R149+R154+R166</f>
        <v>0</v>
      </c>
      <c r="S91" s="182"/>
      <c r="T91" s="184">
        <f>T92+T124+T126+T130+T139+T149+T154+T166</f>
        <v>0</v>
      </c>
      <c r="AR91" s="185" t="s">
        <v>80</v>
      </c>
      <c r="AT91" s="186" t="s">
        <v>71</v>
      </c>
      <c r="AU91" s="186" t="s">
        <v>72</v>
      </c>
      <c r="AY91" s="185" t="s">
        <v>156</v>
      </c>
      <c r="BK91" s="187">
        <f>BK92+BK124+BK126+BK130+BK139+BK149+BK154+BK166</f>
        <v>0</v>
      </c>
    </row>
    <row r="92" spans="2:65" s="10" customFormat="1" ht="19.899999999999999" customHeight="1">
      <c r="B92" s="174"/>
      <c r="C92" s="175"/>
      <c r="D92" s="188" t="s">
        <v>71</v>
      </c>
      <c r="E92" s="189" t="s">
        <v>80</v>
      </c>
      <c r="F92" s="189" t="s">
        <v>157</v>
      </c>
      <c r="G92" s="175"/>
      <c r="H92" s="175"/>
      <c r="I92" s="178"/>
      <c r="J92" s="190">
        <f>BK92</f>
        <v>0</v>
      </c>
      <c r="K92" s="175"/>
      <c r="L92" s="180"/>
      <c r="M92" s="181"/>
      <c r="N92" s="182"/>
      <c r="O92" s="182"/>
      <c r="P92" s="183">
        <f>SUM(P93:P123)</f>
        <v>0</v>
      </c>
      <c r="Q92" s="182"/>
      <c r="R92" s="183">
        <f>SUM(R93:R123)</f>
        <v>0</v>
      </c>
      <c r="S92" s="182"/>
      <c r="T92" s="184">
        <f>SUM(T93:T123)</f>
        <v>0</v>
      </c>
      <c r="AR92" s="185" t="s">
        <v>80</v>
      </c>
      <c r="AT92" s="186" t="s">
        <v>71</v>
      </c>
      <c r="AU92" s="186" t="s">
        <v>80</v>
      </c>
      <c r="AY92" s="185" t="s">
        <v>156</v>
      </c>
      <c r="BK92" s="187">
        <f>SUM(BK93:BK123)</f>
        <v>0</v>
      </c>
    </row>
    <row r="93" spans="2:65" s="1" customFormat="1" ht="44.25" customHeight="1">
      <c r="B93" s="39"/>
      <c r="C93" s="191" t="s">
        <v>80</v>
      </c>
      <c r="D93" s="191" t="s">
        <v>158</v>
      </c>
      <c r="E93" s="192" t="s">
        <v>876</v>
      </c>
      <c r="F93" s="193" t="s">
        <v>877</v>
      </c>
      <c r="G93" s="194" t="s">
        <v>161</v>
      </c>
      <c r="H93" s="195">
        <v>21.45</v>
      </c>
      <c r="I93" s="196"/>
      <c r="J93" s="197">
        <f>ROUND(I93*H93,2)</f>
        <v>0</v>
      </c>
      <c r="K93" s="193" t="s">
        <v>21</v>
      </c>
      <c r="L93" s="59"/>
      <c r="M93" s="198" t="s">
        <v>21</v>
      </c>
      <c r="N93" s="199" t="s">
        <v>43</v>
      </c>
      <c r="O93" s="40"/>
      <c r="P93" s="200">
        <f>O93*H93</f>
        <v>0</v>
      </c>
      <c r="Q93" s="200">
        <v>0</v>
      </c>
      <c r="R93" s="200">
        <f>Q93*H93</f>
        <v>0</v>
      </c>
      <c r="S93" s="200">
        <v>0</v>
      </c>
      <c r="T93" s="201">
        <f>S93*H93</f>
        <v>0</v>
      </c>
      <c r="AR93" s="22" t="s">
        <v>162</v>
      </c>
      <c r="AT93" s="22" t="s">
        <v>158</v>
      </c>
      <c r="AU93" s="22" t="s">
        <v>82</v>
      </c>
      <c r="AY93" s="22" t="s">
        <v>156</v>
      </c>
      <c r="BE93" s="202">
        <f>IF(N93="základní",J93,0)</f>
        <v>0</v>
      </c>
      <c r="BF93" s="202">
        <f>IF(N93="snížená",J93,0)</f>
        <v>0</v>
      </c>
      <c r="BG93" s="202">
        <f>IF(N93="zákl. přenesená",J93,0)</f>
        <v>0</v>
      </c>
      <c r="BH93" s="202">
        <f>IF(N93="sníž. přenesená",J93,0)</f>
        <v>0</v>
      </c>
      <c r="BI93" s="202">
        <f>IF(N93="nulová",J93,0)</f>
        <v>0</v>
      </c>
      <c r="BJ93" s="22" t="s">
        <v>80</v>
      </c>
      <c r="BK93" s="202">
        <f>ROUND(I93*H93,2)</f>
        <v>0</v>
      </c>
      <c r="BL93" s="22" t="s">
        <v>162</v>
      </c>
      <c r="BM93" s="22" t="s">
        <v>82</v>
      </c>
    </row>
    <row r="94" spans="2:65" s="11" customFormat="1">
      <c r="B94" s="203"/>
      <c r="C94" s="204"/>
      <c r="D94" s="205" t="s">
        <v>163</v>
      </c>
      <c r="E94" s="206" t="s">
        <v>21</v>
      </c>
      <c r="F94" s="207" t="s">
        <v>878</v>
      </c>
      <c r="G94" s="204"/>
      <c r="H94" s="208">
        <v>21.45</v>
      </c>
      <c r="I94" s="209"/>
      <c r="J94" s="204"/>
      <c r="K94" s="204"/>
      <c r="L94" s="210"/>
      <c r="M94" s="211"/>
      <c r="N94" s="212"/>
      <c r="O94" s="212"/>
      <c r="P94" s="212"/>
      <c r="Q94" s="212"/>
      <c r="R94" s="212"/>
      <c r="S94" s="212"/>
      <c r="T94" s="213"/>
      <c r="AT94" s="214" t="s">
        <v>163</v>
      </c>
      <c r="AU94" s="214" t="s">
        <v>82</v>
      </c>
      <c r="AV94" s="11" t="s">
        <v>82</v>
      </c>
      <c r="AW94" s="11" t="s">
        <v>35</v>
      </c>
      <c r="AX94" s="11" t="s">
        <v>72</v>
      </c>
      <c r="AY94" s="214" t="s">
        <v>156</v>
      </c>
    </row>
    <row r="95" spans="2:65" s="12" customFormat="1">
      <c r="B95" s="215"/>
      <c r="C95" s="216"/>
      <c r="D95" s="217" t="s">
        <v>163</v>
      </c>
      <c r="E95" s="218" t="s">
        <v>21</v>
      </c>
      <c r="F95" s="219" t="s">
        <v>166</v>
      </c>
      <c r="G95" s="216"/>
      <c r="H95" s="220">
        <v>21.45</v>
      </c>
      <c r="I95" s="221"/>
      <c r="J95" s="216"/>
      <c r="K95" s="216"/>
      <c r="L95" s="222"/>
      <c r="M95" s="223"/>
      <c r="N95" s="224"/>
      <c r="O95" s="224"/>
      <c r="P95" s="224"/>
      <c r="Q95" s="224"/>
      <c r="R95" s="224"/>
      <c r="S95" s="224"/>
      <c r="T95" s="225"/>
      <c r="AT95" s="226" t="s">
        <v>163</v>
      </c>
      <c r="AU95" s="226" t="s">
        <v>82</v>
      </c>
      <c r="AV95" s="12" t="s">
        <v>162</v>
      </c>
      <c r="AW95" s="12" t="s">
        <v>35</v>
      </c>
      <c r="AX95" s="12" t="s">
        <v>80</v>
      </c>
      <c r="AY95" s="226" t="s">
        <v>156</v>
      </c>
    </row>
    <row r="96" spans="2:65" s="1" customFormat="1" ht="44.25" customHeight="1">
      <c r="B96" s="39"/>
      <c r="C96" s="191" t="s">
        <v>82</v>
      </c>
      <c r="D96" s="191" t="s">
        <v>158</v>
      </c>
      <c r="E96" s="192" t="s">
        <v>167</v>
      </c>
      <c r="F96" s="193" t="s">
        <v>168</v>
      </c>
      <c r="G96" s="194" t="s">
        <v>161</v>
      </c>
      <c r="H96" s="195">
        <v>21.45</v>
      </c>
      <c r="I96" s="196"/>
      <c r="J96" s="197">
        <f>ROUND(I96*H96,2)</f>
        <v>0</v>
      </c>
      <c r="K96" s="193" t="s">
        <v>21</v>
      </c>
      <c r="L96" s="59"/>
      <c r="M96" s="198" t="s">
        <v>21</v>
      </c>
      <c r="N96" s="199" t="s">
        <v>43</v>
      </c>
      <c r="O96" s="40"/>
      <c r="P96" s="200">
        <f>O96*H96</f>
        <v>0</v>
      </c>
      <c r="Q96" s="200">
        <v>0</v>
      </c>
      <c r="R96" s="200">
        <f>Q96*H96</f>
        <v>0</v>
      </c>
      <c r="S96" s="200">
        <v>0</v>
      </c>
      <c r="T96" s="201">
        <f>S96*H96</f>
        <v>0</v>
      </c>
      <c r="AR96" s="22" t="s">
        <v>162</v>
      </c>
      <c r="AT96" s="22" t="s">
        <v>158</v>
      </c>
      <c r="AU96" s="22" t="s">
        <v>82</v>
      </c>
      <c r="AY96" s="22" t="s">
        <v>156</v>
      </c>
      <c r="BE96" s="202">
        <f>IF(N96="základní",J96,0)</f>
        <v>0</v>
      </c>
      <c r="BF96" s="202">
        <f>IF(N96="snížená",J96,0)</f>
        <v>0</v>
      </c>
      <c r="BG96" s="202">
        <f>IF(N96="zákl. přenesená",J96,0)</f>
        <v>0</v>
      </c>
      <c r="BH96" s="202">
        <f>IF(N96="sníž. přenesená",J96,0)</f>
        <v>0</v>
      </c>
      <c r="BI96" s="202">
        <f>IF(N96="nulová",J96,0)</f>
        <v>0</v>
      </c>
      <c r="BJ96" s="22" t="s">
        <v>80</v>
      </c>
      <c r="BK96" s="202">
        <f>ROUND(I96*H96,2)</f>
        <v>0</v>
      </c>
      <c r="BL96" s="22" t="s">
        <v>162</v>
      </c>
      <c r="BM96" s="22" t="s">
        <v>162</v>
      </c>
    </row>
    <row r="97" spans="2:65" s="1" customFormat="1" ht="44.25" customHeight="1">
      <c r="B97" s="39"/>
      <c r="C97" s="191" t="s">
        <v>169</v>
      </c>
      <c r="D97" s="191" t="s">
        <v>158</v>
      </c>
      <c r="E97" s="192" t="s">
        <v>170</v>
      </c>
      <c r="F97" s="193" t="s">
        <v>171</v>
      </c>
      <c r="G97" s="194" t="s">
        <v>161</v>
      </c>
      <c r="H97" s="195">
        <v>21.45</v>
      </c>
      <c r="I97" s="196"/>
      <c r="J97" s="197">
        <f>ROUND(I97*H97,2)</f>
        <v>0</v>
      </c>
      <c r="K97" s="193" t="s">
        <v>21</v>
      </c>
      <c r="L97" s="59"/>
      <c r="M97" s="198" t="s">
        <v>21</v>
      </c>
      <c r="N97" s="199" t="s">
        <v>43</v>
      </c>
      <c r="O97" s="40"/>
      <c r="P97" s="200">
        <f>O97*H97</f>
        <v>0</v>
      </c>
      <c r="Q97" s="200">
        <v>0</v>
      </c>
      <c r="R97" s="200">
        <f>Q97*H97</f>
        <v>0</v>
      </c>
      <c r="S97" s="200">
        <v>0</v>
      </c>
      <c r="T97" s="201">
        <f>S97*H97</f>
        <v>0</v>
      </c>
      <c r="AR97" s="22" t="s">
        <v>162</v>
      </c>
      <c r="AT97" s="22" t="s">
        <v>158</v>
      </c>
      <c r="AU97" s="22" t="s">
        <v>82</v>
      </c>
      <c r="AY97" s="22" t="s">
        <v>156</v>
      </c>
      <c r="BE97" s="202">
        <f>IF(N97="základní",J97,0)</f>
        <v>0</v>
      </c>
      <c r="BF97" s="202">
        <f>IF(N97="snížená",J97,0)</f>
        <v>0</v>
      </c>
      <c r="BG97" s="202">
        <f>IF(N97="zákl. přenesená",J97,0)</f>
        <v>0</v>
      </c>
      <c r="BH97" s="202">
        <f>IF(N97="sníž. přenesená",J97,0)</f>
        <v>0</v>
      </c>
      <c r="BI97" s="202">
        <f>IF(N97="nulová",J97,0)</f>
        <v>0</v>
      </c>
      <c r="BJ97" s="22" t="s">
        <v>80</v>
      </c>
      <c r="BK97" s="202">
        <f>ROUND(I97*H97,2)</f>
        <v>0</v>
      </c>
      <c r="BL97" s="22" t="s">
        <v>162</v>
      </c>
      <c r="BM97" s="22" t="s">
        <v>172</v>
      </c>
    </row>
    <row r="98" spans="2:65" s="11" customFormat="1">
      <c r="B98" s="203"/>
      <c r="C98" s="204"/>
      <c r="D98" s="205" t="s">
        <v>163</v>
      </c>
      <c r="E98" s="206" t="s">
        <v>21</v>
      </c>
      <c r="F98" s="207" t="s">
        <v>878</v>
      </c>
      <c r="G98" s="204"/>
      <c r="H98" s="208">
        <v>21.45</v>
      </c>
      <c r="I98" s="209"/>
      <c r="J98" s="204"/>
      <c r="K98" s="204"/>
      <c r="L98" s="210"/>
      <c r="M98" s="211"/>
      <c r="N98" s="212"/>
      <c r="O98" s="212"/>
      <c r="P98" s="212"/>
      <c r="Q98" s="212"/>
      <c r="R98" s="212"/>
      <c r="S98" s="212"/>
      <c r="T98" s="213"/>
      <c r="AT98" s="214" t="s">
        <v>163</v>
      </c>
      <c r="AU98" s="214" t="s">
        <v>82</v>
      </c>
      <c r="AV98" s="11" t="s">
        <v>82</v>
      </c>
      <c r="AW98" s="11" t="s">
        <v>35</v>
      </c>
      <c r="AX98" s="11" t="s">
        <v>72</v>
      </c>
      <c r="AY98" s="214" t="s">
        <v>156</v>
      </c>
    </row>
    <row r="99" spans="2:65" s="12" customFormat="1">
      <c r="B99" s="215"/>
      <c r="C99" s="216"/>
      <c r="D99" s="217" t="s">
        <v>163</v>
      </c>
      <c r="E99" s="218" t="s">
        <v>21</v>
      </c>
      <c r="F99" s="219" t="s">
        <v>166</v>
      </c>
      <c r="G99" s="216"/>
      <c r="H99" s="220">
        <v>21.45</v>
      </c>
      <c r="I99" s="221"/>
      <c r="J99" s="216"/>
      <c r="K99" s="216"/>
      <c r="L99" s="222"/>
      <c r="M99" s="223"/>
      <c r="N99" s="224"/>
      <c r="O99" s="224"/>
      <c r="P99" s="224"/>
      <c r="Q99" s="224"/>
      <c r="R99" s="224"/>
      <c r="S99" s="224"/>
      <c r="T99" s="225"/>
      <c r="AT99" s="226" t="s">
        <v>163</v>
      </c>
      <c r="AU99" s="226" t="s">
        <v>82</v>
      </c>
      <c r="AV99" s="12" t="s">
        <v>162</v>
      </c>
      <c r="AW99" s="12" t="s">
        <v>35</v>
      </c>
      <c r="AX99" s="12" t="s">
        <v>80</v>
      </c>
      <c r="AY99" s="226" t="s">
        <v>156</v>
      </c>
    </row>
    <row r="100" spans="2:65" s="1" customFormat="1" ht="31.5" customHeight="1">
      <c r="B100" s="39"/>
      <c r="C100" s="191" t="s">
        <v>162</v>
      </c>
      <c r="D100" s="191" t="s">
        <v>158</v>
      </c>
      <c r="E100" s="192" t="s">
        <v>879</v>
      </c>
      <c r="F100" s="193" t="s">
        <v>880</v>
      </c>
      <c r="G100" s="194" t="s">
        <v>175</v>
      </c>
      <c r="H100" s="195">
        <v>23.594999999999999</v>
      </c>
      <c r="I100" s="196"/>
      <c r="J100" s="197">
        <f>ROUND(I100*H100,2)</f>
        <v>0</v>
      </c>
      <c r="K100" s="193" t="s">
        <v>21</v>
      </c>
      <c r="L100" s="59"/>
      <c r="M100" s="198" t="s">
        <v>21</v>
      </c>
      <c r="N100" s="199" t="s">
        <v>43</v>
      </c>
      <c r="O100" s="40"/>
      <c r="P100" s="200">
        <f>O100*H100</f>
        <v>0</v>
      </c>
      <c r="Q100" s="200">
        <v>0</v>
      </c>
      <c r="R100" s="200">
        <f>Q100*H100</f>
        <v>0</v>
      </c>
      <c r="S100" s="200">
        <v>0</v>
      </c>
      <c r="T100" s="201">
        <f>S100*H100</f>
        <v>0</v>
      </c>
      <c r="AR100" s="22" t="s">
        <v>162</v>
      </c>
      <c r="AT100" s="22" t="s">
        <v>158</v>
      </c>
      <c r="AU100" s="22" t="s">
        <v>82</v>
      </c>
      <c r="AY100" s="22" t="s">
        <v>156</v>
      </c>
      <c r="BE100" s="202">
        <f>IF(N100="základní",J100,0)</f>
        <v>0</v>
      </c>
      <c r="BF100" s="202">
        <f>IF(N100="snížená",J100,0)</f>
        <v>0</v>
      </c>
      <c r="BG100" s="202">
        <f>IF(N100="zákl. přenesená",J100,0)</f>
        <v>0</v>
      </c>
      <c r="BH100" s="202">
        <f>IF(N100="sníž. přenesená",J100,0)</f>
        <v>0</v>
      </c>
      <c r="BI100" s="202">
        <f>IF(N100="nulová",J100,0)</f>
        <v>0</v>
      </c>
      <c r="BJ100" s="22" t="s">
        <v>80</v>
      </c>
      <c r="BK100" s="202">
        <f>ROUND(I100*H100,2)</f>
        <v>0</v>
      </c>
      <c r="BL100" s="22" t="s">
        <v>162</v>
      </c>
      <c r="BM100" s="22" t="s">
        <v>176</v>
      </c>
    </row>
    <row r="101" spans="2:65" s="1" customFormat="1" ht="31.5" customHeight="1">
      <c r="B101" s="39"/>
      <c r="C101" s="191" t="s">
        <v>177</v>
      </c>
      <c r="D101" s="191" t="s">
        <v>158</v>
      </c>
      <c r="E101" s="192" t="s">
        <v>881</v>
      </c>
      <c r="F101" s="193" t="s">
        <v>882</v>
      </c>
      <c r="G101" s="194" t="s">
        <v>175</v>
      </c>
      <c r="H101" s="195">
        <v>23.594999999999999</v>
      </c>
      <c r="I101" s="196"/>
      <c r="J101" s="197">
        <f>ROUND(I101*H101,2)</f>
        <v>0</v>
      </c>
      <c r="K101" s="193" t="s">
        <v>21</v>
      </c>
      <c r="L101" s="59"/>
      <c r="M101" s="198" t="s">
        <v>21</v>
      </c>
      <c r="N101" s="199" t="s">
        <v>43</v>
      </c>
      <c r="O101" s="40"/>
      <c r="P101" s="200">
        <f>O101*H101</f>
        <v>0</v>
      </c>
      <c r="Q101" s="200">
        <v>0</v>
      </c>
      <c r="R101" s="200">
        <f>Q101*H101</f>
        <v>0</v>
      </c>
      <c r="S101" s="200">
        <v>0</v>
      </c>
      <c r="T101" s="201">
        <f>S101*H101</f>
        <v>0</v>
      </c>
      <c r="AR101" s="22" t="s">
        <v>162</v>
      </c>
      <c r="AT101" s="22" t="s">
        <v>158</v>
      </c>
      <c r="AU101" s="22" t="s">
        <v>82</v>
      </c>
      <c r="AY101" s="22" t="s">
        <v>156</v>
      </c>
      <c r="BE101" s="202">
        <f>IF(N101="základní",J101,0)</f>
        <v>0</v>
      </c>
      <c r="BF101" s="202">
        <f>IF(N101="snížená",J101,0)</f>
        <v>0</v>
      </c>
      <c r="BG101" s="202">
        <f>IF(N101="zákl. přenesená",J101,0)</f>
        <v>0</v>
      </c>
      <c r="BH101" s="202">
        <f>IF(N101="sníž. přenesená",J101,0)</f>
        <v>0</v>
      </c>
      <c r="BI101" s="202">
        <f>IF(N101="nulová",J101,0)</f>
        <v>0</v>
      </c>
      <c r="BJ101" s="22" t="s">
        <v>80</v>
      </c>
      <c r="BK101" s="202">
        <f>ROUND(I101*H101,2)</f>
        <v>0</v>
      </c>
      <c r="BL101" s="22" t="s">
        <v>162</v>
      </c>
      <c r="BM101" s="22" t="s">
        <v>180</v>
      </c>
    </row>
    <row r="102" spans="2:65" s="1" customFormat="1" ht="31.5" customHeight="1">
      <c r="B102" s="39"/>
      <c r="C102" s="191" t="s">
        <v>172</v>
      </c>
      <c r="D102" s="191" t="s">
        <v>158</v>
      </c>
      <c r="E102" s="192" t="s">
        <v>883</v>
      </c>
      <c r="F102" s="193" t="s">
        <v>884</v>
      </c>
      <c r="G102" s="194" t="s">
        <v>161</v>
      </c>
      <c r="H102" s="195">
        <v>31.46</v>
      </c>
      <c r="I102" s="196"/>
      <c r="J102" s="197">
        <f>ROUND(I102*H102,2)</f>
        <v>0</v>
      </c>
      <c r="K102" s="193" t="s">
        <v>21</v>
      </c>
      <c r="L102" s="59"/>
      <c r="M102" s="198" t="s">
        <v>21</v>
      </c>
      <c r="N102" s="199" t="s">
        <v>43</v>
      </c>
      <c r="O102" s="40"/>
      <c r="P102" s="200">
        <f>O102*H102</f>
        <v>0</v>
      </c>
      <c r="Q102" s="200">
        <v>0</v>
      </c>
      <c r="R102" s="200">
        <f>Q102*H102</f>
        <v>0</v>
      </c>
      <c r="S102" s="200">
        <v>0</v>
      </c>
      <c r="T102" s="201">
        <f>S102*H102</f>
        <v>0</v>
      </c>
      <c r="AR102" s="22" t="s">
        <v>162</v>
      </c>
      <c r="AT102" s="22" t="s">
        <v>158</v>
      </c>
      <c r="AU102" s="22" t="s">
        <v>82</v>
      </c>
      <c r="AY102" s="22" t="s">
        <v>156</v>
      </c>
      <c r="BE102" s="202">
        <f>IF(N102="základní",J102,0)</f>
        <v>0</v>
      </c>
      <c r="BF102" s="202">
        <f>IF(N102="snížená",J102,0)</f>
        <v>0</v>
      </c>
      <c r="BG102" s="202">
        <f>IF(N102="zákl. přenesená",J102,0)</f>
        <v>0</v>
      </c>
      <c r="BH102" s="202">
        <f>IF(N102="sníž. přenesená",J102,0)</f>
        <v>0</v>
      </c>
      <c r="BI102" s="202">
        <f>IF(N102="nulová",J102,0)</f>
        <v>0</v>
      </c>
      <c r="BJ102" s="22" t="s">
        <v>80</v>
      </c>
      <c r="BK102" s="202">
        <f>ROUND(I102*H102,2)</f>
        <v>0</v>
      </c>
      <c r="BL102" s="22" t="s">
        <v>162</v>
      </c>
      <c r="BM102" s="22" t="s">
        <v>183</v>
      </c>
    </row>
    <row r="103" spans="2:65" s="11" customFormat="1">
      <c r="B103" s="203"/>
      <c r="C103" s="204"/>
      <c r="D103" s="205" t="s">
        <v>163</v>
      </c>
      <c r="E103" s="206" t="s">
        <v>21</v>
      </c>
      <c r="F103" s="207" t="s">
        <v>885</v>
      </c>
      <c r="G103" s="204"/>
      <c r="H103" s="208">
        <v>31.46</v>
      </c>
      <c r="I103" s="209"/>
      <c r="J103" s="204"/>
      <c r="K103" s="204"/>
      <c r="L103" s="210"/>
      <c r="M103" s="211"/>
      <c r="N103" s="212"/>
      <c r="O103" s="212"/>
      <c r="P103" s="212"/>
      <c r="Q103" s="212"/>
      <c r="R103" s="212"/>
      <c r="S103" s="212"/>
      <c r="T103" s="213"/>
      <c r="AT103" s="214" t="s">
        <v>163</v>
      </c>
      <c r="AU103" s="214" t="s">
        <v>82</v>
      </c>
      <c r="AV103" s="11" t="s">
        <v>82</v>
      </c>
      <c r="AW103" s="11" t="s">
        <v>35</v>
      </c>
      <c r="AX103" s="11" t="s">
        <v>72</v>
      </c>
      <c r="AY103" s="214" t="s">
        <v>156</v>
      </c>
    </row>
    <row r="104" spans="2:65" s="12" customFormat="1">
      <c r="B104" s="215"/>
      <c r="C104" s="216"/>
      <c r="D104" s="217" t="s">
        <v>163</v>
      </c>
      <c r="E104" s="218" t="s">
        <v>21</v>
      </c>
      <c r="F104" s="219" t="s">
        <v>166</v>
      </c>
      <c r="G104" s="216"/>
      <c r="H104" s="220">
        <v>31.46</v>
      </c>
      <c r="I104" s="221"/>
      <c r="J104" s="216"/>
      <c r="K104" s="216"/>
      <c r="L104" s="222"/>
      <c r="M104" s="223"/>
      <c r="N104" s="224"/>
      <c r="O104" s="224"/>
      <c r="P104" s="224"/>
      <c r="Q104" s="224"/>
      <c r="R104" s="224"/>
      <c r="S104" s="224"/>
      <c r="T104" s="225"/>
      <c r="AT104" s="226" t="s">
        <v>163</v>
      </c>
      <c r="AU104" s="226" t="s">
        <v>82</v>
      </c>
      <c r="AV104" s="12" t="s">
        <v>162</v>
      </c>
      <c r="AW104" s="12" t="s">
        <v>35</v>
      </c>
      <c r="AX104" s="12" t="s">
        <v>80</v>
      </c>
      <c r="AY104" s="226" t="s">
        <v>156</v>
      </c>
    </row>
    <row r="105" spans="2:65" s="1" customFormat="1" ht="31.5" customHeight="1">
      <c r="B105" s="39"/>
      <c r="C105" s="191" t="s">
        <v>185</v>
      </c>
      <c r="D105" s="191" t="s">
        <v>158</v>
      </c>
      <c r="E105" s="192" t="s">
        <v>886</v>
      </c>
      <c r="F105" s="193" t="s">
        <v>887</v>
      </c>
      <c r="G105" s="194" t="s">
        <v>161</v>
      </c>
      <c r="H105" s="195">
        <v>31.46</v>
      </c>
      <c r="I105" s="196"/>
      <c r="J105" s="197">
        <f>ROUND(I105*H105,2)</f>
        <v>0</v>
      </c>
      <c r="K105" s="193" t="s">
        <v>21</v>
      </c>
      <c r="L105" s="59"/>
      <c r="M105" s="198" t="s">
        <v>21</v>
      </c>
      <c r="N105" s="199" t="s">
        <v>43</v>
      </c>
      <c r="O105" s="40"/>
      <c r="P105" s="200">
        <f>O105*H105</f>
        <v>0</v>
      </c>
      <c r="Q105" s="200">
        <v>0</v>
      </c>
      <c r="R105" s="200">
        <f>Q105*H105</f>
        <v>0</v>
      </c>
      <c r="S105" s="200">
        <v>0</v>
      </c>
      <c r="T105" s="201">
        <f>S105*H105</f>
        <v>0</v>
      </c>
      <c r="AR105" s="22" t="s">
        <v>162</v>
      </c>
      <c r="AT105" s="22" t="s">
        <v>158</v>
      </c>
      <c r="AU105" s="22" t="s">
        <v>82</v>
      </c>
      <c r="AY105" s="22" t="s">
        <v>156</v>
      </c>
      <c r="BE105" s="202">
        <f>IF(N105="základní",J105,0)</f>
        <v>0</v>
      </c>
      <c r="BF105" s="202">
        <f>IF(N105="snížená",J105,0)</f>
        <v>0</v>
      </c>
      <c r="BG105" s="202">
        <f>IF(N105="zákl. přenesená",J105,0)</f>
        <v>0</v>
      </c>
      <c r="BH105" s="202">
        <f>IF(N105="sníž. přenesená",J105,0)</f>
        <v>0</v>
      </c>
      <c r="BI105" s="202">
        <f>IF(N105="nulová",J105,0)</f>
        <v>0</v>
      </c>
      <c r="BJ105" s="22" t="s">
        <v>80</v>
      </c>
      <c r="BK105" s="202">
        <f>ROUND(I105*H105,2)</f>
        <v>0</v>
      </c>
      <c r="BL105" s="22" t="s">
        <v>162</v>
      </c>
      <c r="BM105" s="22" t="s">
        <v>188</v>
      </c>
    </row>
    <row r="106" spans="2:65" s="1" customFormat="1" ht="44.25" customHeight="1">
      <c r="B106" s="39"/>
      <c r="C106" s="191" t="s">
        <v>176</v>
      </c>
      <c r="D106" s="191" t="s">
        <v>158</v>
      </c>
      <c r="E106" s="192" t="s">
        <v>753</v>
      </c>
      <c r="F106" s="193" t="s">
        <v>754</v>
      </c>
      <c r="G106" s="194" t="s">
        <v>175</v>
      </c>
      <c r="H106" s="195">
        <v>23.594999999999999</v>
      </c>
      <c r="I106" s="196"/>
      <c r="J106" s="197">
        <f>ROUND(I106*H106,2)</f>
        <v>0</v>
      </c>
      <c r="K106" s="193" t="s">
        <v>21</v>
      </c>
      <c r="L106" s="59"/>
      <c r="M106" s="198" t="s">
        <v>21</v>
      </c>
      <c r="N106" s="199" t="s">
        <v>43</v>
      </c>
      <c r="O106" s="40"/>
      <c r="P106" s="200">
        <f>O106*H106</f>
        <v>0</v>
      </c>
      <c r="Q106" s="200">
        <v>0</v>
      </c>
      <c r="R106" s="200">
        <f>Q106*H106</f>
        <v>0</v>
      </c>
      <c r="S106" s="200">
        <v>0</v>
      </c>
      <c r="T106" s="201">
        <f>S106*H106</f>
        <v>0</v>
      </c>
      <c r="AR106" s="22" t="s">
        <v>162</v>
      </c>
      <c r="AT106" s="22" t="s">
        <v>158</v>
      </c>
      <c r="AU106" s="22" t="s">
        <v>82</v>
      </c>
      <c r="AY106" s="22" t="s">
        <v>156</v>
      </c>
      <c r="BE106" s="202">
        <f>IF(N106="základní",J106,0)</f>
        <v>0</v>
      </c>
      <c r="BF106" s="202">
        <f>IF(N106="snížená",J106,0)</f>
        <v>0</v>
      </c>
      <c r="BG106" s="202">
        <f>IF(N106="zákl. přenesená",J106,0)</f>
        <v>0</v>
      </c>
      <c r="BH106" s="202">
        <f>IF(N106="sníž. přenesená",J106,0)</f>
        <v>0</v>
      </c>
      <c r="BI106" s="202">
        <f>IF(N106="nulová",J106,0)</f>
        <v>0</v>
      </c>
      <c r="BJ106" s="22" t="s">
        <v>80</v>
      </c>
      <c r="BK106" s="202">
        <f>ROUND(I106*H106,2)</f>
        <v>0</v>
      </c>
      <c r="BL106" s="22" t="s">
        <v>162</v>
      </c>
      <c r="BM106" s="22" t="s">
        <v>191</v>
      </c>
    </row>
    <row r="107" spans="2:65" s="1" customFormat="1" ht="44.25" customHeight="1">
      <c r="B107" s="39"/>
      <c r="C107" s="191" t="s">
        <v>192</v>
      </c>
      <c r="D107" s="191" t="s">
        <v>158</v>
      </c>
      <c r="E107" s="192" t="s">
        <v>215</v>
      </c>
      <c r="F107" s="193" t="s">
        <v>216</v>
      </c>
      <c r="G107" s="194" t="s">
        <v>175</v>
      </c>
      <c r="H107" s="195">
        <v>23.594999999999999</v>
      </c>
      <c r="I107" s="196"/>
      <c r="J107" s="197">
        <f>ROUND(I107*H107,2)</f>
        <v>0</v>
      </c>
      <c r="K107" s="193" t="s">
        <v>21</v>
      </c>
      <c r="L107" s="59"/>
      <c r="M107" s="198" t="s">
        <v>21</v>
      </c>
      <c r="N107" s="199" t="s">
        <v>43</v>
      </c>
      <c r="O107" s="40"/>
      <c r="P107" s="200">
        <f>O107*H107</f>
        <v>0</v>
      </c>
      <c r="Q107" s="200">
        <v>0</v>
      </c>
      <c r="R107" s="200">
        <f>Q107*H107</f>
        <v>0</v>
      </c>
      <c r="S107" s="200">
        <v>0</v>
      </c>
      <c r="T107" s="201">
        <f>S107*H107</f>
        <v>0</v>
      </c>
      <c r="AR107" s="22" t="s">
        <v>162</v>
      </c>
      <c r="AT107" s="22" t="s">
        <v>158</v>
      </c>
      <c r="AU107" s="22" t="s">
        <v>82</v>
      </c>
      <c r="AY107" s="22" t="s">
        <v>156</v>
      </c>
      <c r="BE107" s="202">
        <f>IF(N107="základní",J107,0)</f>
        <v>0</v>
      </c>
      <c r="BF107" s="202">
        <f>IF(N107="snížená",J107,0)</f>
        <v>0</v>
      </c>
      <c r="BG107" s="202">
        <f>IF(N107="zákl. přenesená",J107,0)</f>
        <v>0</v>
      </c>
      <c r="BH107" s="202">
        <f>IF(N107="sníž. přenesená",J107,0)</f>
        <v>0</v>
      </c>
      <c r="BI107" s="202">
        <f>IF(N107="nulová",J107,0)</f>
        <v>0</v>
      </c>
      <c r="BJ107" s="22" t="s">
        <v>80</v>
      </c>
      <c r="BK107" s="202">
        <f>ROUND(I107*H107,2)</f>
        <v>0</v>
      </c>
      <c r="BL107" s="22" t="s">
        <v>162</v>
      </c>
      <c r="BM107" s="22" t="s">
        <v>195</v>
      </c>
    </row>
    <row r="108" spans="2:65" s="1" customFormat="1" ht="44.25" customHeight="1">
      <c r="B108" s="39"/>
      <c r="C108" s="191" t="s">
        <v>180</v>
      </c>
      <c r="D108" s="191" t="s">
        <v>158</v>
      </c>
      <c r="E108" s="192" t="s">
        <v>218</v>
      </c>
      <c r="F108" s="193" t="s">
        <v>219</v>
      </c>
      <c r="G108" s="194" t="s">
        <v>175</v>
      </c>
      <c r="H108" s="195">
        <v>235.95</v>
      </c>
      <c r="I108" s="196"/>
      <c r="J108" s="197">
        <f>ROUND(I108*H108,2)</f>
        <v>0</v>
      </c>
      <c r="K108" s="193" t="s">
        <v>21</v>
      </c>
      <c r="L108" s="59"/>
      <c r="M108" s="198" t="s">
        <v>21</v>
      </c>
      <c r="N108" s="199" t="s">
        <v>43</v>
      </c>
      <c r="O108" s="40"/>
      <c r="P108" s="200">
        <f>O108*H108</f>
        <v>0</v>
      </c>
      <c r="Q108" s="200">
        <v>0</v>
      </c>
      <c r="R108" s="200">
        <f>Q108*H108</f>
        <v>0</v>
      </c>
      <c r="S108" s="200">
        <v>0</v>
      </c>
      <c r="T108" s="201">
        <f>S108*H108</f>
        <v>0</v>
      </c>
      <c r="AR108" s="22" t="s">
        <v>162</v>
      </c>
      <c r="AT108" s="22" t="s">
        <v>158</v>
      </c>
      <c r="AU108" s="22" t="s">
        <v>82</v>
      </c>
      <c r="AY108" s="22" t="s">
        <v>156</v>
      </c>
      <c r="BE108" s="202">
        <f>IF(N108="základní",J108,0)</f>
        <v>0</v>
      </c>
      <c r="BF108" s="202">
        <f>IF(N108="snížená",J108,0)</f>
        <v>0</v>
      </c>
      <c r="BG108" s="202">
        <f>IF(N108="zákl. přenesená",J108,0)</f>
        <v>0</v>
      </c>
      <c r="BH108" s="202">
        <f>IF(N108="sníž. přenesená",J108,0)</f>
        <v>0</v>
      </c>
      <c r="BI108" s="202">
        <f>IF(N108="nulová",J108,0)</f>
        <v>0</v>
      </c>
      <c r="BJ108" s="22" t="s">
        <v>80</v>
      </c>
      <c r="BK108" s="202">
        <f>ROUND(I108*H108,2)</f>
        <v>0</v>
      </c>
      <c r="BL108" s="22" t="s">
        <v>162</v>
      </c>
      <c r="BM108" s="22" t="s">
        <v>198</v>
      </c>
    </row>
    <row r="109" spans="2:65" s="11" customFormat="1">
      <c r="B109" s="203"/>
      <c r="C109" s="204"/>
      <c r="D109" s="205" t="s">
        <v>163</v>
      </c>
      <c r="E109" s="206" t="s">
        <v>21</v>
      </c>
      <c r="F109" s="207" t="s">
        <v>888</v>
      </c>
      <c r="G109" s="204"/>
      <c r="H109" s="208">
        <v>235.95</v>
      </c>
      <c r="I109" s="209"/>
      <c r="J109" s="204"/>
      <c r="K109" s="204"/>
      <c r="L109" s="210"/>
      <c r="M109" s="211"/>
      <c r="N109" s="212"/>
      <c r="O109" s="212"/>
      <c r="P109" s="212"/>
      <c r="Q109" s="212"/>
      <c r="R109" s="212"/>
      <c r="S109" s="212"/>
      <c r="T109" s="213"/>
      <c r="AT109" s="214" t="s">
        <v>163</v>
      </c>
      <c r="AU109" s="214" t="s">
        <v>82</v>
      </c>
      <c r="AV109" s="11" t="s">
        <v>82</v>
      </c>
      <c r="AW109" s="11" t="s">
        <v>35</v>
      </c>
      <c r="AX109" s="11" t="s">
        <v>72</v>
      </c>
      <c r="AY109" s="214" t="s">
        <v>156</v>
      </c>
    </row>
    <row r="110" spans="2:65" s="12" customFormat="1">
      <c r="B110" s="215"/>
      <c r="C110" s="216"/>
      <c r="D110" s="217" t="s">
        <v>163</v>
      </c>
      <c r="E110" s="218" t="s">
        <v>21</v>
      </c>
      <c r="F110" s="219" t="s">
        <v>166</v>
      </c>
      <c r="G110" s="216"/>
      <c r="H110" s="220">
        <v>235.95</v>
      </c>
      <c r="I110" s="221"/>
      <c r="J110" s="216"/>
      <c r="K110" s="216"/>
      <c r="L110" s="222"/>
      <c r="M110" s="223"/>
      <c r="N110" s="224"/>
      <c r="O110" s="224"/>
      <c r="P110" s="224"/>
      <c r="Q110" s="224"/>
      <c r="R110" s="224"/>
      <c r="S110" s="224"/>
      <c r="T110" s="225"/>
      <c r="AT110" s="226" t="s">
        <v>163</v>
      </c>
      <c r="AU110" s="226" t="s">
        <v>82</v>
      </c>
      <c r="AV110" s="12" t="s">
        <v>162</v>
      </c>
      <c r="AW110" s="12" t="s">
        <v>35</v>
      </c>
      <c r="AX110" s="12" t="s">
        <v>80</v>
      </c>
      <c r="AY110" s="226" t="s">
        <v>156</v>
      </c>
    </row>
    <row r="111" spans="2:65" s="1" customFormat="1" ht="31.5" customHeight="1">
      <c r="B111" s="39"/>
      <c r="C111" s="191" t="s">
        <v>200</v>
      </c>
      <c r="D111" s="191" t="s">
        <v>158</v>
      </c>
      <c r="E111" s="192" t="s">
        <v>223</v>
      </c>
      <c r="F111" s="193" t="s">
        <v>224</v>
      </c>
      <c r="G111" s="194" t="s">
        <v>175</v>
      </c>
      <c r="H111" s="195">
        <v>47.19</v>
      </c>
      <c r="I111" s="196"/>
      <c r="J111" s="197">
        <f>ROUND(I111*H111,2)</f>
        <v>0</v>
      </c>
      <c r="K111" s="193" t="s">
        <v>21</v>
      </c>
      <c r="L111" s="59"/>
      <c r="M111" s="198" t="s">
        <v>21</v>
      </c>
      <c r="N111" s="199" t="s">
        <v>43</v>
      </c>
      <c r="O111" s="40"/>
      <c r="P111" s="200">
        <f>O111*H111</f>
        <v>0</v>
      </c>
      <c r="Q111" s="200">
        <v>0</v>
      </c>
      <c r="R111" s="200">
        <f>Q111*H111</f>
        <v>0</v>
      </c>
      <c r="S111" s="200">
        <v>0</v>
      </c>
      <c r="T111" s="201">
        <f>S111*H111</f>
        <v>0</v>
      </c>
      <c r="AR111" s="22" t="s">
        <v>162</v>
      </c>
      <c r="AT111" s="22" t="s">
        <v>158</v>
      </c>
      <c r="AU111" s="22" t="s">
        <v>82</v>
      </c>
      <c r="AY111" s="22" t="s">
        <v>156</v>
      </c>
      <c r="BE111" s="202">
        <f>IF(N111="základní",J111,0)</f>
        <v>0</v>
      </c>
      <c r="BF111" s="202">
        <f>IF(N111="snížená",J111,0)</f>
        <v>0</v>
      </c>
      <c r="BG111" s="202">
        <f>IF(N111="zákl. přenesená",J111,0)</f>
        <v>0</v>
      </c>
      <c r="BH111" s="202">
        <f>IF(N111="sníž. přenesená",J111,0)</f>
        <v>0</v>
      </c>
      <c r="BI111" s="202">
        <f>IF(N111="nulová",J111,0)</f>
        <v>0</v>
      </c>
      <c r="BJ111" s="22" t="s">
        <v>80</v>
      </c>
      <c r="BK111" s="202">
        <f>ROUND(I111*H111,2)</f>
        <v>0</v>
      </c>
      <c r="BL111" s="22" t="s">
        <v>162</v>
      </c>
      <c r="BM111" s="22" t="s">
        <v>203</v>
      </c>
    </row>
    <row r="112" spans="2:65" s="1" customFormat="1" ht="22.5" customHeight="1">
      <c r="B112" s="39"/>
      <c r="C112" s="191" t="s">
        <v>183</v>
      </c>
      <c r="D112" s="191" t="s">
        <v>158</v>
      </c>
      <c r="E112" s="192" t="s">
        <v>226</v>
      </c>
      <c r="F112" s="193" t="s">
        <v>227</v>
      </c>
      <c r="G112" s="194" t="s">
        <v>175</v>
      </c>
      <c r="H112" s="195">
        <v>23.594999999999999</v>
      </c>
      <c r="I112" s="196"/>
      <c r="J112" s="197">
        <f>ROUND(I112*H112,2)</f>
        <v>0</v>
      </c>
      <c r="K112" s="193" t="s">
        <v>21</v>
      </c>
      <c r="L112" s="59"/>
      <c r="M112" s="198" t="s">
        <v>21</v>
      </c>
      <c r="N112" s="199" t="s">
        <v>43</v>
      </c>
      <c r="O112" s="40"/>
      <c r="P112" s="200">
        <f>O112*H112</f>
        <v>0</v>
      </c>
      <c r="Q112" s="200">
        <v>0</v>
      </c>
      <c r="R112" s="200">
        <f>Q112*H112</f>
        <v>0</v>
      </c>
      <c r="S112" s="200">
        <v>0</v>
      </c>
      <c r="T112" s="201">
        <f>S112*H112</f>
        <v>0</v>
      </c>
      <c r="AR112" s="22" t="s">
        <v>162</v>
      </c>
      <c r="AT112" s="22" t="s">
        <v>158</v>
      </c>
      <c r="AU112" s="22" t="s">
        <v>82</v>
      </c>
      <c r="AY112" s="22" t="s">
        <v>156</v>
      </c>
      <c r="BE112" s="202">
        <f>IF(N112="základní",J112,0)</f>
        <v>0</v>
      </c>
      <c r="BF112" s="202">
        <f>IF(N112="snížená",J112,0)</f>
        <v>0</v>
      </c>
      <c r="BG112" s="202">
        <f>IF(N112="zákl. přenesená",J112,0)</f>
        <v>0</v>
      </c>
      <c r="BH112" s="202">
        <f>IF(N112="sníž. přenesená",J112,0)</f>
        <v>0</v>
      </c>
      <c r="BI112" s="202">
        <f>IF(N112="nulová",J112,0)</f>
        <v>0</v>
      </c>
      <c r="BJ112" s="22" t="s">
        <v>80</v>
      </c>
      <c r="BK112" s="202">
        <f>ROUND(I112*H112,2)</f>
        <v>0</v>
      </c>
      <c r="BL112" s="22" t="s">
        <v>162</v>
      </c>
      <c r="BM112" s="22" t="s">
        <v>206</v>
      </c>
    </row>
    <row r="113" spans="2:65" s="1" customFormat="1" ht="22.5" customHeight="1">
      <c r="B113" s="39"/>
      <c r="C113" s="191" t="s">
        <v>208</v>
      </c>
      <c r="D113" s="191" t="s">
        <v>158</v>
      </c>
      <c r="E113" s="192" t="s">
        <v>230</v>
      </c>
      <c r="F113" s="193" t="s">
        <v>231</v>
      </c>
      <c r="G113" s="194" t="s">
        <v>232</v>
      </c>
      <c r="H113" s="195">
        <v>42.470999999999997</v>
      </c>
      <c r="I113" s="196"/>
      <c r="J113" s="197">
        <f>ROUND(I113*H113,2)</f>
        <v>0</v>
      </c>
      <c r="K113" s="193" t="s">
        <v>21</v>
      </c>
      <c r="L113" s="59"/>
      <c r="M113" s="198" t="s">
        <v>21</v>
      </c>
      <c r="N113" s="199" t="s">
        <v>43</v>
      </c>
      <c r="O113" s="40"/>
      <c r="P113" s="200">
        <f>O113*H113</f>
        <v>0</v>
      </c>
      <c r="Q113" s="200">
        <v>0</v>
      </c>
      <c r="R113" s="200">
        <f>Q113*H113</f>
        <v>0</v>
      </c>
      <c r="S113" s="200">
        <v>0</v>
      </c>
      <c r="T113" s="201">
        <f>S113*H113</f>
        <v>0</v>
      </c>
      <c r="AR113" s="22" t="s">
        <v>162</v>
      </c>
      <c r="AT113" s="22" t="s">
        <v>158</v>
      </c>
      <c r="AU113" s="22" t="s">
        <v>82</v>
      </c>
      <c r="AY113" s="22" t="s">
        <v>156</v>
      </c>
      <c r="BE113" s="202">
        <f>IF(N113="základní",J113,0)</f>
        <v>0</v>
      </c>
      <c r="BF113" s="202">
        <f>IF(N113="snížená",J113,0)</f>
        <v>0</v>
      </c>
      <c r="BG113" s="202">
        <f>IF(N113="zákl. přenesená",J113,0)</f>
        <v>0</v>
      </c>
      <c r="BH113" s="202">
        <f>IF(N113="sníž. přenesená",J113,0)</f>
        <v>0</v>
      </c>
      <c r="BI113" s="202">
        <f>IF(N113="nulová",J113,0)</f>
        <v>0</v>
      </c>
      <c r="BJ113" s="22" t="s">
        <v>80</v>
      </c>
      <c r="BK113" s="202">
        <f>ROUND(I113*H113,2)</f>
        <v>0</v>
      </c>
      <c r="BL113" s="22" t="s">
        <v>162</v>
      </c>
      <c r="BM113" s="22" t="s">
        <v>211</v>
      </c>
    </row>
    <row r="114" spans="2:65" s="11" customFormat="1">
      <c r="B114" s="203"/>
      <c r="C114" s="204"/>
      <c r="D114" s="205" t="s">
        <v>163</v>
      </c>
      <c r="E114" s="206" t="s">
        <v>21</v>
      </c>
      <c r="F114" s="207" t="s">
        <v>889</v>
      </c>
      <c r="G114" s="204"/>
      <c r="H114" s="208">
        <v>42.470999999999997</v>
      </c>
      <c r="I114" s="209"/>
      <c r="J114" s="204"/>
      <c r="K114" s="204"/>
      <c r="L114" s="210"/>
      <c r="M114" s="211"/>
      <c r="N114" s="212"/>
      <c r="O114" s="212"/>
      <c r="P114" s="212"/>
      <c r="Q114" s="212"/>
      <c r="R114" s="212"/>
      <c r="S114" s="212"/>
      <c r="T114" s="213"/>
      <c r="AT114" s="214" t="s">
        <v>163</v>
      </c>
      <c r="AU114" s="214" t="s">
        <v>82</v>
      </c>
      <c r="AV114" s="11" t="s">
        <v>82</v>
      </c>
      <c r="AW114" s="11" t="s">
        <v>35</v>
      </c>
      <c r="AX114" s="11" t="s">
        <v>72</v>
      </c>
      <c r="AY114" s="214" t="s">
        <v>156</v>
      </c>
    </row>
    <row r="115" spans="2:65" s="12" customFormat="1">
      <c r="B115" s="215"/>
      <c r="C115" s="216"/>
      <c r="D115" s="217" t="s">
        <v>163</v>
      </c>
      <c r="E115" s="218" t="s">
        <v>21</v>
      </c>
      <c r="F115" s="219" t="s">
        <v>166</v>
      </c>
      <c r="G115" s="216"/>
      <c r="H115" s="220">
        <v>42.470999999999997</v>
      </c>
      <c r="I115" s="221"/>
      <c r="J115" s="216"/>
      <c r="K115" s="216"/>
      <c r="L115" s="222"/>
      <c r="M115" s="223"/>
      <c r="N115" s="224"/>
      <c r="O115" s="224"/>
      <c r="P115" s="224"/>
      <c r="Q115" s="224"/>
      <c r="R115" s="224"/>
      <c r="S115" s="224"/>
      <c r="T115" s="225"/>
      <c r="AT115" s="226" t="s">
        <v>163</v>
      </c>
      <c r="AU115" s="226" t="s">
        <v>82</v>
      </c>
      <c r="AV115" s="12" t="s">
        <v>162</v>
      </c>
      <c r="AW115" s="12" t="s">
        <v>35</v>
      </c>
      <c r="AX115" s="12" t="s">
        <v>80</v>
      </c>
      <c r="AY115" s="226" t="s">
        <v>156</v>
      </c>
    </row>
    <row r="116" spans="2:65" s="1" customFormat="1" ht="31.5" customHeight="1">
      <c r="B116" s="39"/>
      <c r="C116" s="191" t="s">
        <v>188</v>
      </c>
      <c r="D116" s="191" t="s">
        <v>158</v>
      </c>
      <c r="E116" s="192" t="s">
        <v>242</v>
      </c>
      <c r="F116" s="193" t="s">
        <v>243</v>
      </c>
      <c r="G116" s="194" t="s">
        <v>175</v>
      </c>
      <c r="H116" s="195">
        <v>13.664</v>
      </c>
      <c r="I116" s="196"/>
      <c r="J116" s="197">
        <f>ROUND(I116*H116,2)</f>
        <v>0</v>
      </c>
      <c r="K116" s="193" t="s">
        <v>21</v>
      </c>
      <c r="L116" s="59"/>
      <c r="M116" s="198" t="s">
        <v>21</v>
      </c>
      <c r="N116" s="199" t="s">
        <v>43</v>
      </c>
      <c r="O116" s="40"/>
      <c r="P116" s="200">
        <f>O116*H116</f>
        <v>0</v>
      </c>
      <c r="Q116" s="200">
        <v>0</v>
      </c>
      <c r="R116" s="200">
        <f>Q116*H116</f>
        <v>0</v>
      </c>
      <c r="S116" s="200">
        <v>0</v>
      </c>
      <c r="T116" s="201">
        <f>S116*H116</f>
        <v>0</v>
      </c>
      <c r="AR116" s="22" t="s">
        <v>162</v>
      </c>
      <c r="AT116" s="22" t="s">
        <v>158</v>
      </c>
      <c r="AU116" s="22" t="s">
        <v>82</v>
      </c>
      <c r="AY116" s="22" t="s">
        <v>156</v>
      </c>
      <c r="BE116" s="202">
        <f>IF(N116="základní",J116,0)</f>
        <v>0</v>
      </c>
      <c r="BF116" s="202">
        <f>IF(N116="snížená",J116,0)</f>
        <v>0</v>
      </c>
      <c r="BG116" s="202">
        <f>IF(N116="zákl. přenesená",J116,0)</f>
        <v>0</v>
      </c>
      <c r="BH116" s="202">
        <f>IF(N116="sníž. přenesená",J116,0)</f>
        <v>0</v>
      </c>
      <c r="BI116" s="202">
        <f>IF(N116="nulová",J116,0)</f>
        <v>0</v>
      </c>
      <c r="BJ116" s="22" t="s">
        <v>80</v>
      </c>
      <c r="BK116" s="202">
        <f>ROUND(I116*H116,2)</f>
        <v>0</v>
      </c>
      <c r="BL116" s="22" t="s">
        <v>162</v>
      </c>
      <c r="BM116" s="22" t="s">
        <v>214</v>
      </c>
    </row>
    <row r="117" spans="2:65" s="1" customFormat="1" ht="31.5" customHeight="1">
      <c r="B117" s="39"/>
      <c r="C117" s="227" t="s">
        <v>10</v>
      </c>
      <c r="D117" s="227" t="s">
        <v>238</v>
      </c>
      <c r="E117" s="228" t="s">
        <v>890</v>
      </c>
      <c r="F117" s="229" t="s">
        <v>891</v>
      </c>
      <c r="G117" s="230" t="s">
        <v>232</v>
      </c>
      <c r="H117" s="231">
        <v>27.327999999999999</v>
      </c>
      <c r="I117" s="232"/>
      <c r="J117" s="233">
        <f>ROUND(I117*H117,2)</f>
        <v>0</v>
      </c>
      <c r="K117" s="229" t="s">
        <v>21</v>
      </c>
      <c r="L117" s="234"/>
      <c r="M117" s="235" t="s">
        <v>21</v>
      </c>
      <c r="N117" s="236" t="s">
        <v>43</v>
      </c>
      <c r="O117" s="40"/>
      <c r="P117" s="200">
        <f>O117*H117</f>
        <v>0</v>
      </c>
      <c r="Q117" s="200">
        <v>0</v>
      </c>
      <c r="R117" s="200">
        <f>Q117*H117</f>
        <v>0</v>
      </c>
      <c r="S117" s="200">
        <v>0</v>
      </c>
      <c r="T117" s="201">
        <f>S117*H117</f>
        <v>0</v>
      </c>
      <c r="AR117" s="22" t="s">
        <v>176</v>
      </c>
      <c r="AT117" s="22" t="s">
        <v>238</v>
      </c>
      <c r="AU117" s="22" t="s">
        <v>82</v>
      </c>
      <c r="AY117" s="22" t="s">
        <v>156</v>
      </c>
      <c r="BE117" s="202">
        <f>IF(N117="základní",J117,0)</f>
        <v>0</v>
      </c>
      <c r="BF117" s="202">
        <f>IF(N117="snížená",J117,0)</f>
        <v>0</v>
      </c>
      <c r="BG117" s="202">
        <f>IF(N117="zákl. přenesená",J117,0)</f>
        <v>0</v>
      </c>
      <c r="BH117" s="202">
        <f>IF(N117="sníž. přenesená",J117,0)</f>
        <v>0</v>
      </c>
      <c r="BI117" s="202">
        <f>IF(N117="nulová",J117,0)</f>
        <v>0</v>
      </c>
      <c r="BJ117" s="22" t="s">
        <v>80</v>
      </c>
      <c r="BK117" s="202">
        <f>ROUND(I117*H117,2)</f>
        <v>0</v>
      </c>
      <c r="BL117" s="22" t="s">
        <v>162</v>
      </c>
      <c r="BM117" s="22" t="s">
        <v>217</v>
      </c>
    </row>
    <row r="118" spans="2:65" s="11" customFormat="1">
      <c r="B118" s="203"/>
      <c r="C118" s="204"/>
      <c r="D118" s="205" t="s">
        <v>163</v>
      </c>
      <c r="E118" s="206" t="s">
        <v>21</v>
      </c>
      <c r="F118" s="207" t="s">
        <v>892</v>
      </c>
      <c r="G118" s="204"/>
      <c r="H118" s="208">
        <v>27.327999999999999</v>
      </c>
      <c r="I118" s="209"/>
      <c r="J118" s="204"/>
      <c r="K118" s="204"/>
      <c r="L118" s="210"/>
      <c r="M118" s="211"/>
      <c r="N118" s="212"/>
      <c r="O118" s="212"/>
      <c r="P118" s="212"/>
      <c r="Q118" s="212"/>
      <c r="R118" s="212"/>
      <c r="S118" s="212"/>
      <c r="T118" s="213"/>
      <c r="AT118" s="214" t="s">
        <v>163</v>
      </c>
      <c r="AU118" s="214" t="s">
        <v>82</v>
      </c>
      <c r="AV118" s="11" t="s">
        <v>82</v>
      </c>
      <c r="AW118" s="11" t="s">
        <v>35</v>
      </c>
      <c r="AX118" s="11" t="s">
        <v>72</v>
      </c>
      <c r="AY118" s="214" t="s">
        <v>156</v>
      </c>
    </row>
    <row r="119" spans="2:65" s="12" customFormat="1">
      <c r="B119" s="215"/>
      <c r="C119" s="216"/>
      <c r="D119" s="217" t="s">
        <v>163</v>
      </c>
      <c r="E119" s="218" t="s">
        <v>21</v>
      </c>
      <c r="F119" s="219" t="s">
        <v>166</v>
      </c>
      <c r="G119" s="216"/>
      <c r="H119" s="220">
        <v>27.327999999999999</v>
      </c>
      <c r="I119" s="221"/>
      <c r="J119" s="216"/>
      <c r="K119" s="216"/>
      <c r="L119" s="222"/>
      <c r="M119" s="223"/>
      <c r="N119" s="224"/>
      <c r="O119" s="224"/>
      <c r="P119" s="224"/>
      <c r="Q119" s="224"/>
      <c r="R119" s="224"/>
      <c r="S119" s="224"/>
      <c r="T119" s="225"/>
      <c r="AT119" s="226" t="s">
        <v>163</v>
      </c>
      <c r="AU119" s="226" t="s">
        <v>82</v>
      </c>
      <c r="AV119" s="12" t="s">
        <v>162</v>
      </c>
      <c r="AW119" s="12" t="s">
        <v>35</v>
      </c>
      <c r="AX119" s="12" t="s">
        <v>80</v>
      </c>
      <c r="AY119" s="226" t="s">
        <v>156</v>
      </c>
    </row>
    <row r="120" spans="2:65" s="1" customFormat="1" ht="44.25" customHeight="1">
      <c r="B120" s="39"/>
      <c r="C120" s="191" t="s">
        <v>191</v>
      </c>
      <c r="D120" s="191" t="s">
        <v>158</v>
      </c>
      <c r="E120" s="192" t="s">
        <v>234</v>
      </c>
      <c r="F120" s="193" t="s">
        <v>235</v>
      </c>
      <c r="G120" s="194" t="s">
        <v>175</v>
      </c>
      <c r="H120" s="195">
        <v>7.7859999999999996</v>
      </c>
      <c r="I120" s="196"/>
      <c r="J120" s="197">
        <f>ROUND(I120*H120,2)</f>
        <v>0</v>
      </c>
      <c r="K120" s="193" t="s">
        <v>21</v>
      </c>
      <c r="L120" s="59"/>
      <c r="M120" s="198" t="s">
        <v>21</v>
      </c>
      <c r="N120" s="199" t="s">
        <v>43</v>
      </c>
      <c r="O120" s="40"/>
      <c r="P120" s="200">
        <f>O120*H120</f>
        <v>0</v>
      </c>
      <c r="Q120" s="200">
        <v>0</v>
      </c>
      <c r="R120" s="200">
        <f>Q120*H120</f>
        <v>0</v>
      </c>
      <c r="S120" s="200">
        <v>0</v>
      </c>
      <c r="T120" s="201">
        <f>S120*H120</f>
        <v>0</v>
      </c>
      <c r="AR120" s="22" t="s">
        <v>162</v>
      </c>
      <c r="AT120" s="22" t="s">
        <v>158</v>
      </c>
      <c r="AU120" s="22" t="s">
        <v>82</v>
      </c>
      <c r="AY120" s="22" t="s">
        <v>156</v>
      </c>
      <c r="BE120" s="202">
        <f>IF(N120="základní",J120,0)</f>
        <v>0</v>
      </c>
      <c r="BF120" s="202">
        <f>IF(N120="snížená",J120,0)</f>
        <v>0</v>
      </c>
      <c r="BG120" s="202">
        <f>IF(N120="zákl. přenesená",J120,0)</f>
        <v>0</v>
      </c>
      <c r="BH120" s="202">
        <f>IF(N120="sníž. přenesená",J120,0)</f>
        <v>0</v>
      </c>
      <c r="BI120" s="202">
        <f>IF(N120="nulová",J120,0)</f>
        <v>0</v>
      </c>
      <c r="BJ120" s="22" t="s">
        <v>80</v>
      </c>
      <c r="BK120" s="202">
        <f>ROUND(I120*H120,2)</f>
        <v>0</v>
      </c>
      <c r="BL120" s="22" t="s">
        <v>162</v>
      </c>
      <c r="BM120" s="22" t="s">
        <v>220</v>
      </c>
    </row>
    <row r="121" spans="2:65" s="1" customFormat="1" ht="31.5" customHeight="1">
      <c r="B121" s="39"/>
      <c r="C121" s="227" t="s">
        <v>222</v>
      </c>
      <c r="D121" s="227" t="s">
        <v>238</v>
      </c>
      <c r="E121" s="228" t="s">
        <v>893</v>
      </c>
      <c r="F121" s="229" t="s">
        <v>894</v>
      </c>
      <c r="G121" s="230" t="s">
        <v>232</v>
      </c>
      <c r="H121" s="231">
        <v>15.571999999999999</v>
      </c>
      <c r="I121" s="232"/>
      <c r="J121" s="233">
        <f>ROUND(I121*H121,2)</f>
        <v>0</v>
      </c>
      <c r="K121" s="229" t="s">
        <v>21</v>
      </c>
      <c r="L121" s="234"/>
      <c r="M121" s="235" t="s">
        <v>21</v>
      </c>
      <c r="N121" s="236" t="s">
        <v>43</v>
      </c>
      <c r="O121" s="40"/>
      <c r="P121" s="200">
        <f>O121*H121</f>
        <v>0</v>
      </c>
      <c r="Q121" s="200">
        <v>0</v>
      </c>
      <c r="R121" s="200">
        <f>Q121*H121</f>
        <v>0</v>
      </c>
      <c r="S121" s="200">
        <v>0</v>
      </c>
      <c r="T121" s="201">
        <f>S121*H121</f>
        <v>0</v>
      </c>
      <c r="AR121" s="22" t="s">
        <v>176</v>
      </c>
      <c r="AT121" s="22" t="s">
        <v>238</v>
      </c>
      <c r="AU121" s="22" t="s">
        <v>82</v>
      </c>
      <c r="AY121" s="22" t="s">
        <v>156</v>
      </c>
      <c r="BE121" s="202">
        <f>IF(N121="základní",J121,0)</f>
        <v>0</v>
      </c>
      <c r="BF121" s="202">
        <f>IF(N121="snížená",J121,0)</f>
        <v>0</v>
      </c>
      <c r="BG121" s="202">
        <f>IF(N121="zákl. přenesená",J121,0)</f>
        <v>0</v>
      </c>
      <c r="BH121" s="202">
        <f>IF(N121="sníž. přenesená",J121,0)</f>
        <v>0</v>
      </c>
      <c r="BI121" s="202">
        <f>IF(N121="nulová",J121,0)</f>
        <v>0</v>
      </c>
      <c r="BJ121" s="22" t="s">
        <v>80</v>
      </c>
      <c r="BK121" s="202">
        <f>ROUND(I121*H121,2)</f>
        <v>0</v>
      </c>
      <c r="BL121" s="22" t="s">
        <v>162</v>
      </c>
      <c r="BM121" s="22" t="s">
        <v>225</v>
      </c>
    </row>
    <row r="122" spans="2:65" s="11" customFormat="1">
      <c r="B122" s="203"/>
      <c r="C122" s="204"/>
      <c r="D122" s="205" t="s">
        <v>163</v>
      </c>
      <c r="E122" s="206" t="s">
        <v>21</v>
      </c>
      <c r="F122" s="207" t="s">
        <v>895</v>
      </c>
      <c r="G122" s="204"/>
      <c r="H122" s="208">
        <v>15.571999999999999</v>
      </c>
      <c r="I122" s="209"/>
      <c r="J122" s="204"/>
      <c r="K122" s="204"/>
      <c r="L122" s="210"/>
      <c r="M122" s="211"/>
      <c r="N122" s="212"/>
      <c r="O122" s="212"/>
      <c r="P122" s="212"/>
      <c r="Q122" s="212"/>
      <c r="R122" s="212"/>
      <c r="S122" s="212"/>
      <c r="T122" s="213"/>
      <c r="AT122" s="214" t="s">
        <v>163</v>
      </c>
      <c r="AU122" s="214" t="s">
        <v>82</v>
      </c>
      <c r="AV122" s="11" t="s">
        <v>82</v>
      </c>
      <c r="AW122" s="11" t="s">
        <v>35</v>
      </c>
      <c r="AX122" s="11" t="s">
        <v>72</v>
      </c>
      <c r="AY122" s="214" t="s">
        <v>156</v>
      </c>
    </row>
    <row r="123" spans="2:65" s="12" customFormat="1">
      <c r="B123" s="215"/>
      <c r="C123" s="216"/>
      <c r="D123" s="205" t="s">
        <v>163</v>
      </c>
      <c r="E123" s="239" t="s">
        <v>21</v>
      </c>
      <c r="F123" s="240" t="s">
        <v>166</v>
      </c>
      <c r="G123" s="216"/>
      <c r="H123" s="241">
        <v>15.571999999999999</v>
      </c>
      <c r="I123" s="221"/>
      <c r="J123" s="216"/>
      <c r="K123" s="216"/>
      <c r="L123" s="222"/>
      <c r="M123" s="223"/>
      <c r="N123" s="224"/>
      <c r="O123" s="224"/>
      <c r="P123" s="224"/>
      <c r="Q123" s="224"/>
      <c r="R123" s="224"/>
      <c r="S123" s="224"/>
      <c r="T123" s="225"/>
      <c r="AT123" s="226" t="s">
        <v>163</v>
      </c>
      <c r="AU123" s="226" t="s">
        <v>82</v>
      </c>
      <c r="AV123" s="12" t="s">
        <v>162</v>
      </c>
      <c r="AW123" s="12" t="s">
        <v>35</v>
      </c>
      <c r="AX123" s="12" t="s">
        <v>80</v>
      </c>
      <c r="AY123" s="226" t="s">
        <v>156</v>
      </c>
    </row>
    <row r="124" spans="2:65" s="10" customFormat="1" ht="29.85" customHeight="1">
      <c r="B124" s="174"/>
      <c r="C124" s="175"/>
      <c r="D124" s="188" t="s">
        <v>71</v>
      </c>
      <c r="E124" s="189" t="s">
        <v>82</v>
      </c>
      <c r="F124" s="189" t="s">
        <v>256</v>
      </c>
      <c r="G124" s="175"/>
      <c r="H124" s="175"/>
      <c r="I124" s="178"/>
      <c r="J124" s="190">
        <f>BK124</f>
        <v>0</v>
      </c>
      <c r="K124" s="175"/>
      <c r="L124" s="180"/>
      <c r="M124" s="181"/>
      <c r="N124" s="182"/>
      <c r="O124" s="182"/>
      <c r="P124" s="183">
        <f>P125</f>
        <v>0</v>
      </c>
      <c r="Q124" s="182"/>
      <c r="R124" s="183">
        <f>R125</f>
        <v>0</v>
      </c>
      <c r="S124" s="182"/>
      <c r="T124" s="184">
        <f>T125</f>
        <v>0</v>
      </c>
      <c r="AR124" s="185" t="s">
        <v>80</v>
      </c>
      <c r="AT124" s="186" t="s">
        <v>71</v>
      </c>
      <c r="AU124" s="186" t="s">
        <v>80</v>
      </c>
      <c r="AY124" s="185" t="s">
        <v>156</v>
      </c>
      <c r="BK124" s="187">
        <f>BK125</f>
        <v>0</v>
      </c>
    </row>
    <row r="125" spans="2:65" s="1" customFormat="1" ht="31.5" customHeight="1">
      <c r="B125" s="39"/>
      <c r="C125" s="191" t="s">
        <v>195</v>
      </c>
      <c r="D125" s="191" t="s">
        <v>158</v>
      </c>
      <c r="E125" s="192" t="s">
        <v>301</v>
      </c>
      <c r="F125" s="193" t="s">
        <v>302</v>
      </c>
      <c r="G125" s="194" t="s">
        <v>175</v>
      </c>
      <c r="H125" s="195">
        <v>2.7890000000000001</v>
      </c>
      <c r="I125" s="196"/>
      <c r="J125" s="197">
        <f>ROUND(I125*H125,2)</f>
        <v>0</v>
      </c>
      <c r="K125" s="193" t="s">
        <v>21</v>
      </c>
      <c r="L125" s="59"/>
      <c r="M125" s="198" t="s">
        <v>21</v>
      </c>
      <c r="N125" s="199" t="s">
        <v>43</v>
      </c>
      <c r="O125" s="40"/>
      <c r="P125" s="200">
        <f>O125*H125</f>
        <v>0</v>
      </c>
      <c r="Q125" s="200">
        <v>0</v>
      </c>
      <c r="R125" s="200">
        <f>Q125*H125</f>
        <v>0</v>
      </c>
      <c r="S125" s="200">
        <v>0</v>
      </c>
      <c r="T125" s="201">
        <f>S125*H125</f>
        <v>0</v>
      </c>
      <c r="AR125" s="22" t="s">
        <v>162</v>
      </c>
      <c r="AT125" s="22" t="s">
        <v>158</v>
      </c>
      <c r="AU125" s="22" t="s">
        <v>82</v>
      </c>
      <c r="AY125" s="22" t="s">
        <v>156</v>
      </c>
      <c r="BE125" s="202">
        <f>IF(N125="základní",J125,0)</f>
        <v>0</v>
      </c>
      <c r="BF125" s="202">
        <f>IF(N125="snížená",J125,0)</f>
        <v>0</v>
      </c>
      <c r="BG125" s="202">
        <f>IF(N125="zákl. přenesená",J125,0)</f>
        <v>0</v>
      </c>
      <c r="BH125" s="202">
        <f>IF(N125="sníž. přenesená",J125,0)</f>
        <v>0</v>
      </c>
      <c r="BI125" s="202">
        <f>IF(N125="nulová",J125,0)</f>
        <v>0</v>
      </c>
      <c r="BJ125" s="22" t="s">
        <v>80</v>
      </c>
      <c r="BK125" s="202">
        <f>ROUND(I125*H125,2)</f>
        <v>0</v>
      </c>
      <c r="BL125" s="22" t="s">
        <v>162</v>
      </c>
      <c r="BM125" s="22" t="s">
        <v>228</v>
      </c>
    </row>
    <row r="126" spans="2:65" s="10" customFormat="1" ht="29.85" customHeight="1">
      <c r="B126" s="174"/>
      <c r="C126" s="175"/>
      <c r="D126" s="188" t="s">
        <v>71</v>
      </c>
      <c r="E126" s="189" t="s">
        <v>162</v>
      </c>
      <c r="F126" s="189" t="s">
        <v>319</v>
      </c>
      <c r="G126" s="175"/>
      <c r="H126" s="175"/>
      <c r="I126" s="178"/>
      <c r="J126" s="190">
        <f>BK126</f>
        <v>0</v>
      </c>
      <c r="K126" s="175"/>
      <c r="L126" s="180"/>
      <c r="M126" s="181"/>
      <c r="N126" s="182"/>
      <c r="O126" s="182"/>
      <c r="P126" s="183">
        <f>SUM(P127:P129)</f>
        <v>0</v>
      </c>
      <c r="Q126" s="182"/>
      <c r="R126" s="183">
        <f>SUM(R127:R129)</f>
        <v>0</v>
      </c>
      <c r="S126" s="182"/>
      <c r="T126" s="184">
        <f>SUM(T127:T129)</f>
        <v>0</v>
      </c>
      <c r="AR126" s="185" t="s">
        <v>80</v>
      </c>
      <c r="AT126" s="186" t="s">
        <v>71</v>
      </c>
      <c r="AU126" s="186" t="s">
        <v>80</v>
      </c>
      <c r="AY126" s="185" t="s">
        <v>156</v>
      </c>
      <c r="BK126" s="187">
        <f>SUM(BK127:BK129)</f>
        <v>0</v>
      </c>
    </row>
    <row r="127" spans="2:65" s="1" customFormat="1" ht="31.5" customHeight="1">
      <c r="B127" s="39"/>
      <c r="C127" s="191" t="s">
        <v>229</v>
      </c>
      <c r="D127" s="191" t="s">
        <v>158</v>
      </c>
      <c r="E127" s="192" t="s">
        <v>321</v>
      </c>
      <c r="F127" s="193" t="s">
        <v>322</v>
      </c>
      <c r="G127" s="194" t="s">
        <v>175</v>
      </c>
      <c r="H127" s="195">
        <v>2.145</v>
      </c>
      <c r="I127" s="196"/>
      <c r="J127" s="197">
        <f>ROUND(I127*H127,2)</f>
        <v>0</v>
      </c>
      <c r="K127" s="193" t="s">
        <v>21</v>
      </c>
      <c r="L127" s="59"/>
      <c r="M127" s="198" t="s">
        <v>21</v>
      </c>
      <c r="N127" s="199" t="s">
        <v>43</v>
      </c>
      <c r="O127" s="40"/>
      <c r="P127" s="200">
        <f>O127*H127</f>
        <v>0</v>
      </c>
      <c r="Q127" s="200">
        <v>0</v>
      </c>
      <c r="R127" s="200">
        <f>Q127*H127</f>
        <v>0</v>
      </c>
      <c r="S127" s="200">
        <v>0</v>
      </c>
      <c r="T127" s="201">
        <f>S127*H127</f>
        <v>0</v>
      </c>
      <c r="AR127" s="22" t="s">
        <v>162</v>
      </c>
      <c r="AT127" s="22" t="s">
        <v>158</v>
      </c>
      <c r="AU127" s="22" t="s">
        <v>82</v>
      </c>
      <c r="AY127" s="22" t="s">
        <v>156</v>
      </c>
      <c r="BE127" s="202">
        <f>IF(N127="základní",J127,0)</f>
        <v>0</v>
      </c>
      <c r="BF127" s="202">
        <f>IF(N127="snížená",J127,0)</f>
        <v>0</v>
      </c>
      <c r="BG127" s="202">
        <f>IF(N127="zákl. přenesená",J127,0)</f>
        <v>0</v>
      </c>
      <c r="BH127" s="202">
        <f>IF(N127="sníž. přenesená",J127,0)</f>
        <v>0</v>
      </c>
      <c r="BI127" s="202">
        <f>IF(N127="nulová",J127,0)</f>
        <v>0</v>
      </c>
      <c r="BJ127" s="22" t="s">
        <v>80</v>
      </c>
      <c r="BK127" s="202">
        <f>ROUND(I127*H127,2)</f>
        <v>0</v>
      </c>
      <c r="BL127" s="22" t="s">
        <v>162</v>
      </c>
      <c r="BM127" s="22" t="s">
        <v>233</v>
      </c>
    </row>
    <row r="128" spans="2:65" s="11" customFormat="1">
      <c r="B128" s="203"/>
      <c r="C128" s="204"/>
      <c r="D128" s="205" t="s">
        <v>163</v>
      </c>
      <c r="E128" s="206" t="s">
        <v>21</v>
      </c>
      <c r="F128" s="207" t="s">
        <v>896</v>
      </c>
      <c r="G128" s="204"/>
      <c r="H128" s="208">
        <v>2.145</v>
      </c>
      <c r="I128" s="209"/>
      <c r="J128" s="204"/>
      <c r="K128" s="204"/>
      <c r="L128" s="210"/>
      <c r="M128" s="211"/>
      <c r="N128" s="212"/>
      <c r="O128" s="212"/>
      <c r="P128" s="212"/>
      <c r="Q128" s="212"/>
      <c r="R128" s="212"/>
      <c r="S128" s="212"/>
      <c r="T128" s="213"/>
      <c r="AT128" s="214" t="s">
        <v>163</v>
      </c>
      <c r="AU128" s="214" t="s">
        <v>82</v>
      </c>
      <c r="AV128" s="11" t="s">
        <v>82</v>
      </c>
      <c r="AW128" s="11" t="s">
        <v>35</v>
      </c>
      <c r="AX128" s="11" t="s">
        <v>72</v>
      </c>
      <c r="AY128" s="214" t="s">
        <v>156</v>
      </c>
    </row>
    <row r="129" spans="2:65" s="12" customFormat="1">
      <c r="B129" s="215"/>
      <c r="C129" s="216"/>
      <c r="D129" s="205" t="s">
        <v>163</v>
      </c>
      <c r="E129" s="239" t="s">
        <v>21</v>
      </c>
      <c r="F129" s="240" t="s">
        <v>166</v>
      </c>
      <c r="G129" s="216"/>
      <c r="H129" s="241">
        <v>2.145</v>
      </c>
      <c r="I129" s="221"/>
      <c r="J129" s="216"/>
      <c r="K129" s="216"/>
      <c r="L129" s="222"/>
      <c r="M129" s="223"/>
      <c r="N129" s="224"/>
      <c r="O129" s="224"/>
      <c r="P129" s="224"/>
      <c r="Q129" s="224"/>
      <c r="R129" s="224"/>
      <c r="S129" s="224"/>
      <c r="T129" s="225"/>
      <c r="AT129" s="226" t="s">
        <v>163</v>
      </c>
      <c r="AU129" s="226" t="s">
        <v>82</v>
      </c>
      <c r="AV129" s="12" t="s">
        <v>162</v>
      </c>
      <c r="AW129" s="12" t="s">
        <v>35</v>
      </c>
      <c r="AX129" s="12" t="s">
        <v>80</v>
      </c>
      <c r="AY129" s="226" t="s">
        <v>156</v>
      </c>
    </row>
    <row r="130" spans="2:65" s="10" customFormat="1" ht="29.85" customHeight="1">
      <c r="B130" s="174"/>
      <c r="C130" s="175"/>
      <c r="D130" s="188" t="s">
        <v>71</v>
      </c>
      <c r="E130" s="189" t="s">
        <v>177</v>
      </c>
      <c r="F130" s="189" t="s">
        <v>335</v>
      </c>
      <c r="G130" s="175"/>
      <c r="H130" s="175"/>
      <c r="I130" s="178"/>
      <c r="J130" s="190">
        <f>BK130</f>
        <v>0</v>
      </c>
      <c r="K130" s="175"/>
      <c r="L130" s="180"/>
      <c r="M130" s="181"/>
      <c r="N130" s="182"/>
      <c r="O130" s="182"/>
      <c r="P130" s="183">
        <f>SUM(P131:P138)</f>
        <v>0</v>
      </c>
      <c r="Q130" s="182"/>
      <c r="R130" s="183">
        <f>SUM(R131:R138)</f>
        <v>0</v>
      </c>
      <c r="S130" s="182"/>
      <c r="T130" s="184">
        <f>SUM(T131:T138)</f>
        <v>0</v>
      </c>
      <c r="AR130" s="185" t="s">
        <v>80</v>
      </c>
      <c r="AT130" s="186" t="s">
        <v>71</v>
      </c>
      <c r="AU130" s="186" t="s">
        <v>80</v>
      </c>
      <c r="AY130" s="185" t="s">
        <v>156</v>
      </c>
      <c r="BK130" s="187">
        <f>SUM(BK131:BK138)</f>
        <v>0</v>
      </c>
    </row>
    <row r="131" spans="2:65" s="1" customFormat="1" ht="22.5" customHeight="1">
      <c r="B131" s="39"/>
      <c r="C131" s="191" t="s">
        <v>198</v>
      </c>
      <c r="D131" s="191" t="s">
        <v>158</v>
      </c>
      <c r="E131" s="192" t="s">
        <v>337</v>
      </c>
      <c r="F131" s="193" t="s">
        <v>338</v>
      </c>
      <c r="G131" s="194" t="s">
        <v>161</v>
      </c>
      <c r="H131" s="195">
        <v>21.45</v>
      </c>
      <c r="I131" s="196"/>
      <c r="J131" s="197">
        <f>ROUND(I131*H131,2)</f>
        <v>0</v>
      </c>
      <c r="K131" s="193" t="s">
        <v>21</v>
      </c>
      <c r="L131" s="59"/>
      <c r="M131" s="198" t="s">
        <v>21</v>
      </c>
      <c r="N131" s="199" t="s">
        <v>43</v>
      </c>
      <c r="O131" s="40"/>
      <c r="P131" s="200">
        <f>O131*H131</f>
        <v>0</v>
      </c>
      <c r="Q131" s="200">
        <v>0</v>
      </c>
      <c r="R131" s="200">
        <f>Q131*H131</f>
        <v>0</v>
      </c>
      <c r="S131" s="200">
        <v>0</v>
      </c>
      <c r="T131" s="201">
        <f>S131*H131</f>
        <v>0</v>
      </c>
      <c r="AR131" s="22" t="s">
        <v>162</v>
      </c>
      <c r="AT131" s="22" t="s">
        <v>158</v>
      </c>
      <c r="AU131" s="22" t="s">
        <v>82</v>
      </c>
      <c r="AY131" s="22" t="s">
        <v>156</v>
      </c>
      <c r="BE131" s="202">
        <f>IF(N131="základní",J131,0)</f>
        <v>0</v>
      </c>
      <c r="BF131" s="202">
        <f>IF(N131="snížená",J131,0)</f>
        <v>0</v>
      </c>
      <c r="BG131" s="202">
        <f>IF(N131="zákl. přenesená",J131,0)</f>
        <v>0</v>
      </c>
      <c r="BH131" s="202">
        <f>IF(N131="sníž. přenesená",J131,0)</f>
        <v>0</v>
      </c>
      <c r="BI131" s="202">
        <f>IF(N131="nulová",J131,0)</f>
        <v>0</v>
      </c>
      <c r="BJ131" s="22" t="s">
        <v>80</v>
      </c>
      <c r="BK131" s="202">
        <f>ROUND(I131*H131,2)</f>
        <v>0</v>
      </c>
      <c r="BL131" s="22" t="s">
        <v>162</v>
      </c>
      <c r="BM131" s="22" t="s">
        <v>236</v>
      </c>
    </row>
    <row r="132" spans="2:65" s="1" customFormat="1" ht="31.5" customHeight="1">
      <c r="B132" s="39"/>
      <c r="C132" s="191" t="s">
        <v>9</v>
      </c>
      <c r="D132" s="191" t="s">
        <v>158</v>
      </c>
      <c r="E132" s="192" t="s">
        <v>340</v>
      </c>
      <c r="F132" s="193" t="s">
        <v>341</v>
      </c>
      <c r="G132" s="194" t="s">
        <v>161</v>
      </c>
      <c r="H132" s="195">
        <v>21.45</v>
      </c>
      <c r="I132" s="196"/>
      <c r="J132" s="197">
        <f>ROUND(I132*H132,2)</f>
        <v>0</v>
      </c>
      <c r="K132" s="193" t="s">
        <v>21</v>
      </c>
      <c r="L132" s="59"/>
      <c r="M132" s="198" t="s">
        <v>21</v>
      </c>
      <c r="N132" s="199" t="s">
        <v>43</v>
      </c>
      <c r="O132" s="40"/>
      <c r="P132" s="200">
        <f>O132*H132</f>
        <v>0</v>
      </c>
      <c r="Q132" s="200">
        <v>0</v>
      </c>
      <c r="R132" s="200">
        <f>Q132*H132</f>
        <v>0</v>
      </c>
      <c r="S132" s="200">
        <v>0</v>
      </c>
      <c r="T132" s="201">
        <f>S132*H132</f>
        <v>0</v>
      </c>
      <c r="AR132" s="22" t="s">
        <v>162</v>
      </c>
      <c r="AT132" s="22" t="s">
        <v>158</v>
      </c>
      <c r="AU132" s="22" t="s">
        <v>82</v>
      </c>
      <c r="AY132" s="22" t="s">
        <v>156</v>
      </c>
      <c r="BE132" s="202">
        <f>IF(N132="základní",J132,0)</f>
        <v>0</v>
      </c>
      <c r="BF132" s="202">
        <f>IF(N132="snížená",J132,0)</f>
        <v>0</v>
      </c>
      <c r="BG132" s="202">
        <f>IF(N132="zákl. přenesená",J132,0)</f>
        <v>0</v>
      </c>
      <c r="BH132" s="202">
        <f>IF(N132="sníž. přenesená",J132,0)</f>
        <v>0</v>
      </c>
      <c r="BI132" s="202">
        <f>IF(N132="nulová",J132,0)</f>
        <v>0</v>
      </c>
      <c r="BJ132" s="22" t="s">
        <v>80</v>
      </c>
      <c r="BK132" s="202">
        <f>ROUND(I132*H132,2)</f>
        <v>0</v>
      </c>
      <c r="BL132" s="22" t="s">
        <v>162</v>
      </c>
      <c r="BM132" s="22" t="s">
        <v>241</v>
      </c>
    </row>
    <row r="133" spans="2:65" s="11" customFormat="1">
      <c r="B133" s="203"/>
      <c r="C133" s="204"/>
      <c r="D133" s="205" t="s">
        <v>163</v>
      </c>
      <c r="E133" s="206" t="s">
        <v>21</v>
      </c>
      <c r="F133" s="207" t="s">
        <v>878</v>
      </c>
      <c r="G133" s="204"/>
      <c r="H133" s="208">
        <v>21.45</v>
      </c>
      <c r="I133" s="209"/>
      <c r="J133" s="204"/>
      <c r="K133" s="204"/>
      <c r="L133" s="210"/>
      <c r="M133" s="211"/>
      <c r="N133" s="212"/>
      <c r="O133" s="212"/>
      <c r="P133" s="212"/>
      <c r="Q133" s="212"/>
      <c r="R133" s="212"/>
      <c r="S133" s="212"/>
      <c r="T133" s="213"/>
      <c r="AT133" s="214" t="s">
        <v>163</v>
      </c>
      <c r="AU133" s="214" t="s">
        <v>82</v>
      </c>
      <c r="AV133" s="11" t="s">
        <v>82</v>
      </c>
      <c r="AW133" s="11" t="s">
        <v>35</v>
      </c>
      <c r="AX133" s="11" t="s">
        <v>72</v>
      </c>
      <c r="AY133" s="214" t="s">
        <v>156</v>
      </c>
    </row>
    <row r="134" spans="2:65" s="12" customFormat="1">
      <c r="B134" s="215"/>
      <c r="C134" s="216"/>
      <c r="D134" s="217" t="s">
        <v>163</v>
      </c>
      <c r="E134" s="218" t="s">
        <v>21</v>
      </c>
      <c r="F134" s="219" t="s">
        <v>166</v>
      </c>
      <c r="G134" s="216"/>
      <c r="H134" s="220">
        <v>21.45</v>
      </c>
      <c r="I134" s="221"/>
      <c r="J134" s="216"/>
      <c r="K134" s="216"/>
      <c r="L134" s="222"/>
      <c r="M134" s="223"/>
      <c r="N134" s="224"/>
      <c r="O134" s="224"/>
      <c r="P134" s="224"/>
      <c r="Q134" s="224"/>
      <c r="R134" s="224"/>
      <c r="S134" s="224"/>
      <c r="T134" s="225"/>
      <c r="AT134" s="226" t="s">
        <v>163</v>
      </c>
      <c r="AU134" s="226" t="s">
        <v>82</v>
      </c>
      <c r="AV134" s="12" t="s">
        <v>162</v>
      </c>
      <c r="AW134" s="12" t="s">
        <v>35</v>
      </c>
      <c r="AX134" s="12" t="s">
        <v>80</v>
      </c>
      <c r="AY134" s="226" t="s">
        <v>156</v>
      </c>
    </row>
    <row r="135" spans="2:65" s="1" customFormat="1" ht="31.5" customHeight="1">
      <c r="B135" s="39"/>
      <c r="C135" s="191" t="s">
        <v>203</v>
      </c>
      <c r="D135" s="191" t="s">
        <v>158</v>
      </c>
      <c r="E135" s="192" t="s">
        <v>344</v>
      </c>
      <c r="F135" s="193" t="s">
        <v>345</v>
      </c>
      <c r="G135" s="194" t="s">
        <v>161</v>
      </c>
      <c r="H135" s="195">
        <v>21.45</v>
      </c>
      <c r="I135" s="196"/>
      <c r="J135" s="197">
        <f>ROUND(I135*H135,2)</f>
        <v>0</v>
      </c>
      <c r="K135" s="193" t="s">
        <v>21</v>
      </c>
      <c r="L135" s="59"/>
      <c r="M135" s="198" t="s">
        <v>21</v>
      </c>
      <c r="N135" s="199" t="s">
        <v>43</v>
      </c>
      <c r="O135" s="40"/>
      <c r="P135" s="200">
        <f>O135*H135</f>
        <v>0</v>
      </c>
      <c r="Q135" s="200">
        <v>0</v>
      </c>
      <c r="R135" s="200">
        <f>Q135*H135</f>
        <v>0</v>
      </c>
      <c r="S135" s="200">
        <v>0</v>
      </c>
      <c r="T135" s="201">
        <f>S135*H135</f>
        <v>0</v>
      </c>
      <c r="AR135" s="22" t="s">
        <v>162</v>
      </c>
      <c r="AT135" s="22" t="s">
        <v>158</v>
      </c>
      <c r="AU135" s="22" t="s">
        <v>82</v>
      </c>
      <c r="AY135" s="22" t="s">
        <v>156</v>
      </c>
      <c r="BE135" s="202">
        <f>IF(N135="základní",J135,0)</f>
        <v>0</v>
      </c>
      <c r="BF135" s="202">
        <f>IF(N135="snížená",J135,0)</f>
        <v>0</v>
      </c>
      <c r="BG135" s="202">
        <f>IF(N135="zákl. přenesená",J135,0)</f>
        <v>0</v>
      </c>
      <c r="BH135" s="202">
        <f>IF(N135="sníž. přenesená",J135,0)</f>
        <v>0</v>
      </c>
      <c r="BI135" s="202">
        <f>IF(N135="nulová",J135,0)</f>
        <v>0</v>
      </c>
      <c r="BJ135" s="22" t="s">
        <v>80</v>
      </c>
      <c r="BK135" s="202">
        <f>ROUND(I135*H135,2)</f>
        <v>0</v>
      </c>
      <c r="BL135" s="22" t="s">
        <v>162</v>
      </c>
      <c r="BM135" s="22" t="s">
        <v>244</v>
      </c>
    </row>
    <row r="136" spans="2:65" s="1" customFormat="1" ht="22.5" customHeight="1">
      <c r="B136" s="39"/>
      <c r="C136" s="191" t="s">
        <v>252</v>
      </c>
      <c r="D136" s="191" t="s">
        <v>158</v>
      </c>
      <c r="E136" s="192" t="s">
        <v>347</v>
      </c>
      <c r="F136" s="193" t="s">
        <v>348</v>
      </c>
      <c r="G136" s="194" t="s">
        <v>349</v>
      </c>
      <c r="H136" s="195">
        <v>28.6</v>
      </c>
      <c r="I136" s="196"/>
      <c r="J136" s="197">
        <f>ROUND(I136*H136,2)</f>
        <v>0</v>
      </c>
      <c r="K136" s="193" t="s">
        <v>21</v>
      </c>
      <c r="L136" s="59"/>
      <c r="M136" s="198" t="s">
        <v>21</v>
      </c>
      <c r="N136" s="199" t="s">
        <v>43</v>
      </c>
      <c r="O136" s="40"/>
      <c r="P136" s="200">
        <f>O136*H136</f>
        <v>0</v>
      </c>
      <c r="Q136" s="200">
        <v>0</v>
      </c>
      <c r="R136" s="200">
        <f>Q136*H136</f>
        <v>0</v>
      </c>
      <c r="S136" s="200">
        <v>0</v>
      </c>
      <c r="T136" s="201">
        <f>S136*H136</f>
        <v>0</v>
      </c>
      <c r="AR136" s="22" t="s">
        <v>162</v>
      </c>
      <c r="AT136" s="22" t="s">
        <v>158</v>
      </c>
      <c r="AU136" s="22" t="s">
        <v>82</v>
      </c>
      <c r="AY136" s="22" t="s">
        <v>156</v>
      </c>
      <c r="BE136" s="202">
        <f>IF(N136="základní",J136,0)</f>
        <v>0</v>
      </c>
      <c r="BF136" s="202">
        <f>IF(N136="snížená",J136,0)</f>
        <v>0</v>
      </c>
      <c r="BG136" s="202">
        <f>IF(N136="zákl. přenesená",J136,0)</f>
        <v>0</v>
      </c>
      <c r="BH136" s="202">
        <f>IF(N136="sníž. přenesená",J136,0)</f>
        <v>0</v>
      </c>
      <c r="BI136" s="202">
        <f>IF(N136="nulová",J136,0)</f>
        <v>0</v>
      </c>
      <c r="BJ136" s="22" t="s">
        <v>80</v>
      </c>
      <c r="BK136" s="202">
        <f>ROUND(I136*H136,2)</f>
        <v>0</v>
      </c>
      <c r="BL136" s="22" t="s">
        <v>162</v>
      </c>
      <c r="BM136" s="22" t="s">
        <v>255</v>
      </c>
    </row>
    <row r="137" spans="2:65" s="11" customFormat="1">
      <c r="B137" s="203"/>
      <c r="C137" s="204"/>
      <c r="D137" s="205" t="s">
        <v>163</v>
      </c>
      <c r="E137" s="206" t="s">
        <v>21</v>
      </c>
      <c r="F137" s="207" t="s">
        <v>897</v>
      </c>
      <c r="G137" s="204"/>
      <c r="H137" s="208">
        <v>28.6</v>
      </c>
      <c r="I137" s="209"/>
      <c r="J137" s="204"/>
      <c r="K137" s="204"/>
      <c r="L137" s="210"/>
      <c r="M137" s="211"/>
      <c r="N137" s="212"/>
      <c r="O137" s="212"/>
      <c r="P137" s="212"/>
      <c r="Q137" s="212"/>
      <c r="R137" s="212"/>
      <c r="S137" s="212"/>
      <c r="T137" s="213"/>
      <c r="AT137" s="214" t="s">
        <v>163</v>
      </c>
      <c r="AU137" s="214" t="s">
        <v>82</v>
      </c>
      <c r="AV137" s="11" t="s">
        <v>82</v>
      </c>
      <c r="AW137" s="11" t="s">
        <v>35</v>
      </c>
      <c r="AX137" s="11" t="s">
        <v>72</v>
      </c>
      <c r="AY137" s="214" t="s">
        <v>156</v>
      </c>
    </row>
    <row r="138" spans="2:65" s="12" customFormat="1">
      <c r="B138" s="215"/>
      <c r="C138" s="216"/>
      <c r="D138" s="205" t="s">
        <v>163</v>
      </c>
      <c r="E138" s="239" t="s">
        <v>21</v>
      </c>
      <c r="F138" s="240" t="s">
        <v>166</v>
      </c>
      <c r="G138" s="216"/>
      <c r="H138" s="241">
        <v>28.6</v>
      </c>
      <c r="I138" s="221"/>
      <c r="J138" s="216"/>
      <c r="K138" s="216"/>
      <c r="L138" s="222"/>
      <c r="M138" s="223"/>
      <c r="N138" s="224"/>
      <c r="O138" s="224"/>
      <c r="P138" s="224"/>
      <c r="Q138" s="224"/>
      <c r="R138" s="224"/>
      <c r="S138" s="224"/>
      <c r="T138" s="225"/>
      <c r="AT138" s="226" t="s">
        <v>163</v>
      </c>
      <c r="AU138" s="226" t="s">
        <v>82</v>
      </c>
      <c r="AV138" s="12" t="s">
        <v>162</v>
      </c>
      <c r="AW138" s="12" t="s">
        <v>35</v>
      </c>
      <c r="AX138" s="12" t="s">
        <v>80</v>
      </c>
      <c r="AY138" s="226" t="s">
        <v>156</v>
      </c>
    </row>
    <row r="139" spans="2:65" s="10" customFormat="1" ht="29.85" customHeight="1">
      <c r="B139" s="174"/>
      <c r="C139" s="175"/>
      <c r="D139" s="188" t="s">
        <v>71</v>
      </c>
      <c r="E139" s="189" t="s">
        <v>176</v>
      </c>
      <c r="F139" s="189" t="s">
        <v>410</v>
      </c>
      <c r="G139" s="175"/>
      <c r="H139" s="175"/>
      <c r="I139" s="178"/>
      <c r="J139" s="190">
        <f>BK139</f>
        <v>0</v>
      </c>
      <c r="K139" s="175"/>
      <c r="L139" s="180"/>
      <c r="M139" s="181"/>
      <c r="N139" s="182"/>
      <c r="O139" s="182"/>
      <c r="P139" s="183">
        <f>SUM(P140:P148)</f>
        <v>0</v>
      </c>
      <c r="Q139" s="182"/>
      <c r="R139" s="183">
        <f>SUM(R140:R148)</f>
        <v>0</v>
      </c>
      <c r="S139" s="182"/>
      <c r="T139" s="184">
        <f>SUM(T140:T148)</f>
        <v>0</v>
      </c>
      <c r="AR139" s="185" t="s">
        <v>80</v>
      </c>
      <c r="AT139" s="186" t="s">
        <v>71</v>
      </c>
      <c r="AU139" s="186" t="s">
        <v>80</v>
      </c>
      <c r="AY139" s="185" t="s">
        <v>156</v>
      </c>
      <c r="BK139" s="187">
        <f>SUM(BK140:BK148)</f>
        <v>0</v>
      </c>
    </row>
    <row r="140" spans="2:65" s="1" customFormat="1" ht="22.5" customHeight="1">
      <c r="B140" s="39"/>
      <c r="C140" s="191" t="s">
        <v>206</v>
      </c>
      <c r="D140" s="191" t="s">
        <v>158</v>
      </c>
      <c r="E140" s="192" t="s">
        <v>898</v>
      </c>
      <c r="F140" s="193" t="s">
        <v>899</v>
      </c>
      <c r="G140" s="194" t="s">
        <v>349</v>
      </c>
      <c r="H140" s="195">
        <v>18</v>
      </c>
      <c r="I140" s="196"/>
      <c r="J140" s="197">
        <f>ROUND(I140*H140,2)</f>
        <v>0</v>
      </c>
      <c r="K140" s="193" t="s">
        <v>21</v>
      </c>
      <c r="L140" s="59"/>
      <c r="M140" s="198" t="s">
        <v>21</v>
      </c>
      <c r="N140" s="199" t="s">
        <v>43</v>
      </c>
      <c r="O140" s="40"/>
      <c r="P140" s="200">
        <f>O140*H140</f>
        <v>0</v>
      </c>
      <c r="Q140" s="200">
        <v>0</v>
      </c>
      <c r="R140" s="200">
        <f>Q140*H140</f>
        <v>0</v>
      </c>
      <c r="S140" s="200">
        <v>0</v>
      </c>
      <c r="T140" s="201">
        <f>S140*H140</f>
        <v>0</v>
      </c>
      <c r="AR140" s="22" t="s">
        <v>162</v>
      </c>
      <c r="AT140" s="22" t="s">
        <v>158</v>
      </c>
      <c r="AU140" s="22" t="s">
        <v>82</v>
      </c>
      <c r="AY140" s="22" t="s">
        <v>156</v>
      </c>
      <c r="BE140" s="202">
        <f>IF(N140="základní",J140,0)</f>
        <v>0</v>
      </c>
      <c r="BF140" s="202">
        <f>IF(N140="snížená",J140,0)</f>
        <v>0</v>
      </c>
      <c r="BG140" s="202">
        <f>IF(N140="zákl. přenesená",J140,0)</f>
        <v>0</v>
      </c>
      <c r="BH140" s="202">
        <f>IF(N140="sníž. přenesená",J140,0)</f>
        <v>0</v>
      </c>
      <c r="BI140" s="202">
        <f>IF(N140="nulová",J140,0)</f>
        <v>0</v>
      </c>
      <c r="BJ140" s="22" t="s">
        <v>80</v>
      </c>
      <c r="BK140" s="202">
        <f>ROUND(I140*H140,2)</f>
        <v>0</v>
      </c>
      <c r="BL140" s="22" t="s">
        <v>162</v>
      </c>
      <c r="BM140" s="22" t="s">
        <v>259</v>
      </c>
    </row>
    <row r="141" spans="2:65" s="1" customFormat="1" ht="22.5" customHeight="1">
      <c r="B141" s="39"/>
      <c r="C141" s="191" t="s">
        <v>261</v>
      </c>
      <c r="D141" s="191" t="s">
        <v>158</v>
      </c>
      <c r="E141" s="192" t="s">
        <v>900</v>
      </c>
      <c r="F141" s="193" t="s">
        <v>901</v>
      </c>
      <c r="G141" s="194" t="s">
        <v>349</v>
      </c>
      <c r="H141" s="195">
        <v>15</v>
      </c>
      <c r="I141" s="196"/>
      <c r="J141" s="197">
        <f>ROUND(I141*H141,2)</f>
        <v>0</v>
      </c>
      <c r="K141" s="193" t="s">
        <v>21</v>
      </c>
      <c r="L141" s="59"/>
      <c r="M141" s="198" t="s">
        <v>21</v>
      </c>
      <c r="N141" s="199" t="s">
        <v>43</v>
      </c>
      <c r="O141" s="40"/>
      <c r="P141" s="200">
        <f>O141*H141</f>
        <v>0</v>
      </c>
      <c r="Q141" s="200">
        <v>0</v>
      </c>
      <c r="R141" s="200">
        <f>Q141*H141</f>
        <v>0</v>
      </c>
      <c r="S141" s="200">
        <v>0</v>
      </c>
      <c r="T141" s="201">
        <f>S141*H141</f>
        <v>0</v>
      </c>
      <c r="AR141" s="22" t="s">
        <v>162</v>
      </c>
      <c r="AT141" s="22" t="s">
        <v>158</v>
      </c>
      <c r="AU141" s="22" t="s">
        <v>82</v>
      </c>
      <c r="AY141" s="22" t="s">
        <v>156</v>
      </c>
      <c r="BE141" s="202">
        <f>IF(N141="základní",J141,0)</f>
        <v>0</v>
      </c>
      <c r="BF141" s="202">
        <f>IF(N141="snížená",J141,0)</f>
        <v>0</v>
      </c>
      <c r="BG141" s="202">
        <f>IF(N141="zákl. přenesená",J141,0)</f>
        <v>0</v>
      </c>
      <c r="BH141" s="202">
        <f>IF(N141="sníž. přenesená",J141,0)</f>
        <v>0</v>
      </c>
      <c r="BI141" s="202">
        <f>IF(N141="nulová",J141,0)</f>
        <v>0</v>
      </c>
      <c r="BJ141" s="22" t="s">
        <v>80</v>
      </c>
      <c r="BK141" s="202">
        <f>ROUND(I141*H141,2)</f>
        <v>0</v>
      </c>
      <c r="BL141" s="22" t="s">
        <v>162</v>
      </c>
      <c r="BM141" s="22" t="s">
        <v>264</v>
      </c>
    </row>
    <row r="142" spans="2:65" s="11" customFormat="1">
      <c r="B142" s="203"/>
      <c r="C142" s="204"/>
      <c r="D142" s="205" t="s">
        <v>163</v>
      </c>
      <c r="E142" s="206" t="s">
        <v>21</v>
      </c>
      <c r="F142" s="207" t="s">
        <v>10</v>
      </c>
      <c r="G142" s="204"/>
      <c r="H142" s="208">
        <v>15</v>
      </c>
      <c r="I142" s="209"/>
      <c r="J142" s="204"/>
      <c r="K142" s="204"/>
      <c r="L142" s="210"/>
      <c r="M142" s="211"/>
      <c r="N142" s="212"/>
      <c r="O142" s="212"/>
      <c r="P142" s="212"/>
      <c r="Q142" s="212"/>
      <c r="R142" s="212"/>
      <c r="S142" s="212"/>
      <c r="T142" s="213"/>
      <c r="AT142" s="214" t="s">
        <v>163</v>
      </c>
      <c r="AU142" s="214" t="s">
        <v>82</v>
      </c>
      <c r="AV142" s="11" t="s">
        <v>82</v>
      </c>
      <c r="AW142" s="11" t="s">
        <v>35</v>
      </c>
      <c r="AX142" s="11" t="s">
        <v>72</v>
      </c>
      <c r="AY142" s="214" t="s">
        <v>156</v>
      </c>
    </row>
    <row r="143" spans="2:65" s="12" customFormat="1">
      <c r="B143" s="215"/>
      <c r="C143" s="216"/>
      <c r="D143" s="217" t="s">
        <v>163</v>
      </c>
      <c r="E143" s="218" t="s">
        <v>21</v>
      </c>
      <c r="F143" s="219" t="s">
        <v>166</v>
      </c>
      <c r="G143" s="216"/>
      <c r="H143" s="220">
        <v>15</v>
      </c>
      <c r="I143" s="221"/>
      <c r="J143" s="216"/>
      <c r="K143" s="216"/>
      <c r="L143" s="222"/>
      <c r="M143" s="223"/>
      <c r="N143" s="224"/>
      <c r="O143" s="224"/>
      <c r="P143" s="224"/>
      <c r="Q143" s="224"/>
      <c r="R143" s="224"/>
      <c r="S143" s="224"/>
      <c r="T143" s="225"/>
      <c r="AT143" s="226" t="s">
        <v>163</v>
      </c>
      <c r="AU143" s="226" t="s">
        <v>82</v>
      </c>
      <c r="AV143" s="12" t="s">
        <v>162</v>
      </c>
      <c r="AW143" s="12" t="s">
        <v>35</v>
      </c>
      <c r="AX143" s="12" t="s">
        <v>80</v>
      </c>
      <c r="AY143" s="226" t="s">
        <v>156</v>
      </c>
    </row>
    <row r="144" spans="2:65" s="1" customFormat="1" ht="22.5" customHeight="1">
      <c r="B144" s="39"/>
      <c r="C144" s="191" t="s">
        <v>211</v>
      </c>
      <c r="D144" s="191" t="s">
        <v>158</v>
      </c>
      <c r="E144" s="192" t="s">
        <v>902</v>
      </c>
      <c r="F144" s="193" t="s">
        <v>903</v>
      </c>
      <c r="G144" s="194" t="s">
        <v>349</v>
      </c>
      <c r="H144" s="195">
        <v>5.5</v>
      </c>
      <c r="I144" s="196"/>
      <c r="J144" s="197">
        <f>ROUND(I144*H144,2)</f>
        <v>0</v>
      </c>
      <c r="K144" s="193" t="s">
        <v>21</v>
      </c>
      <c r="L144" s="59"/>
      <c r="M144" s="198" t="s">
        <v>21</v>
      </c>
      <c r="N144" s="199" t="s">
        <v>43</v>
      </c>
      <c r="O144" s="40"/>
      <c r="P144" s="200">
        <f>O144*H144</f>
        <v>0</v>
      </c>
      <c r="Q144" s="200">
        <v>0</v>
      </c>
      <c r="R144" s="200">
        <f>Q144*H144</f>
        <v>0</v>
      </c>
      <c r="S144" s="200">
        <v>0</v>
      </c>
      <c r="T144" s="201">
        <f>S144*H144</f>
        <v>0</v>
      </c>
      <c r="AR144" s="22" t="s">
        <v>162</v>
      </c>
      <c r="AT144" s="22" t="s">
        <v>158</v>
      </c>
      <c r="AU144" s="22" t="s">
        <v>82</v>
      </c>
      <c r="AY144" s="22" t="s">
        <v>156</v>
      </c>
      <c r="BE144" s="202">
        <f>IF(N144="základní",J144,0)</f>
        <v>0</v>
      </c>
      <c r="BF144" s="202">
        <f>IF(N144="snížená",J144,0)</f>
        <v>0</v>
      </c>
      <c r="BG144" s="202">
        <f>IF(N144="zákl. přenesená",J144,0)</f>
        <v>0</v>
      </c>
      <c r="BH144" s="202">
        <f>IF(N144="sníž. přenesená",J144,0)</f>
        <v>0</v>
      </c>
      <c r="BI144" s="202">
        <f>IF(N144="nulová",J144,0)</f>
        <v>0</v>
      </c>
      <c r="BJ144" s="22" t="s">
        <v>80</v>
      </c>
      <c r="BK144" s="202">
        <f>ROUND(I144*H144,2)</f>
        <v>0</v>
      </c>
      <c r="BL144" s="22" t="s">
        <v>162</v>
      </c>
      <c r="BM144" s="22" t="s">
        <v>267</v>
      </c>
    </row>
    <row r="145" spans="2:65" s="1" customFormat="1" ht="22.5" customHeight="1">
      <c r="B145" s="39"/>
      <c r="C145" s="191" t="s">
        <v>272</v>
      </c>
      <c r="D145" s="191" t="s">
        <v>158</v>
      </c>
      <c r="E145" s="192" t="s">
        <v>904</v>
      </c>
      <c r="F145" s="193" t="s">
        <v>905</v>
      </c>
      <c r="G145" s="194" t="s">
        <v>421</v>
      </c>
      <c r="H145" s="195">
        <v>2</v>
      </c>
      <c r="I145" s="196"/>
      <c r="J145" s="197">
        <f>ROUND(I145*H145,2)</f>
        <v>0</v>
      </c>
      <c r="K145" s="193" t="s">
        <v>21</v>
      </c>
      <c r="L145" s="59"/>
      <c r="M145" s="198" t="s">
        <v>21</v>
      </c>
      <c r="N145" s="199" t="s">
        <v>43</v>
      </c>
      <c r="O145" s="40"/>
      <c r="P145" s="200">
        <f>O145*H145</f>
        <v>0</v>
      </c>
      <c r="Q145" s="200">
        <v>0</v>
      </c>
      <c r="R145" s="200">
        <f>Q145*H145</f>
        <v>0</v>
      </c>
      <c r="S145" s="200">
        <v>0</v>
      </c>
      <c r="T145" s="201">
        <f>S145*H145</f>
        <v>0</v>
      </c>
      <c r="AR145" s="22" t="s">
        <v>162</v>
      </c>
      <c r="AT145" s="22" t="s">
        <v>158</v>
      </c>
      <c r="AU145" s="22" t="s">
        <v>82</v>
      </c>
      <c r="AY145" s="22" t="s">
        <v>156</v>
      </c>
      <c r="BE145" s="202">
        <f>IF(N145="základní",J145,0)</f>
        <v>0</v>
      </c>
      <c r="BF145" s="202">
        <f>IF(N145="snížená",J145,0)</f>
        <v>0</v>
      </c>
      <c r="BG145" s="202">
        <f>IF(N145="zákl. přenesená",J145,0)</f>
        <v>0</v>
      </c>
      <c r="BH145" s="202">
        <f>IF(N145="sníž. přenesená",J145,0)</f>
        <v>0</v>
      </c>
      <c r="BI145" s="202">
        <f>IF(N145="nulová",J145,0)</f>
        <v>0</v>
      </c>
      <c r="BJ145" s="22" t="s">
        <v>80</v>
      </c>
      <c r="BK145" s="202">
        <f>ROUND(I145*H145,2)</f>
        <v>0</v>
      </c>
      <c r="BL145" s="22" t="s">
        <v>162</v>
      </c>
      <c r="BM145" s="22" t="s">
        <v>275</v>
      </c>
    </row>
    <row r="146" spans="2:65" s="11" customFormat="1">
      <c r="B146" s="203"/>
      <c r="C146" s="204"/>
      <c r="D146" s="205" t="s">
        <v>163</v>
      </c>
      <c r="E146" s="206" t="s">
        <v>21</v>
      </c>
      <c r="F146" s="207" t="s">
        <v>82</v>
      </c>
      <c r="G146" s="204"/>
      <c r="H146" s="208">
        <v>2</v>
      </c>
      <c r="I146" s="209"/>
      <c r="J146" s="204"/>
      <c r="K146" s="204"/>
      <c r="L146" s="210"/>
      <c r="M146" s="211"/>
      <c r="N146" s="212"/>
      <c r="O146" s="212"/>
      <c r="P146" s="212"/>
      <c r="Q146" s="212"/>
      <c r="R146" s="212"/>
      <c r="S146" s="212"/>
      <c r="T146" s="213"/>
      <c r="AT146" s="214" t="s">
        <v>163</v>
      </c>
      <c r="AU146" s="214" t="s">
        <v>82</v>
      </c>
      <c r="AV146" s="11" t="s">
        <v>82</v>
      </c>
      <c r="AW146" s="11" t="s">
        <v>35</v>
      </c>
      <c r="AX146" s="11" t="s">
        <v>72</v>
      </c>
      <c r="AY146" s="214" t="s">
        <v>156</v>
      </c>
    </row>
    <row r="147" spans="2:65" s="12" customFormat="1">
      <c r="B147" s="215"/>
      <c r="C147" s="216"/>
      <c r="D147" s="217" t="s">
        <v>163</v>
      </c>
      <c r="E147" s="218" t="s">
        <v>21</v>
      </c>
      <c r="F147" s="219" t="s">
        <v>166</v>
      </c>
      <c r="G147" s="216"/>
      <c r="H147" s="220">
        <v>2</v>
      </c>
      <c r="I147" s="221"/>
      <c r="J147" s="216"/>
      <c r="K147" s="216"/>
      <c r="L147" s="222"/>
      <c r="M147" s="223"/>
      <c r="N147" s="224"/>
      <c r="O147" s="224"/>
      <c r="P147" s="224"/>
      <c r="Q147" s="224"/>
      <c r="R147" s="224"/>
      <c r="S147" s="224"/>
      <c r="T147" s="225"/>
      <c r="AT147" s="226" t="s">
        <v>163</v>
      </c>
      <c r="AU147" s="226" t="s">
        <v>82</v>
      </c>
      <c r="AV147" s="12" t="s">
        <v>162</v>
      </c>
      <c r="AW147" s="12" t="s">
        <v>35</v>
      </c>
      <c r="AX147" s="12" t="s">
        <v>80</v>
      </c>
      <c r="AY147" s="226" t="s">
        <v>156</v>
      </c>
    </row>
    <row r="148" spans="2:65" s="1" customFormat="1" ht="22.5" customHeight="1">
      <c r="B148" s="39"/>
      <c r="C148" s="191" t="s">
        <v>214</v>
      </c>
      <c r="D148" s="191" t="s">
        <v>158</v>
      </c>
      <c r="E148" s="192" t="s">
        <v>906</v>
      </c>
      <c r="F148" s="193" t="s">
        <v>907</v>
      </c>
      <c r="G148" s="194" t="s">
        <v>349</v>
      </c>
      <c r="H148" s="195">
        <v>18</v>
      </c>
      <c r="I148" s="196"/>
      <c r="J148" s="197">
        <f>ROUND(I148*H148,2)</f>
        <v>0</v>
      </c>
      <c r="K148" s="193" t="s">
        <v>21</v>
      </c>
      <c r="L148" s="59"/>
      <c r="M148" s="198" t="s">
        <v>21</v>
      </c>
      <c r="N148" s="199" t="s">
        <v>43</v>
      </c>
      <c r="O148" s="40"/>
      <c r="P148" s="200">
        <f>O148*H148</f>
        <v>0</v>
      </c>
      <c r="Q148" s="200">
        <v>0</v>
      </c>
      <c r="R148" s="200">
        <f>Q148*H148</f>
        <v>0</v>
      </c>
      <c r="S148" s="200">
        <v>0</v>
      </c>
      <c r="T148" s="201">
        <f>S148*H148</f>
        <v>0</v>
      </c>
      <c r="AR148" s="22" t="s">
        <v>162</v>
      </c>
      <c r="AT148" s="22" t="s">
        <v>158</v>
      </c>
      <c r="AU148" s="22" t="s">
        <v>82</v>
      </c>
      <c r="AY148" s="22" t="s">
        <v>156</v>
      </c>
      <c r="BE148" s="202">
        <f>IF(N148="základní",J148,0)</f>
        <v>0</v>
      </c>
      <c r="BF148" s="202">
        <f>IF(N148="snížená",J148,0)</f>
        <v>0</v>
      </c>
      <c r="BG148" s="202">
        <f>IF(N148="zákl. přenesená",J148,0)</f>
        <v>0</v>
      </c>
      <c r="BH148" s="202">
        <f>IF(N148="sníž. přenesená",J148,0)</f>
        <v>0</v>
      </c>
      <c r="BI148" s="202">
        <f>IF(N148="nulová",J148,0)</f>
        <v>0</v>
      </c>
      <c r="BJ148" s="22" t="s">
        <v>80</v>
      </c>
      <c r="BK148" s="202">
        <f>ROUND(I148*H148,2)</f>
        <v>0</v>
      </c>
      <c r="BL148" s="22" t="s">
        <v>162</v>
      </c>
      <c r="BM148" s="22" t="s">
        <v>278</v>
      </c>
    </row>
    <row r="149" spans="2:65" s="10" customFormat="1" ht="29.85" customHeight="1">
      <c r="B149" s="174"/>
      <c r="C149" s="175"/>
      <c r="D149" s="188" t="s">
        <v>71</v>
      </c>
      <c r="E149" s="189" t="s">
        <v>192</v>
      </c>
      <c r="F149" s="189" t="s">
        <v>461</v>
      </c>
      <c r="G149" s="175"/>
      <c r="H149" s="175"/>
      <c r="I149" s="178"/>
      <c r="J149" s="190">
        <f>BK149</f>
        <v>0</v>
      </c>
      <c r="K149" s="175"/>
      <c r="L149" s="180"/>
      <c r="M149" s="181"/>
      <c r="N149" s="182"/>
      <c r="O149" s="182"/>
      <c r="P149" s="183">
        <f>SUM(P150:P153)</f>
        <v>0</v>
      </c>
      <c r="Q149" s="182"/>
      <c r="R149" s="183">
        <f>SUM(R150:R153)</f>
        <v>0</v>
      </c>
      <c r="S149" s="182"/>
      <c r="T149" s="184">
        <f>SUM(T150:T153)</f>
        <v>0</v>
      </c>
      <c r="AR149" s="185" t="s">
        <v>80</v>
      </c>
      <c r="AT149" s="186" t="s">
        <v>71</v>
      </c>
      <c r="AU149" s="186" t="s">
        <v>80</v>
      </c>
      <c r="AY149" s="185" t="s">
        <v>156</v>
      </c>
      <c r="BK149" s="187">
        <f>SUM(BK150:BK153)</f>
        <v>0</v>
      </c>
    </row>
    <row r="150" spans="2:65" s="1" customFormat="1" ht="22.5" customHeight="1">
      <c r="B150" s="39"/>
      <c r="C150" s="191" t="s">
        <v>279</v>
      </c>
      <c r="D150" s="191" t="s">
        <v>158</v>
      </c>
      <c r="E150" s="192" t="s">
        <v>815</v>
      </c>
      <c r="F150" s="193" t="s">
        <v>816</v>
      </c>
      <c r="G150" s="194" t="s">
        <v>349</v>
      </c>
      <c r="H150" s="195">
        <v>28.6</v>
      </c>
      <c r="I150" s="196"/>
      <c r="J150" s="197">
        <f>ROUND(I150*H150,2)</f>
        <v>0</v>
      </c>
      <c r="K150" s="193" t="s">
        <v>21</v>
      </c>
      <c r="L150" s="59"/>
      <c r="M150" s="198" t="s">
        <v>21</v>
      </c>
      <c r="N150" s="199" t="s">
        <v>43</v>
      </c>
      <c r="O150" s="40"/>
      <c r="P150" s="200">
        <f>O150*H150</f>
        <v>0</v>
      </c>
      <c r="Q150" s="200">
        <v>0</v>
      </c>
      <c r="R150" s="200">
        <f>Q150*H150</f>
        <v>0</v>
      </c>
      <c r="S150" s="200">
        <v>0</v>
      </c>
      <c r="T150" s="201">
        <f>S150*H150</f>
        <v>0</v>
      </c>
      <c r="AR150" s="22" t="s">
        <v>162</v>
      </c>
      <c r="AT150" s="22" t="s">
        <v>158</v>
      </c>
      <c r="AU150" s="22" t="s">
        <v>82</v>
      </c>
      <c r="AY150" s="22" t="s">
        <v>156</v>
      </c>
      <c r="BE150" s="202">
        <f>IF(N150="základní",J150,0)</f>
        <v>0</v>
      </c>
      <c r="BF150" s="202">
        <f>IF(N150="snížená",J150,0)</f>
        <v>0</v>
      </c>
      <c r="BG150" s="202">
        <f>IF(N150="zákl. přenesená",J150,0)</f>
        <v>0</v>
      </c>
      <c r="BH150" s="202">
        <f>IF(N150="sníž. přenesená",J150,0)</f>
        <v>0</v>
      </c>
      <c r="BI150" s="202">
        <f>IF(N150="nulová",J150,0)</f>
        <v>0</v>
      </c>
      <c r="BJ150" s="22" t="s">
        <v>80</v>
      </c>
      <c r="BK150" s="202">
        <f>ROUND(I150*H150,2)</f>
        <v>0</v>
      </c>
      <c r="BL150" s="22" t="s">
        <v>162</v>
      </c>
      <c r="BM150" s="22" t="s">
        <v>282</v>
      </c>
    </row>
    <row r="151" spans="2:65" s="11" customFormat="1">
      <c r="B151" s="203"/>
      <c r="C151" s="204"/>
      <c r="D151" s="205" t="s">
        <v>163</v>
      </c>
      <c r="E151" s="206" t="s">
        <v>21</v>
      </c>
      <c r="F151" s="207" t="s">
        <v>897</v>
      </c>
      <c r="G151" s="204"/>
      <c r="H151" s="208">
        <v>28.6</v>
      </c>
      <c r="I151" s="209"/>
      <c r="J151" s="204"/>
      <c r="K151" s="204"/>
      <c r="L151" s="210"/>
      <c r="M151" s="211"/>
      <c r="N151" s="212"/>
      <c r="O151" s="212"/>
      <c r="P151" s="212"/>
      <c r="Q151" s="212"/>
      <c r="R151" s="212"/>
      <c r="S151" s="212"/>
      <c r="T151" s="213"/>
      <c r="AT151" s="214" t="s">
        <v>163</v>
      </c>
      <c r="AU151" s="214" t="s">
        <v>82</v>
      </c>
      <c r="AV151" s="11" t="s">
        <v>82</v>
      </c>
      <c r="AW151" s="11" t="s">
        <v>35</v>
      </c>
      <c r="AX151" s="11" t="s">
        <v>72</v>
      </c>
      <c r="AY151" s="214" t="s">
        <v>156</v>
      </c>
    </row>
    <row r="152" spans="2:65" s="12" customFormat="1">
      <c r="B152" s="215"/>
      <c r="C152" s="216"/>
      <c r="D152" s="217" t="s">
        <v>163</v>
      </c>
      <c r="E152" s="218" t="s">
        <v>21</v>
      </c>
      <c r="F152" s="219" t="s">
        <v>166</v>
      </c>
      <c r="G152" s="216"/>
      <c r="H152" s="220">
        <v>28.6</v>
      </c>
      <c r="I152" s="221"/>
      <c r="J152" s="216"/>
      <c r="K152" s="216"/>
      <c r="L152" s="222"/>
      <c r="M152" s="223"/>
      <c r="N152" s="224"/>
      <c r="O152" s="224"/>
      <c r="P152" s="224"/>
      <c r="Q152" s="224"/>
      <c r="R152" s="224"/>
      <c r="S152" s="224"/>
      <c r="T152" s="225"/>
      <c r="AT152" s="226" t="s">
        <v>163</v>
      </c>
      <c r="AU152" s="226" t="s">
        <v>82</v>
      </c>
      <c r="AV152" s="12" t="s">
        <v>162</v>
      </c>
      <c r="AW152" s="12" t="s">
        <v>35</v>
      </c>
      <c r="AX152" s="12" t="s">
        <v>80</v>
      </c>
      <c r="AY152" s="226" t="s">
        <v>156</v>
      </c>
    </row>
    <row r="153" spans="2:65" s="1" customFormat="1" ht="22.5" customHeight="1">
      <c r="B153" s="39"/>
      <c r="C153" s="191" t="s">
        <v>217</v>
      </c>
      <c r="D153" s="191" t="s">
        <v>158</v>
      </c>
      <c r="E153" s="192" t="s">
        <v>466</v>
      </c>
      <c r="F153" s="193" t="s">
        <v>467</v>
      </c>
      <c r="G153" s="194" t="s">
        <v>349</v>
      </c>
      <c r="H153" s="195">
        <v>28.6</v>
      </c>
      <c r="I153" s="196"/>
      <c r="J153" s="197">
        <f>ROUND(I153*H153,2)</f>
        <v>0</v>
      </c>
      <c r="K153" s="193" t="s">
        <v>21</v>
      </c>
      <c r="L153" s="59"/>
      <c r="M153" s="198" t="s">
        <v>21</v>
      </c>
      <c r="N153" s="199" t="s">
        <v>43</v>
      </c>
      <c r="O153" s="40"/>
      <c r="P153" s="200">
        <f>O153*H153</f>
        <v>0</v>
      </c>
      <c r="Q153" s="200">
        <v>0</v>
      </c>
      <c r="R153" s="200">
        <f>Q153*H153</f>
        <v>0</v>
      </c>
      <c r="S153" s="200">
        <v>0</v>
      </c>
      <c r="T153" s="201">
        <f>S153*H153</f>
        <v>0</v>
      </c>
      <c r="AR153" s="22" t="s">
        <v>162</v>
      </c>
      <c r="AT153" s="22" t="s">
        <v>158</v>
      </c>
      <c r="AU153" s="22" t="s">
        <v>82</v>
      </c>
      <c r="AY153" s="22" t="s">
        <v>156</v>
      </c>
      <c r="BE153" s="202">
        <f>IF(N153="základní",J153,0)</f>
        <v>0</v>
      </c>
      <c r="BF153" s="202">
        <f>IF(N153="snížená",J153,0)</f>
        <v>0</v>
      </c>
      <c r="BG153" s="202">
        <f>IF(N153="zákl. přenesená",J153,0)</f>
        <v>0</v>
      </c>
      <c r="BH153" s="202">
        <f>IF(N153="sníž. přenesená",J153,0)</f>
        <v>0</v>
      </c>
      <c r="BI153" s="202">
        <f>IF(N153="nulová",J153,0)</f>
        <v>0</v>
      </c>
      <c r="BJ153" s="22" t="s">
        <v>80</v>
      </c>
      <c r="BK153" s="202">
        <f>ROUND(I153*H153,2)</f>
        <v>0</v>
      </c>
      <c r="BL153" s="22" t="s">
        <v>162</v>
      </c>
      <c r="BM153" s="22" t="s">
        <v>291</v>
      </c>
    </row>
    <row r="154" spans="2:65" s="10" customFormat="1" ht="29.85" customHeight="1">
      <c r="B154" s="174"/>
      <c r="C154" s="175"/>
      <c r="D154" s="188" t="s">
        <v>71</v>
      </c>
      <c r="E154" s="189" t="s">
        <v>538</v>
      </c>
      <c r="F154" s="189" t="s">
        <v>539</v>
      </c>
      <c r="G154" s="175"/>
      <c r="H154" s="175"/>
      <c r="I154" s="178"/>
      <c r="J154" s="190">
        <f>BK154</f>
        <v>0</v>
      </c>
      <c r="K154" s="175"/>
      <c r="L154" s="180"/>
      <c r="M154" s="181"/>
      <c r="N154" s="182"/>
      <c r="O154" s="182"/>
      <c r="P154" s="183">
        <f>SUM(P155:P165)</f>
        <v>0</v>
      </c>
      <c r="Q154" s="182"/>
      <c r="R154" s="183">
        <f>SUM(R155:R165)</f>
        <v>0</v>
      </c>
      <c r="S154" s="182"/>
      <c r="T154" s="184">
        <f>SUM(T155:T165)</f>
        <v>0</v>
      </c>
      <c r="AR154" s="185" t="s">
        <v>80</v>
      </c>
      <c r="AT154" s="186" t="s">
        <v>71</v>
      </c>
      <c r="AU154" s="186" t="s">
        <v>80</v>
      </c>
      <c r="AY154" s="185" t="s">
        <v>156</v>
      </c>
      <c r="BK154" s="187">
        <f>SUM(BK155:BK165)</f>
        <v>0</v>
      </c>
    </row>
    <row r="155" spans="2:65" s="1" customFormat="1" ht="31.5" customHeight="1">
      <c r="B155" s="39"/>
      <c r="C155" s="191" t="s">
        <v>292</v>
      </c>
      <c r="D155" s="191" t="s">
        <v>158</v>
      </c>
      <c r="E155" s="192" t="s">
        <v>544</v>
      </c>
      <c r="F155" s="193" t="s">
        <v>545</v>
      </c>
      <c r="G155" s="194" t="s">
        <v>232</v>
      </c>
      <c r="H155" s="195">
        <v>5.1479999999999997</v>
      </c>
      <c r="I155" s="196"/>
      <c r="J155" s="197">
        <f>ROUND(I155*H155,2)</f>
        <v>0</v>
      </c>
      <c r="K155" s="193" t="s">
        <v>21</v>
      </c>
      <c r="L155" s="59"/>
      <c r="M155" s="198" t="s">
        <v>21</v>
      </c>
      <c r="N155" s="199" t="s">
        <v>43</v>
      </c>
      <c r="O155" s="40"/>
      <c r="P155" s="200">
        <f>O155*H155</f>
        <v>0</v>
      </c>
      <c r="Q155" s="200">
        <v>0</v>
      </c>
      <c r="R155" s="200">
        <f>Q155*H155</f>
        <v>0</v>
      </c>
      <c r="S155" s="200">
        <v>0</v>
      </c>
      <c r="T155" s="201">
        <f>S155*H155</f>
        <v>0</v>
      </c>
      <c r="AR155" s="22" t="s">
        <v>162</v>
      </c>
      <c r="AT155" s="22" t="s">
        <v>158</v>
      </c>
      <c r="AU155" s="22" t="s">
        <v>82</v>
      </c>
      <c r="AY155" s="22" t="s">
        <v>156</v>
      </c>
      <c r="BE155" s="202">
        <f>IF(N155="základní",J155,0)</f>
        <v>0</v>
      </c>
      <c r="BF155" s="202">
        <f>IF(N155="snížená",J155,0)</f>
        <v>0</v>
      </c>
      <c r="BG155" s="202">
        <f>IF(N155="zákl. přenesená",J155,0)</f>
        <v>0</v>
      </c>
      <c r="BH155" s="202">
        <f>IF(N155="sníž. přenesená",J155,0)</f>
        <v>0</v>
      </c>
      <c r="BI155" s="202">
        <f>IF(N155="nulová",J155,0)</f>
        <v>0</v>
      </c>
      <c r="BJ155" s="22" t="s">
        <v>80</v>
      </c>
      <c r="BK155" s="202">
        <f>ROUND(I155*H155,2)</f>
        <v>0</v>
      </c>
      <c r="BL155" s="22" t="s">
        <v>162</v>
      </c>
      <c r="BM155" s="22" t="s">
        <v>295</v>
      </c>
    </row>
    <row r="156" spans="2:65" s="1" customFormat="1" ht="31.5" customHeight="1">
      <c r="B156" s="39"/>
      <c r="C156" s="191" t="s">
        <v>220</v>
      </c>
      <c r="D156" s="191" t="s">
        <v>158</v>
      </c>
      <c r="E156" s="192" t="s">
        <v>547</v>
      </c>
      <c r="F156" s="193" t="s">
        <v>548</v>
      </c>
      <c r="G156" s="194" t="s">
        <v>232</v>
      </c>
      <c r="H156" s="195">
        <v>102.96</v>
      </c>
      <c r="I156" s="196"/>
      <c r="J156" s="197">
        <f>ROUND(I156*H156,2)</f>
        <v>0</v>
      </c>
      <c r="K156" s="193" t="s">
        <v>21</v>
      </c>
      <c r="L156" s="59"/>
      <c r="M156" s="198" t="s">
        <v>21</v>
      </c>
      <c r="N156" s="199" t="s">
        <v>43</v>
      </c>
      <c r="O156" s="40"/>
      <c r="P156" s="200">
        <f>O156*H156</f>
        <v>0</v>
      </c>
      <c r="Q156" s="200">
        <v>0</v>
      </c>
      <c r="R156" s="200">
        <f>Q156*H156</f>
        <v>0</v>
      </c>
      <c r="S156" s="200">
        <v>0</v>
      </c>
      <c r="T156" s="201">
        <f>S156*H156</f>
        <v>0</v>
      </c>
      <c r="AR156" s="22" t="s">
        <v>162</v>
      </c>
      <c r="AT156" s="22" t="s">
        <v>158</v>
      </c>
      <c r="AU156" s="22" t="s">
        <v>82</v>
      </c>
      <c r="AY156" s="22" t="s">
        <v>156</v>
      </c>
      <c r="BE156" s="202">
        <f>IF(N156="základní",J156,0)</f>
        <v>0</v>
      </c>
      <c r="BF156" s="202">
        <f>IF(N156="snížená",J156,0)</f>
        <v>0</v>
      </c>
      <c r="BG156" s="202">
        <f>IF(N156="zákl. přenesená",J156,0)</f>
        <v>0</v>
      </c>
      <c r="BH156" s="202">
        <f>IF(N156="sníž. přenesená",J156,0)</f>
        <v>0</v>
      </c>
      <c r="BI156" s="202">
        <f>IF(N156="nulová",J156,0)</f>
        <v>0</v>
      </c>
      <c r="BJ156" s="22" t="s">
        <v>80</v>
      </c>
      <c r="BK156" s="202">
        <f>ROUND(I156*H156,2)</f>
        <v>0</v>
      </c>
      <c r="BL156" s="22" t="s">
        <v>162</v>
      </c>
      <c r="BM156" s="22" t="s">
        <v>298</v>
      </c>
    </row>
    <row r="157" spans="2:65" s="11" customFormat="1">
      <c r="B157" s="203"/>
      <c r="C157" s="204"/>
      <c r="D157" s="205" t="s">
        <v>163</v>
      </c>
      <c r="E157" s="206" t="s">
        <v>21</v>
      </c>
      <c r="F157" s="207" t="s">
        <v>908</v>
      </c>
      <c r="G157" s="204"/>
      <c r="H157" s="208">
        <v>102.96</v>
      </c>
      <c r="I157" s="209"/>
      <c r="J157" s="204"/>
      <c r="K157" s="204"/>
      <c r="L157" s="210"/>
      <c r="M157" s="211"/>
      <c r="N157" s="212"/>
      <c r="O157" s="212"/>
      <c r="P157" s="212"/>
      <c r="Q157" s="212"/>
      <c r="R157" s="212"/>
      <c r="S157" s="212"/>
      <c r="T157" s="213"/>
      <c r="AT157" s="214" t="s">
        <v>163</v>
      </c>
      <c r="AU157" s="214" t="s">
        <v>82</v>
      </c>
      <c r="AV157" s="11" t="s">
        <v>82</v>
      </c>
      <c r="AW157" s="11" t="s">
        <v>35</v>
      </c>
      <c r="AX157" s="11" t="s">
        <v>72</v>
      </c>
      <c r="AY157" s="214" t="s">
        <v>156</v>
      </c>
    </row>
    <row r="158" spans="2:65" s="12" customFormat="1">
      <c r="B158" s="215"/>
      <c r="C158" s="216"/>
      <c r="D158" s="217" t="s">
        <v>163</v>
      </c>
      <c r="E158" s="218" t="s">
        <v>21</v>
      </c>
      <c r="F158" s="219" t="s">
        <v>166</v>
      </c>
      <c r="G158" s="216"/>
      <c r="H158" s="220">
        <v>102.96</v>
      </c>
      <c r="I158" s="221"/>
      <c r="J158" s="216"/>
      <c r="K158" s="216"/>
      <c r="L158" s="222"/>
      <c r="M158" s="223"/>
      <c r="N158" s="224"/>
      <c r="O158" s="224"/>
      <c r="P158" s="224"/>
      <c r="Q158" s="224"/>
      <c r="R158" s="224"/>
      <c r="S158" s="224"/>
      <c r="T158" s="225"/>
      <c r="AT158" s="226" t="s">
        <v>163</v>
      </c>
      <c r="AU158" s="226" t="s">
        <v>82</v>
      </c>
      <c r="AV158" s="12" t="s">
        <v>162</v>
      </c>
      <c r="AW158" s="12" t="s">
        <v>35</v>
      </c>
      <c r="AX158" s="12" t="s">
        <v>80</v>
      </c>
      <c r="AY158" s="226" t="s">
        <v>156</v>
      </c>
    </row>
    <row r="159" spans="2:65" s="1" customFormat="1" ht="31.5" customHeight="1">
      <c r="B159" s="39"/>
      <c r="C159" s="191" t="s">
        <v>300</v>
      </c>
      <c r="D159" s="191" t="s">
        <v>158</v>
      </c>
      <c r="E159" s="192" t="s">
        <v>552</v>
      </c>
      <c r="F159" s="193" t="s">
        <v>553</v>
      </c>
      <c r="G159" s="194" t="s">
        <v>232</v>
      </c>
      <c r="H159" s="195">
        <v>11.603999999999999</v>
      </c>
      <c r="I159" s="196"/>
      <c r="J159" s="197">
        <f t="shared" ref="J159:J165" si="0">ROUND(I159*H159,2)</f>
        <v>0</v>
      </c>
      <c r="K159" s="193" t="s">
        <v>21</v>
      </c>
      <c r="L159" s="59"/>
      <c r="M159" s="198" t="s">
        <v>21</v>
      </c>
      <c r="N159" s="199" t="s">
        <v>43</v>
      </c>
      <c r="O159" s="40"/>
      <c r="P159" s="200">
        <f t="shared" ref="P159:P165" si="1">O159*H159</f>
        <v>0</v>
      </c>
      <c r="Q159" s="200">
        <v>0</v>
      </c>
      <c r="R159" s="200">
        <f t="shared" ref="R159:R165" si="2">Q159*H159</f>
        <v>0</v>
      </c>
      <c r="S159" s="200">
        <v>0</v>
      </c>
      <c r="T159" s="201">
        <f t="shared" ref="T159:T165" si="3">S159*H159</f>
        <v>0</v>
      </c>
      <c r="AR159" s="22" t="s">
        <v>162</v>
      </c>
      <c r="AT159" s="22" t="s">
        <v>158</v>
      </c>
      <c r="AU159" s="22" t="s">
        <v>82</v>
      </c>
      <c r="AY159" s="22" t="s">
        <v>156</v>
      </c>
      <c r="BE159" s="202">
        <f t="shared" ref="BE159:BE165" si="4">IF(N159="základní",J159,0)</f>
        <v>0</v>
      </c>
      <c r="BF159" s="202">
        <f t="shared" ref="BF159:BF165" si="5">IF(N159="snížená",J159,0)</f>
        <v>0</v>
      </c>
      <c r="BG159" s="202">
        <f t="shared" ref="BG159:BG165" si="6">IF(N159="zákl. přenesená",J159,0)</f>
        <v>0</v>
      </c>
      <c r="BH159" s="202">
        <f t="shared" ref="BH159:BH165" si="7">IF(N159="sníž. přenesená",J159,0)</f>
        <v>0</v>
      </c>
      <c r="BI159" s="202">
        <f t="shared" ref="BI159:BI165" si="8">IF(N159="nulová",J159,0)</f>
        <v>0</v>
      </c>
      <c r="BJ159" s="22" t="s">
        <v>80</v>
      </c>
      <c r="BK159" s="202">
        <f t="shared" ref="BK159:BK165" si="9">ROUND(I159*H159,2)</f>
        <v>0</v>
      </c>
      <c r="BL159" s="22" t="s">
        <v>162</v>
      </c>
      <c r="BM159" s="22" t="s">
        <v>303</v>
      </c>
    </row>
    <row r="160" spans="2:65" s="1" customFormat="1" ht="31.5" customHeight="1">
      <c r="B160" s="39"/>
      <c r="C160" s="191" t="s">
        <v>225</v>
      </c>
      <c r="D160" s="191" t="s">
        <v>158</v>
      </c>
      <c r="E160" s="192" t="s">
        <v>555</v>
      </c>
      <c r="F160" s="193" t="s">
        <v>556</v>
      </c>
      <c r="G160" s="194" t="s">
        <v>232</v>
      </c>
      <c r="H160" s="195">
        <v>232.08</v>
      </c>
      <c r="I160" s="196"/>
      <c r="J160" s="197">
        <f t="shared" si="0"/>
        <v>0</v>
      </c>
      <c r="K160" s="193" t="s">
        <v>21</v>
      </c>
      <c r="L160" s="59"/>
      <c r="M160" s="198" t="s">
        <v>21</v>
      </c>
      <c r="N160" s="199" t="s">
        <v>43</v>
      </c>
      <c r="O160" s="40"/>
      <c r="P160" s="200">
        <f t="shared" si="1"/>
        <v>0</v>
      </c>
      <c r="Q160" s="200">
        <v>0</v>
      </c>
      <c r="R160" s="200">
        <f t="shared" si="2"/>
        <v>0</v>
      </c>
      <c r="S160" s="200">
        <v>0</v>
      </c>
      <c r="T160" s="201">
        <f t="shared" si="3"/>
        <v>0</v>
      </c>
      <c r="AR160" s="22" t="s">
        <v>162</v>
      </c>
      <c r="AT160" s="22" t="s">
        <v>158</v>
      </c>
      <c r="AU160" s="22" t="s">
        <v>82</v>
      </c>
      <c r="AY160" s="22" t="s">
        <v>156</v>
      </c>
      <c r="BE160" s="202">
        <f t="shared" si="4"/>
        <v>0</v>
      </c>
      <c r="BF160" s="202">
        <f t="shared" si="5"/>
        <v>0</v>
      </c>
      <c r="BG160" s="202">
        <f t="shared" si="6"/>
        <v>0</v>
      </c>
      <c r="BH160" s="202">
        <f t="shared" si="7"/>
        <v>0</v>
      </c>
      <c r="BI160" s="202">
        <f t="shared" si="8"/>
        <v>0</v>
      </c>
      <c r="BJ160" s="22" t="s">
        <v>80</v>
      </c>
      <c r="BK160" s="202">
        <f t="shared" si="9"/>
        <v>0</v>
      </c>
      <c r="BL160" s="22" t="s">
        <v>162</v>
      </c>
      <c r="BM160" s="22" t="s">
        <v>307</v>
      </c>
    </row>
    <row r="161" spans="2:65" s="1" customFormat="1" ht="22.5" customHeight="1">
      <c r="B161" s="39"/>
      <c r="C161" s="191" t="s">
        <v>309</v>
      </c>
      <c r="D161" s="191" t="s">
        <v>158</v>
      </c>
      <c r="E161" s="192" t="s">
        <v>559</v>
      </c>
      <c r="F161" s="193" t="s">
        <v>560</v>
      </c>
      <c r="G161" s="194" t="s">
        <v>232</v>
      </c>
      <c r="H161" s="195">
        <v>5.1479999999999997</v>
      </c>
      <c r="I161" s="196"/>
      <c r="J161" s="197">
        <f t="shared" si="0"/>
        <v>0</v>
      </c>
      <c r="K161" s="193" t="s">
        <v>21</v>
      </c>
      <c r="L161" s="59"/>
      <c r="M161" s="198" t="s">
        <v>21</v>
      </c>
      <c r="N161" s="199" t="s">
        <v>43</v>
      </c>
      <c r="O161" s="40"/>
      <c r="P161" s="200">
        <f t="shared" si="1"/>
        <v>0</v>
      </c>
      <c r="Q161" s="200">
        <v>0</v>
      </c>
      <c r="R161" s="200">
        <f t="shared" si="2"/>
        <v>0</v>
      </c>
      <c r="S161" s="200">
        <v>0</v>
      </c>
      <c r="T161" s="201">
        <f t="shared" si="3"/>
        <v>0</v>
      </c>
      <c r="AR161" s="22" t="s">
        <v>162</v>
      </c>
      <c r="AT161" s="22" t="s">
        <v>158</v>
      </c>
      <c r="AU161" s="22" t="s">
        <v>82</v>
      </c>
      <c r="AY161" s="22" t="s">
        <v>156</v>
      </c>
      <c r="BE161" s="202">
        <f t="shared" si="4"/>
        <v>0</v>
      </c>
      <c r="BF161" s="202">
        <f t="shared" si="5"/>
        <v>0</v>
      </c>
      <c r="BG161" s="202">
        <f t="shared" si="6"/>
        <v>0</v>
      </c>
      <c r="BH161" s="202">
        <f t="shared" si="7"/>
        <v>0</v>
      </c>
      <c r="BI161" s="202">
        <f t="shared" si="8"/>
        <v>0</v>
      </c>
      <c r="BJ161" s="22" t="s">
        <v>80</v>
      </c>
      <c r="BK161" s="202">
        <f t="shared" si="9"/>
        <v>0</v>
      </c>
      <c r="BL161" s="22" t="s">
        <v>162</v>
      </c>
      <c r="BM161" s="22" t="s">
        <v>312</v>
      </c>
    </row>
    <row r="162" spans="2:65" s="1" customFormat="1" ht="22.5" customHeight="1">
      <c r="B162" s="39"/>
      <c r="C162" s="191" t="s">
        <v>228</v>
      </c>
      <c r="D162" s="191" t="s">
        <v>158</v>
      </c>
      <c r="E162" s="192" t="s">
        <v>562</v>
      </c>
      <c r="F162" s="193" t="s">
        <v>563</v>
      </c>
      <c r="G162" s="194" t="s">
        <v>232</v>
      </c>
      <c r="H162" s="195">
        <v>11.603999999999999</v>
      </c>
      <c r="I162" s="196"/>
      <c r="J162" s="197">
        <f t="shared" si="0"/>
        <v>0</v>
      </c>
      <c r="K162" s="193" t="s">
        <v>21</v>
      </c>
      <c r="L162" s="59"/>
      <c r="M162" s="198" t="s">
        <v>21</v>
      </c>
      <c r="N162" s="199" t="s">
        <v>43</v>
      </c>
      <c r="O162" s="40"/>
      <c r="P162" s="200">
        <f t="shared" si="1"/>
        <v>0</v>
      </c>
      <c r="Q162" s="200">
        <v>0</v>
      </c>
      <c r="R162" s="200">
        <f t="shared" si="2"/>
        <v>0</v>
      </c>
      <c r="S162" s="200">
        <v>0</v>
      </c>
      <c r="T162" s="201">
        <f t="shared" si="3"/>
        <v>0</v>
      </c>
      <c r="AR162" s="22" t="s">
        <v>162</v>
      </c>
      <c r="AT162" s="22" t="s">
        <v>158</v>
      </c>
      <c r="AU162" s="22" t="s">
        <v>82</v>
      </c>
      <c r="AY162" s="22" t="s">
        <v>156</v>
      </c>
      <c r="BE162" s="202">
        <f t="shared" si="4"/>
        <v>0</v>
      </c>
      <c r="BF162" s="202">
        <f t="shared" si="5"/>
        <v>0</v>
      </c>
      <c r="BG162" s="202">
        <f t="shared" si="6"/>
        <v>0</v>
      </c>
      <c r="BH162" s="202">
        <f t="shared" si="7"/>
        <v>0</v>
      </c>
      <c r="BI162" s="202">
        <f t="shared" si="8"/>
        <v>0</v>
      </c>
      <c r="BJ162" s="22" t="s">
        <v>80</v>
      </c>
      <c r="BK162" s="202">
        <f t="shared" si="9"/>
        <v>0</v>
      </c>
      <c r="BL162" s="22" t="s">
        <v>162</v>
      </c>
      <c r="BM162" s="22" t="s">
        <v>318</v>
      </c>
    </row>
    <row r="163" spans="2:65" s="1" customFormat="1" ht="22.5" customHeight="1">
      <c r="B163" s="39"/>
      <c r="C163" s="191" t="s">
        <v>320</v>
      </c>
      <c r="D163" s="191" t="s">
        <v>158</v>
      </c>
      <c r="E163" s="192" t="s">
        <v>566</v>
      </c>
      <c r="F163" s="193" t="s">
        <v>567</v>
      </c>
      <c r="G163" s="194" t="s">
        <v>232</v>
      </c>
      <c r="H163" s="195">
        <v>4.8259999999999996</v>
      </c>
      <c r="I163" s="196"/>
      <c r="J163" s="197">
        <f t="shared" si="0"/>
        <v>0</v>
      </c>
      <c r="K163" s="193" t="s">
        <v>21</v>
      </c>
      <c r="L163" s="59"/>
      <c r="M163" s="198" t="s">
        <v>21</v>
      </c>
      <c r="N163" s="199" t="s">
        <v>43</v>
      </c>
      <c r="O163" s="40"/>
      <c r="P163" s="200">
        <f t="shared" si="1"/>
        <v>0</v>
      </c>
      <c r="Q163" s="200">
        <v>0</v>
      </c>
      <c r="R163" s="200">
        <f t="shared" si="2"/>
        <v>0</v>
      </c>
      <c r="S163" s="200">
        <v>0</v>
      </c>
      <c r="T163" s="201">
        <f t="shared" si="3"/>
        <v>0</v>
      </c>
      <c r="AR163" s="22" t="s">
        <v>162</v>
      </c>
      <c r="AT163" s="22" t="s">
        <v>158</v>
      </c>
      <c r="AU163" s="22" t="s">
        <v>82</v>
      </c>
      <c r="AY163" s="22" t="s">
        <v>156</v>
      </c>
      <c r="BE163" s="202">
        <f t="shared" si="4"/>
        <v>0</v>
      </c>
      <c r="BF163" s="202">
        <f t="shared" si="5"/>
        <v>0</v>
      </c>
      <c r="BG163" s="202">
        <f t="shared" si="6"/>
        <v>0</v>
      </c>
      <c r="BH163" s="202">
        <f t="shared" si="7"/>
        <v>0</v>
      </c>
      <c r="BI163" s="202">
        <f t="shared" si="8"/>
        <v>0</v>
      </c>
      <c r="BJ163" s="22" t="s">
        <v>80</v>
      </c>
      <c r="BK163" s="202">
        <f t="shared" si="9"/>
        <v>0</v>
      </c>
      <c r="BL163" s="22" t="s">
        <v>162</v>
      </c>
      <c r="BM163" s="22" t="s">
        <v>323</v>
      </c>
    </row>
    <row r="164" spans="2:65" s="1" customFormat="1" ht="22.5" customHeight="1">
      <c r="B164" s="39"/>
      <c r="C164" s="191" t="s">
        <v>233</v>
      </c>
      <c r="D164" s="191" t="s">
        <v>158</v>
      </c>
      <c r="E164" s="192" t="s">
        <v>569</v>
      </c>
      <c r="F164" s="193" t="s">
        <v>570</v>
      </c>
      <c r="G164" s="194" t="s">
        <v>232</v>
      </c>
      <c r="H164" s="195">
        <v>6.7779999999999996</v>
      </c>
      <c r="I164" s="196"/>
      <c r="J164" s="197">
        <f t="shared" si="0"/>
        <v>0</v>
      </c>
      <c r="K164" s="193" t="s">
        <v>21</v>
      </c>
      <c r="L164" s="59"/>
      <c r="M164" s="198" t="s">
        <v>21</v>
      </c>
      <c r="N164" s="199" t="s">
        <v>43</v>
      </c>
      <c r="O164" s="40"/>
      <c r="P164" s="200">
        <f t="shared" si="1"/>
        <v>0</v>
      </c>
      <c r="Q164" s="200">
        <v>0</v>
      </c>
      <c r="R164" s="200">
        <f t="shared" si="2"/>
        <v>0</v>
      </c>
      <c r="S164" s="200">
        <v>0</v>
      </c>
      <c r="T164" s="201">
        <f t="shared" si="3"/>
        <v>0</v>
      </c>
      <c r="AR164" s="22" t="s">
        <v>162</v>
      </c>
      <c r="AT164" s="22" t="s">
        <v>158</v>
      </c>
      <c r="AU164" s="22" t="s">
        <v>82</v>
      </c>
      <c r="AY164" s="22" t="s">
        <v>156</v>
      </c>
      <c r="BE164" s="202">
        <f t="shared" si="4"/>
        <v>0</v>
      </c>
      <c r="BF164" s="202">
        <f t="shared" si="5"/>
        <v>0</v>
      </c>
      <c r="BG164" s="202">
        <f t="shared" si="6"/>
        <v>0</v>
      </c>
      <c r="BH164" s="202">
        <f t="shared" si="7"/>
        <v>0</v>
      </c>
      <c r="BI164" s="202">
        <f t="shared" si="8"/>
        <v>0</v>
      </c>
      <c r="BJ164" s="22" t="s">
        <v>80</v>
      </c>
      <c r="BK164" s="202">
        <f t="shared" si="9"/>
        <v>0</v>
      </c>
      <c r="BL164" s="22" t="s">
        <v>162</v>
      </c>
      <c r="BM164" s="22" t="s">
        <v>327</v>
      </c>
    </row>
    <row r="165" spans="2:65" s="1" customFormat="1" ht="22.5" customHeight="1">
      <c r="B165" s="39"/>
      <c r="C165" s="191" t="s">
        <v>328</v>
      </c>
      <c r="D165" s="191" t="s">
        <v>158</v>
      </c>
      <c r="E165" s="192" t="s">
        <v>573</v>
      </c>
      <c r="F165" s="193" t="s">
        <v>574</v>
      </c>
      <c r="G165" s="194" t="s">
        <v>232</v>
      </c>
      <c r="H165" s="195">
        <v>5.1479999999999997</v>
      </c>
      <c r="I165" s="196"/>
      <c r="J165" s="197">
        <f t="shared" si="0"/>
        <v>0</v>
      </c>
      <c r="K165" s="193" t="s">
        <v>21</v>
      </c>
      <c r="L165" s="59"/>
      <c r="M165" s="198" t="s">
        <v>21</v>
      </c>
      <c r="N165" s="199" t="s">
        <v>43</v>
      </c>
      <c r="O165" s="40"/>
      <c r="P165" s="200">
        <f t="shared" si="1"/>
        <v>0</v>
      </c>
      <c r="Q165" s="200">
        <v>0</v>
      </c>
      <c r="R165" s="200">
        <f t="shared" si="2"/>
        <v>0</v>
      </c>
      <c r="S165" s="200">
        <v>0</v>
      </c>
      <c r="T165" s="201">
        <f t="shared" si="3"/>
        <v>0</v>
      </c>
      <c r="AR165" s="22" t="s">
        <v>162</v>
      </c>
      <c r="AT165" s="22" t="s">
        <v>158</v>
      </c>
      <c r="AU165" s="22" t="s">
        <v>82</v>
      </c>
      <c r="AY165" s="22" t="s">
        <v>156</v>
      </c>
      <c r="BE165" s="202">
        <f t="shared" si="4"/>
        <v>0</v>
      </c>
      <c r="BF165" s="202">
        <f t="shared" si="5"/>
        <v>0</v>
      </c>
      <c r="BG165" s="202">
        <f t="shared" si="6"/>
        <v>0</v>
      </c>
      <c r="BH165" s="202">
        <f t="shared" si="7"/>
        <v>0</v>
      </c>
      <c r="BI165" s="202">
        <f t="shared" si="8"/>
        <v>0</v>
      </c>
      <c r="BJ165" s="22" t="s">
        <v>80</v>
      </c>
      <c r="BK165" s="202">
        <f t="shared" si="9"/>
        <v>0</v>
      </c>
      <c r="BL165" s="22" t="s">
        <v>162</v>
      </c>
      <c r="BM165" s="22" t="s">
        <v>331</v>
      </c>
    </row>
    <row r="166" spans="2:65" s="10" customFormat="1" ht="29.85" customHeight="1">
      <c r="B166" s="174"/>
      <c r="C166" s="175"/>
      <c r="D166" s="188" t="s">
        <v>71</v>
      </c>
      <c r="E166" s="189" t="s">
        <v>579</v>
      </c>
      <c r="F166" s="189" t="s">
        <v>580</v>
      </c>
      <c r="G166" s="175"/>
      <c r="H166" s="175"/>
      <c r="I166" s="178"/>
      <c r="J166" s="190">
        <f>BK166</f>
        <v>0</v>
      </c>
      <c r="K166" s="175"/>
      <c r="L166" s="180"/>
      <c r="M166" s="181"/>
      <c r="N166" s="182"/>
      <c r="O166" s="182"/>
      <c r="P166" s="183">
        <f>SUM(P167:P168)</f>
        <v>0</v>
      </c>
      <c r="Q166" s="182"/>
      <c r="R166" s="183">
        <f>SUM(R167:R168)</f>
        <v>0</v>
      </c>
      <c r="S166" s="182"/>
      <c r="T166" s="184">
        <f>SUM(T167:T168)</f>
        <v>0</v>
      </c>
      <c r="AR166" s="185" t="s">
        <v>80</v>
      </c>
      <c r="AT166" s="186" t="s">
        <v>71</v>
      </c>
      <c r="AU166" s="186" t="s">
        <v>80</v>
      </c>
      <c r="AY166" s="185" t="s">
        <v>156</v>
      </c>
      <c r="BK166" s="187">
        <f>SUM(BK167:BK168)</f>
        <v>0</v>
      </c>
    </row>
    <row r="167" spans="2:65" s="1" customFormat="1" ht="31.5" customHeight="1">
      <c r="B167" s="39"/>
      <c r="C167" s="191" t="s">
        <v>236</v>
      </c>
      <c r="D167" s="191" t="s">
        <v>158</v>
      </c>
      <c r="E167" s="192" t="s">
        <v>585</v>
      </c>
      <c r="F167" s="193" t="s">
        <v>586</v>
      </c>
      <c r="G167" s="194" t="s">
        <v>232</v>
      </c>
      <c r="H167" s="195">
        <v>23.963999999999999</v>
      </c>
      <c r="I167" s="196"/>
      <c r="J167" s="197">
        <f>ROUND(I167*H167,2)</f>
        <v>0</v>
      </c>
      <c r="K167" s="193" t="s">
        <v>21</v>
      </c>
      <c r="L167" s="59"/>
      <c r="M167" s="198" t="s">
        <v>21</v>
      </c>
      <c r="N167" s="199" t="s">
        <v>43</v>
      </c>
      <c r="O167" s="40"/>
      <c r="P167" s="200">
        <f>O167*H167</f>
        <v>0</v>
      </c>
      <c r="Q167" s="200">
        <v>0</v>
      </c>
      <c r="R167" s="200">
        <f>Q167*H167</f>
        <v>0</v>
      </c>
      <c r="S167" s="200">
        <v>0</v>
      </c>
      <c r="T167" s="201">
        <f>S167*H167</f>
        <v>0</v>
      </c>
      <c r="AR167" s="22" t="s">
        <v>162</v>
      </c>
      <c r="AT167" s="22" t="s">
        <v>158</v>
      </c>
      <c r="AU167" s="22" t="s">
        <v>82</v>
      </c>
      <c r="AY167" s="22" t="s">
        <v>156</v>
      </c>
      <c r="BE167" s="202">
        <f>IF(N167="základní",J167,0)</f>
        <v>0</v>
      </c>
      <c r="BF167" s="202">
        <f>IF(N167="snížená",J167,0)</f>
        <v>0</v>
      </c>
      <c r="BG167" s="202">
        <f>IF(N167="zákl. přenesená",J167,0)</f>
        <v>0</v>
      </c>
      <c r="BH167" s="202">
        <f>IF(N167="sníž. přenesená",J167,0)</f>
        <v>0</v>
      </c>
      <c r="BI167" s="202">
        <f>IF(N167="nulová",J167,0)</f>
        <v>0</v>
      </c>
      <c r="BJ167" s="22" t="s">
        <v>80</v>
      </c>
      <c r="BK167" s="202">
        <f>ROUND(I167*H167,2)</f>
        <v>0</v>
      </c>
      <c r="BL167" s="22" t="s">
        <v>162</v>
      </c>
      <c r="BM167" s="22" t="s">
        <v>334</v>
      </c>
    </row>
    <row r="168" spans="2:65" s="1" customFormat="1" ht="44.25" customHeight="1">
      <c r="B168" s="39"/>
      <c r="C168" s="191" t="s">
        <v>336</v>
      </c>
      <c r="D168" s="191" t="s">
        <v>158</v>
      </c>
      <c r="E168" s="192" t="s">
        <v>589</v>
      </c>
      <c r="F168" s="193" t="s">
        <v>590</v>
      </c>
      <c r="G168" s="194" t="s">
        <v>232</v>
      </c>
      <c r="H168" s="195">
        <v>46.981999999999999</v>
      </c>
      <c r="I168" s="196"/>
      <c r="J168" s="197">
        <f>ROUND(I168*H168,2)</f>
        <v>0</v>
      </c>
      <c r="K168" s="193" t="s">
        <v>21</v>
      </c>
      <c r="L168" s="59"/>
      <c r="M168" s="198" t="s">
        <v>21</v>
      </c>
      <c r="N168" s="199" t="s">
        <v>43</v>
      </c>
      <c r="O168" s="40"/>
      <c r="P168" s="200">
        <f>O168*H168</f>
        <v>0</v>
      </c>
      <c r="Q168" s="200">
        <v>0</v>
      </c>
      <c r="R168" s="200">
        <f>Q168*H168</f>
        <v>0</v>
      </c>
      <c r="S168" s="200">
        <v>0</v>
      </c>
      <c r="T168" s="201">
        <f>S168*H168</f>
        <v>0</v>
      </c>
      <c r="AR168" s="22" t="s">
        <v>162</v>
      </c>
      <c r="AT168" s="22" t="s">
        <v>158</v>
      </c>
      <c r="AU168" s="22" t="s">
        <v>82</v>
      </c>
      <c r="AY168" s="22" t="s">
        <v>156</v>
      </c>
      <c r="BE168" s="202">
        <f>IF(N168="základní",J168,0)</f>
        <v>0</v>
      </c>
      <c r="BF168" s="202">
        <f>IF(N168="snížená",J168,0)</f>
        <v>0</v>
      </c>
      <c r="BG168" s="202">
        <f>IF(N168="zákl. přenesená",J168,0)</f>
        <v>0</v>
      </c>
      <c r="BH168" s="202">
        <f>IF(N168="sníž. přenesená",J168,0)</f>
        <v>0</v>
      </c>
      <c r="BI168" s="202">
        <f>IF(N168="nulová",J168,0)</f>
        <v>0</v>
      </c>
      <c r="BJ168" s="22" t="s">
        <v>80</v>
      </c>
      <c r="BK168" s="202">
        <f>ROUND(I168*H168,2)</f>
        <v>0</v>
      </c>
      <c r="BL168" s="22" t="s">
        <v>162</v>
      </c>
      <c r="BM168" s="22" t="s">
        <v>339</v>
      </c>
    </row>
    <row r="169" spans="2:65" s="10" customFormat="1" ht="37.35" customHeight="1">
      <c r="B169" s="174"/>
      <c r="C169" s="175"/>
      <c r="D169" s="176" t="s">
        <v>71</v>
      </c>
      <c r="E169" s="177" t="s">
        <v>592</v>
      </c>
      <c r="F169" s="177" t="s">
        <v>593</v>
      </c>
      <c r="G169" s="175"/>
      <c r="H169" s="175"/>
      <c r="I169" s="178"/>
      <c r="J169" s="179">
        <f>BK169</f>
        <v>0</v>
      </c>
      <c r="K169" s="175"/>
      <c r="L169" s="180"/>
      <c r="M169" s="181"/>
      <c r="N169" s="182"/>
      <c r="O169" s="182"/>
      <c r="P169" s="183">
        <f>P170+P207+P211</f>
        <v>0</v>
      </c>
      <c r="Q169" s="182"/>
      <c r="R169" s="183">
        <f>R170+R207+R211</f>
        <v>0</v>
      </c>
      <c r="S169" s="182"/>
      <c r="T169" s="184">
        <f>T170+T207+T211</f>
        <v>0</v>
      </c>
      <c r="AR169" s="185" t="s">
        <v>82</v>
      </c>
      <c r="AT169" s="186" t="s">
        <v>71</v>
      </c>
      <c r="AU169" s="186" t="s">
        <v>72</v>
      </c>
      <c r="AY169" s="185" t="s">
        <v>156</v>
      </c>
      <c r="BK169" s="187">
        <f>BK170+BK207+BK211</f>
        <v>0</v>
      </c>
    </row>
    <row r="170" spans="2:65" s="10" customFormat="1" ht="19.899999999999999" customHeight="1">
      <c r="B170" s="174"/>
      <c r="C170" s="175"/>
      <c r="D170" s="188" t="s">
        <v>71</v>
      </c>
      <c r="E170" s="189" t="s">
        <v>909</v>
      </c>
      <c r="F170" s="189" t="s">
        <v>910</v>
      </c>
      <c r="G170" s="175"/>
      <c r="H170" s="175"/>
      <c r="I170" s="178"/>
      <c r="J170" s="190">
        <f>BK170</f>
        <v>0</v>
      </c>
      <c r="K170" s="175"/>
      <c r="L170" s="180"/>
      <c r="M170" s="181"/>
      <c r="N170" s="182"/>
      <c r="O170" s="182"/>
      <c r="P170" s="183">
        <f>SUM(P171:P206)</f>
        <v>0</v>
      </c>
      <c r="Q170" s="182"/>
      <c r="R170" s="183">
        <f>SUM(R171:R206)</f>
        <v>0</v>
      </c>
      <c r="S170" s="182"/>
      <c r="T170" s="184">
        <f>SUM(T171:T206)</f>
        <v>0</v>
      </c>
      <c r="AR170" s="185" t="s">
        <v>82</v>
      </c>
      <c r="AT170" s="186" t="s">
        <v>71</v>
      </c>
      <c r="AU170" s="186" t="s">
        <v>80</v>
      </c>
      <c r="AY170" s="185" t="s">
        <v>156</v>
      </c>
      <c r="BK170" s="187">
        <f>SUM(BK171:BK206)</f>
        <v>0</v>
      </c>
    </row>
    <row r="171" spans="2:65" s="1" customFormat="1" ht="22.5" customHeight="1">
      <c r="B171" s="39"/>
      <c r="C171" s="227" t="s">
        <v>241</v>
      </c>
      <c r="D171" s="227" t="s">
        <v>238</v>
      </c>
      <c r="E171" s="228" t="s">
        <v>911</v>
      </c>
      <c r="F171" s="229" t="s">
        <v>912</v>
      </c>
      <c r="G171" s="230" t="s">
        <v>317</v>
      </c>
      <c r="H171" s="231">
        <v>8</v>
      </c>
      <c r="I171" s="232"/>
      <c r="J171" s="233">
        <f>ROUND(I171*H171,2)</f>
        <v>0</v>
      </c>
      <c r="K171" s="229" t="s">
        <v>21</v>
      </c>
      <c r="L171" s="234"/>
      <c r="M171" s="235" t="s">
        <v>21</v>
      </c>
      <c r="N171" s="236" t="s">
        <v>43</v>
      </c>
      <c r="O171" s="40"/>
      <c r="P171" s="200">
        <f>O171*H171</f>
        <v>0</v>
      </c>
      <c r="Q171" s="200">
        <v>0</v>
      </c>
      <c r="R171" s="200">
        <f>Q171*H171</f>
        <v>0</v>
      </c>
      <c r="S171" s="200">
        <v>0</v>
      </c>
      <c r="T171" s="201">
        <f>S171*H171</f>
        <v>0</v>
      </c>
      <c r="AR171" s="22" t="s">
        <v>220</v>
      </c>
      <c r="AT171" s="22" t="s">
        <v>238</v>
      </c>
      <c r="AU171" s="22" t="s">
        <v>82</v>
      </c>
      <c r="AY171" s="22" t="s">
        <v>156</v>
      </c>
      <c r="BE171" s="202">
        <f>IF(N171="základní",J171,0)</f>
        <v>0</v>
      </c>
      <c r="BF171" s="202">
        <f>IF(N171="snížená",J171,0)</f>
        <v>0</v>
      </c>
      <c r="BG171" s="202">
        <f>IF(N171="zákl. přenesená",J171,0)</f>
        <v>0</v>
      </c>
      <c r="BH171" s="202">
        <f>IF(N171="sníž. přenesená",J171,0)</f>
        <v>0</v>
      </c>
      <c r="BI171" s="202">
        <f>IF(N171="nulová",J171,0)</f>
        <v>0</v>
      </c>
      <c r="BJ171" s="22" t="s">
        <v>80</v>
      </c>
      <c r="BK171" s="202">
        <f>ROUND(I171*H171,2)</f>
        <v>0</v>
      </c>
      <c r="BL171" s="22" t="s">
        <v>191</v>
      </c>
      <c r="BM171" s="22" t="s">
        <v>342</v>
      </c>
    </row>
    <row r="172" spans="2:65" s="11" customFormat="1">
      <c r="B172" s="203"/>
      <c r="C172" s="204"/>
      <c r="D172" s="205" t="s">
        <v>163</v>
      </c>
      <c r="E172" s="206" t="s">
        <v>21</v>
      </c>
      <c r="F172" s="207" t="s">
        <v>176</v>
      </c>
      <c r="G172" s="204"/>
      <c r="H172" s="208">
        <v>8</v>
      </c>
      <c r="I172" s="209"/>
      <c r="J172" s="204"/>
      <c r="K172" s="204"/>
      <c r="L172" s="210"/>
      <c r="M172" s="211"/>
      <c r="N172" s="212"/>
      <c r="O172" s="212"/>
      <c r="P172" s="212"/>
      <c r="Q172" s="212"/>
      <c r="R172" s="212"/>
      <c r="S172" s="212"/>
      <c r="T172" s="213"/>
      <c r="AT172" s="214" t="s">
        <v>163</v>
      </c>
      <c r="AU172" s="214" t="s">
        <v>82</v>
      </c>
      <c r="AV172" s="11" t="s">
        <v>82</v>
      </c>
      <c r="AW172" s="11" t="s">
        <v>35</v>
      </c>
      <c r="AX172" s="11" t="s">
        <v>72</v>
      </c>
      <c r="AY172" s="214" t="s">
        <v>156</v>
      </c>
    </row>
    <row r="173" spans="2:65" s="12" customFormat="1">
      <c r="B173" s="215"/>
      <c r="C173" s="216"/>
      <c r="D173" s="217" t="s">
        <v>163</v>
      </c>
      <c r="E173" s="218" t="s">
        <v>21</v>
      </c>
      <c r="F173" s="219" t="s">
        <v>166</v>
      </c>
      <c r="G173" s="216"/>
      <c r="H173" s="220">
        <v>8</v>
      </c>
      <c r="I173" s="221"/>
      <c r="J173" s="216"/>
      <c r="K173" s="216"/>
      <c r="L173" s="222"/>
      <c r="M173" s="223"/>
      <c r="N173" s="224"/>
      <c r="O173" s="224"/>
      <c r="P173" s="224"/>
      <c r="Q173" s="224"/>
      <c r="R173" s="224"/>
      <c r="S173" s="224"/>
      <c r="T173" s="225"/>
      <c r="AT173" s="226" t="s">
        <v>163</v>
      </c>
      <c r="AU173" s="226" t="s">
        <v>82</v>
      </c>
      <c r="AV173" s="12" t="s">
        <v>162</v>
      </c>
      <c r="AW173" s="12" t="s">
        <v>35</v>
      </c>
      <c r="AX173" s="12" t="s">
        <v>80</v>
      </c>
      <c r="AY173" s="226" t="s">
        <v>156</v>
      </c>
    </row>
    <row r="174" spans="2:65" s="1" customFormat="1" ht="22.5" customHeight="1">
      <c r="B174" s="39"/>
      <c r="C174" s="227" t="s">
        <v>343</v>
      </c>
      <c r="D174" s="227" t="s">
        <v>238</v>
      </c>
      <c r="E174" s="228" t="s">
        <v>913</v>
      </c>
      <c r="F174" s="229" t="s">
        <v>914</v>
      </c>
      <c r="G174" s="230" t="s">
        <v>317</v>
      </c>
      <c r="H174" s="231">
        <v>1</v>
      </c>
      <c r="I174" s="232"/>
      <c r="J174" s="233">
        <f>ROUND(I174*H174,2)</f>
        <v>0</v>
      </c>
      <c r="K174" s="229" t="s">
        <v>21</v>
      </c>
      <c r="L174" s="234"/>
      <c r="M174" s="235" t="s">
        <v>21</v>
      </c>
      <c r="N174" s="236" t="s">
        <v>43</v>
      </c>
      <c r="O174" s="40"/>
      <c r="P174" s="200">
        <f>O174*H174</f>
        <v>0</v>
      </c>
      <c r="Q174" s="200">
        <v>0</v>
      </c>
      <c r="R174" s="200">
        <f>Q174*H174</f>
        <v>0</v>
      </c>
      <c r="S174" s="200">
        <v>0</v>
      </c>
      <c r="T174" s="201">
        <f>S174*H174</f>
        <v>0</v>
      </c>
      <c r="AR174" s="22" t="s">
        <v>220</v>
      </c>
      <c r="AT174" s="22" t="s">
        <v>238</v>
      </c>
      <c r="AU174" s="22" t="s">
        <v>82</v>
      </c>
      <c r="AY174" s="22" t="s">
        <v>156</v>
      </c>
      <c r="BE174" s="202">
        <f>IF(N174="základní",J174,0)</f>
        <v>0</v>
      </c>
      <c r="BF174" s="202">
        <f>IF(N174="snížená",J174,0)</f>
        <v>0</v>
      </c>
      <c r="BG174" s="202">
        <f>IF(N174="zákl. přenesená",J174,0)</f>
        <v>0</v>
      </c>
      <c r="BH174" s="202">
        <f>IF(N174="sníž. přenesená",J174,0)</f>
        <v>0</v>
      </c>
      <c r="BI174" s="202">
        <f>IF(N174="nulová",J174,0)</f>
        <v>0</v>
      </c>
      <c r="BJ174" s="22" t="s">
        <v>80</v>
      </c>
      <c r="BK174" s="202">
        <f>ROUND(I174*H174,2)</f>
        <v>0</v>
      </c>
      <c r="BL174" s="22" t="s">
        <v>191</v>
      </c>
      <c r="BM174" s="22" t="s">
        <v>346</v>
      </c>
    </row>
    <row r="175" spans="2:65" s="1" customFormat="1" ht="22.5" customHeight="1">
      <c r="B175" s="39"/>
      <c r="C175" s="227" t="s">
        <v>244</v>
      </c>
      <c r="D175" s="227" t="s">
        <v>238</v>
      </c>
      <c r="E175" s="228" t="s">
        <v>915</v>
      </c>
      <c r="F175" s="229" t="s">
        <v>914</v>
      </c>
      <c r="G175" s="230" t="s">
        <v>317</v>
      </c>
      <c r="H175" s="231">
        <v>4</v>
      </c>
      <c r="I175" s="232"/>
      <c r="J175" s="233">
        <f>ROUND(I175*H175,2)</f>
        <v>0</v>
      </c>
      <c r="K175" s="229" t="s">
        <v>21</v>
      </c>
      <c r="L175" s="234"/>
      <c r="M175" s="235" t="s">
        <v>21</v>
      </c>
      <c r="N175" s="236" t="s">
        <v>43</v>
      </c>
      <c r="O175" s="40"/>
      <c r="P175" s="200">
        <f>O175*H175</f>
        <v>0</v>
      </c>
      <c r="Q175" s="200">
        <v>0</v>
      </c>
      <c r="R175" s="200">
        <f>Q175*H175</f>
        <v>0</v>
      </c>
      <c r="S175" s="200">
        <v>0</v>
      </c>
      <c r="T175" s="201">
        <f>S175*H175</f>
        <v>0</v>
      </c>
      <c r="AR175" s="22" t="s">
        <v>220</v>
      </c>
      <c r="AT175" s="22" t="s">
        <v>238</v>
      </c>
      <c r="AU175" s="22" t="s">
        <v>82</v>
      </c>
      <c r="AY175" s="22" t="s">
        <v>156</v>
      </c>
      <c r="BE175" s="202">
        <f>IF(N175="základní",J175,0)</f>
        <v>0</v>
      </c>
      <c r="BF175" s="202">
        <f>IF(N175="snížená",J175,0)</f>
        <v>0</v>
      </c>
      <c r="BG175" s="202">
        <f>IF(N175="zákl. přenesená",J175,0)</f>
        <v>0</v>
      </c>
      <c r="BH175" s="202">
        <f>IF(N175="sníž. přenesená",J175,0)</f>
        <v>0</v>
      </c>
      <c r="BI175" s="202">
        <f>IF(N175="nulová",J175,0)</f>
        <v>0</v>
      </c>
      <c r="BJ175" s="22" t="s">
        <v>80</v>
      </c>
      <c r="BK175" s="202">
        <f>ROUND(I175*H175,2)</f>
        <v>0</v>
      </c>
      <c r="BL175" s="22" t="s">
        <v>191</v>
      </c>
      <c r="BM175" s="22" t="s">
        <v>350</v>
      </c>
    </row>
    <row r="176" spans="2:65" s="11" customFormat="1">
      <c r="B176" s="203"/>
      <c r="C176" s="204"/>
      <c r="D176" s="205" t="s">
        <v>163</v>
      </c>
      <c r="E176" s="206" t="s">
        <v>21</v>
      </c>
      <c r="F176" s="207" t="s">
        <v>162</v>
      </c>
      <c r="G176" s="204"/>
      <c r="H176" s="208">
        <v>4</v>
      </c>
      <c r="I176" s="209"/>
      <c r="J176" s="204"/>
      <c r="K176" s="204"/>
      <c r="L176" s="210"/>
      <c r="M176" s="211"/>
      <c r="N176" s="212"/>
      <c r="O176" s="212"/>
      <c r="P176" s="212"/>
      <c r="Q176" s="212"/>
      <c r="R176" s="212"/>
      <c r="S176" s="212"/>
      <c r="T176" s="213"/>
      <c r="AT176" s="214" t="s">
        <v>163</v>
      </c>
      <c r="AU176" s="214" t="s">
        <v>82</v>
      </c>
      <c r="AV176" s="11" t="s">
        <v>82</v>
      </c>
      <c r="AW176" s="11" t="s">
        <v>35</v>
      </c>
      <c r="AX176" s="11" t="s">
        <v>72</v>
      </c>
      <c r="AY176" s="214" t="s">
        <v>156</v>
      </c>
    </row>
    <row r="177" spans="2:65" s="12" customFormat="1">
      <c r="B177" s="215"/>
      <c r="C177" s="216"/>
      <c r="D177" s="217" t="s">
        <v>163</v>
      </c>
      <c r="E177" s="218" t="s">
        <v>21</v>
      </c>
      <c r="F177" s="219" t="s">
        <v>166</v>
      </c>
      <c r="G177" s="216"/>
      <c r="H177" s="220">
        <v>4</v>
      </c>
      <c r="I177" s="221"/>
      <c r="J177" s="216"/>
      <c r="K177" s="216"/>
      <c r="L177" s="222"/>
      <c r="M177" s="223"/>
      <c r="N177" s="224"/>
      <c r="O177" s="224"/>
      <c r="P177" s="224"/>
      <c r="Q177" s="224"/>
      <c r="R177" s="224"/>
      <c r="S177" s="224"/>
      <c r="T177" s="225"/>
      <c r="AT177" s="226" t="s">
        <v>163</v>
      </c>
      <c r="AU177" s="226" t="s">
        <v>82</v>
      </c>
      <c r="AV177" s="12" t="s">
        <v>162</v>
      </c>
      <c r="AW177" s="12" t="s">
        <v>35</v>
      </c>
      <c r="AX177" s="12" t="s">
        <v>80</v>
      </c>
      <c r="AY177" s="226" t="s">
        <v>156</v>
      </c>
    </row>
    <row r="178" spans="2:65" s="1" customFormat="1" ht="22.5" customHeight="1">
      <c r="B178" s="39"/>
      <c r="C178" s="191" t="s">
        <v>352</v>
      </c>
      <c r="D178" s="191" t="s">
        <v>158</v>
      </c>
      <c r="E178" s="192" t="s">
        <v>916</v>
      </c>
      <c r="F178" s="193" t="s">
        <v>914</v>
      </c>
      <c r="G178" s="194" t="s">
        <v>317</v>
      </c>
      <c r="H178" s="195">
        <v>4</v>
      </c>
      <c r="I178" s="196"/>
      <c r="J178" s="197">
        <f>ROUND(I178*H178,2)</f>
        <v>0</v>
      </c>
      <c r="K178" s="193" t="s">
        <v>21</v>
      </c>
      <c r="L178" s="59"/>
      <c r="M178" s="198" t="s">
        <v>21</v>
      </c>
      <c r="N178" s="199" t="s">
        <v>43</v>
      </c>
      <c r="O178" s="40"/>
      <c r="P178" s="200">
        <f>O178*H178</f>
        <v>0</v>
      </c>
      <c r="Q178" s="200">
        <v>0</v>
      </c>
      <c r="R178" s="200">
        <f>Q178*H178</f>
        <v>0</v>
      </c>
      <c r="S178" s="200">
        <v>0</v>
      </c>
      <c r="T178" s="201">
        <f>S178*H178</f>
        <v>0</v>
      </c>
      <c r="AR178" s="22" t="s">
        <v>191</v>
      </c>
      <c r="AT178" s="22" t="s">
        <v>158</v>
      </c>
      <c r="AU178" s="22" t="s">
        <v>82</v>
      </c>
      <c r="AY178" s="22" t="s">
        <v>156</v>
      </c>
      <c r="BE178" s="202">
        <f>IF(N178="základní",J178,0)</f>
        <v>0</v>
      </c>
      <c r="BF178" s="202">
        <f>IF(N178="snížená",J178,0)</f>
        <v>0</v>
      </c>
      <c r="BG178" s="202">
        <f>IF(N178="zákl. přenesená",J178,0)</f>
        <v>0</v>
      </c>
      <c r="BH178" s="202">
        <f>IF(N178="sníž. přenesená",J178,0)</f>
        <v>0</v>
      </c>
      <c r="BI178" s="202">
        <f>IF(N178="nulová",J178,0)</f>
        <v>0</v>
      </c>
      <c r="BJ178" s="22" t="s">
        <v>80</v>
      </c>
      <c r="BK178" s="202">
        <f>ROUND(I178*H178,2)</f>
        <v>0</v>
      </c>
      <c r="BL178" s="22" t="s">
        <v>191</v>
      </c>
      <c r="BM178" s="22" t="s">
        <v>355</v>
      </c>
    </row>
    <row r="179" spans="2:65" s="1" customFormat="1" ht="22.5" customHeight="1">
      <c r="B179" s="39"/>
      <c r="C179" s="191" t="s">
        <v>255</v>
      </c>
      <c r="D179" s="191" t="s">
        <v>158</v>
      </c>
      <c r="E179" s="192" t="s">
        <v>917</v>
      </c>
      <c r="F179" s="193" t="s">
        <v>918</v>
      </c>
      <c r="G179" s="194" t="s">
        <v>317</v>
      </c>
      <c r="H179" s="195">
        <v>1</v>
      </c>
      <c r="I179" s="196"/>
      <c r="J179" s="197">
        <f>ROUND(I179*H179,2)</f>
        <v>0</v>
      </c>
      <c r="K179" s="193" t="s">
        <v>21</v>
      </c>
      <c r="L179" s="59"/>
      <c r="M179" s="198" t="s">
        <v>21</v>
      </c>
      <c r="N179" s="199" t="s">
        <v>43</v>
      </c>
      <c r="O179" s="40"/>
      <c r="P179" s="200">
        <f>O179*H179</f>
        <v>0</v>
      </c>
      <c r="Q179" s="200">
        <v>0</v>
      </c>
      <c r="R179" s="200">
        <f>Q179*H179</f>
        <v>0</v>
      </c>
      <c r="S179" s="200">
        <v>0</v>
      </c>
      <c r="T179" s="201">
        <f>S179*H179</f>
        <v>0</v>
      </c>
      <c r="AR179" s="22" t="s">
        <v>191</v>
      </c>
      <c r="AT179" s="22" t="s">
        <v>158</v>
      </c>
      <c r="AU179" s="22" t="s">
        <v>82</v>
      </c>
      <c r="AY179" s="22" t="s">
        <v>156</v>
      </c>
      <c r="BE179" s="202">
        <f>IF(N179="základní",J179,0)</f>
        <v>0</v>
      </c>
      <c r="BF179" s="202">
        <f>IF(N179="snížená",J179,0)</f>
        <v>0</v>
      </c>
      <c r="BG179" s="202">
        <f>IF(N179="zákl. přenesená",J179,0)</f>
        <v>0</v>
      </c>
      <c r="BH179" s="202">
        <f>IF(N179="sníž. přenesená",J179,0)</f>
        <v>0</v>
      </c>
      <c r="BI179" s="202">
        <f>IF(N179="nulová",J179,0)</f>
        <v>0</v>
      </c>
      <c r="BJ179" s="22" t="s">
        <v>80</v>
      </c>
      <c r="BK179" s="202">
        <f>ROUND(I179*H179,2)</f>
        <v>0</v>
      </c>
      <c r="BL179" s="22" t="s">
        <v>191</v>
      </c>
      <c r="BM179" s="22" t="s">
        <v>359</v>
      </c>
    </row>
    <row r="180" spans="2:65" s="11" customFormat="1">
      <c r="B180" s="203"/>
      <c r="C180" s="204"/>
      <c r="D180" s="205" t="s">
        <v>163</v>
      </c>
      <c r="E180" s="206" t="s">
        <v>21</v>
      </c>
      <c r="F180" s="207" t="s">
        <v>80</v>
      </c>
      <c r="G180" s="204"/>
      <c r="H180" s="208">
        <v>1</v>
      </c>
      <c r="I180" s="209"/>
      <c r="J180" s="204"/>
      <c r="K180" s="204"/>
      <c r="L180" s="210"/>
      <c r="M180" s="211"/>
      <c r="N180" s="212"/>
      <c r="O180" s="212"/>
      <c r="P180" s="212"/>
      <c r="Q180" s="212"/>
      <c r="R180" s="212"/>
      <c r="S180" s="212"/>
      <c r="T180" s="213"/>
      <c r="AT180" s="214" t="s">
        <v>163</v>
      </c>
      <c r="AU180" s="214" t="s">
        <v>82</v>
      </c>
      <c r="AV180" s="11" t="s">
        <v>82</v>
      </c>
      <c r="AW180" s="11" t="s">
        <v>35</v>
      </c>
      <c r="AX180" s="11" t="s">
        <v>72</v>
      </c>
      <c r="AY180" s="214" t="s">
        <v>156</v>
      </c>
    </row>
    <row r="181" spans="2:65" s="12" customFormat="1">
      <c r="B181" s="215"/>
      <c r="C181" s="216"/>
      <c r="D181" s="217" t="s">
        <v>163</v>
      </c>
      <c r="E181" s="218" t="s">
        <v>21</v>
      </c>
      <c r="F181" s="219" t="s">
        <v>166</v>
      </c>
      <c r="G181" s="216"/>
      <c r="H181" s="220">
        <v>1</v>
      </c>
      <c r="I181" s="221"/>
      <c r="J181" s="216"/>
      <c r="K181" s="216"/>
      <c r="L181" s="222"/>
      <c r="M181" s="223"/>
      <c r="N181" s="224"/>
      <c r="O181" s="224"/>
      <c r="P181" s="224"/>
      <c r="Q181" s="224"/>
      <c r="R181" s="224"/>
      <c r="S181" s="224"/>
      <c r="T181" s="225"/>
      <c r="AT181" s="226" t="s">
        <v>163</v>
      </c>
      <c r="AU181" s="226" t="s">
        <v>82</v>
      </c>
      <c r="AV181" s="12" t="s">
        <v>162</v>
      </c>
      <c r="AW181" s="12" t="s">
        <v>35</v>
      </c>
      <c r="AX181" s="12" t="s">
        <v>80</v>
      </c>
      <c r="AY181" s="226" t="s">
        <v>156</v>
      </c>
    </row>
    <row r="182" spans="2:65" s="1" customFormat="1" ht="31.5" customHeight="1">
      <c r="B182" s="39"/>
      <c r="C182" s="191" t="s">
        <v>360</v>
      </c>
      <c r="D182" s="191" t="s">
        <v>158</v>
      </c>
      <c r="E182" s="192" t="s">
        <v>919</v>
      </c>
      <c r="F182" s="193" t="s">
        <v>920</v>
      </c>
      <c r="G182" s="194" t="s">
        <v>349</v>
      </c>
      <c r="H182" s="195">
        <v>5</v>
      </c>
      <c r="I182" s="196"/>
      <c r="J182" s="197">
        <f>ROUND(I182*H182,2)</f>
        <v>0</v>
      </c>
      <c r="K182" s="193" t="s">
        <v>21</v>
      </c>
      <c r="L182" s="59"/>
      <c r="M182" s="198" t="s">
        <v>21</v>
      </c>
      <c r="N182" s="199" t="s">
        <v>43</v>
      </c>
      <c r="O182" s="40"/>
      <c r="P182" s="200">
        <f>O182*H182</f>
        <v>0</v>
      </c>
      <c r="Q182" s="200">
        <v>0</v>
      </c>
      <c r="R182" s="200">
        <f>Q182*H182</f>
        <v>0</v>
      </c>
      <c r="S182" s="200">
        <v>0</v>
      </c>
      <c r="T182" s="201">
        <f>S182*H182</f>
        <v>0</v>
      </c>
      <c r="AR182" s="22" t="s">
        <v>191</v>
      </c>
      <c r="AT182" s="22" t="s">
        <v>158</v>
      </c>
      <c r="AU182" s="22" t="s">
        <v>82</v>
      </c>
      <c r="AY182" s="22" t="s">
        <v>156</v>
      </c>
      <c r="BE182" s="202">
        <f>IF(N182="základní",J182,0)</f>
        <v>0</v>
      </c>
      <c r="BF182" s="202">
        <f>IF(N182="snížená",J182,0)</f>
        <v>0</v>
      </c>
      <c r="BG182" s="202">
        <f>IF(N182="zákl. přenesená",J182,0)</f>
        <v>0</v>
      </c>
      <c r="BH182" s="202">
        <f>IF(N182="sníž. přenesená",J182,0)</f>
        <v>0</v>
      </c>
      <c r="BI182" s="202">
        <f>IF(N182="nulová",J182,0)</f>
        <v>0</v>
      </c>
      <c r="BJ182" s="22" t="s">
        <v>80</v>
      </c>
      <c r="BK182" s="202">
        <f>ROUND(I182*H182,2)</f>
        <v>0</v>
      </c>
      <c r="BL182" s="22" t="s">
        <v>191</v>
      </c>
      <c r="BM182" s="22" t="s">
        <v>363</v>
      </c>
    </row>
    <row r="183" spans="2:65" s="1" customFormat="1" ht="31.5" customHeight="1">
      <c r="B183" s="39"/>
      <c r="C183" s="191" t="s">
        <v>259</v>
      </c>
      <c r="D183" s="191" t="s">
        <v>158</v>
      </c>
      <c r="E183" s="192" t="s">
        <v>921</v>
      </c>
      <c r="F183" s="193" t="s">
        <v>922</v>
      </c>
      <c r="G183" s="194" t="s">
        <v>349</v>
      </c>
      <c r="H183" s="195">
        <v>9</v>
      </c>
      <c r="I183" s="196"/>
      <c r="J183" s="197">
        <f>ROUND(I183*H183,2)</f>
        <v>0</v>
      </c>
      <c r="K183" s="193" t="s">
        <v>21</v>
      </c>
      <c r="L183" s="59"/>
      <c r="M183" s="198" t="s">
        <v>21</v>
      </c>
      <c r="N183" s="199" t="s">
        <v>43</v>
      </c>
      <c r="O183" s="40"/>
      <c r="P183" s="200">
        <f>O183*H183</f>
        <v>0</v>
      </c>
      <c r="Q183" s="200">
        <v>0</v>
      </c>
      <c r="R183" s="200">
        <f>Q183*H183</f>
        <v>0</v>
      </c>
      <c r="S183" s="200">
        <v>0</v>
      </c>
      <c r="T183" s="201">
        <f>S183*H183</f>
        <v>0</v>
      </c>
      <c r="AR183" s="22" t="s">
        <v>191</v>
      </c>
      <c r="AT183" s="22" t="s">
        <v>158</v>
      </c>
      <c r="AU183" s="22" t="s">
        <v>82</v>
      </c>
      <c r="AY183" s="22" t="s">
        <v>156</v>
      </c>
      <c r="BE183" s="202">
        <f>IF(N183="základní",J183,0)</f>
        <v>0</v>
      </c>
      <c r="BF183" s="202">
        <f>IF(N183="snížená",J183,0)</f>
        <v>0</v>
      </c>
      <c r="BG183" s="202">
        <f>IF(N183="zákl. přenesená",J183,0)</f>
        <v>0</v>
      </c>
      <c r="BH183" s="202">
        <f>IF(N183="sníž. přenesená",J183,0)</f>
        <v>0</v>
      </c>
      <c r="BI183" s="202">
        <f>IF(N183="nulová",J183,0)</f>
        <v>0</v>
      </c>
      <c r="BJ183" s="22" t="s">
        <v>80</v>
      </c>
      <c r="BK183" s="202">
        <f>ROUND(I183*H183,2)</f>
        <v>0</v>
      </c>
      <c r="BL183" s="22" t="s">
        <v>191</v>
      </c>
      <c r="BM183" s="22" t="s">
        <v>367</v>
      </c>
    </row>
    <row r="184" spans="2:65" s="11" customFormat="1">
      <c r="B184" s="203"/>
      <c r="C184" s="204"/>
      <c r="D184" s="205" t="s">
        <v>163</v>
      </c>
      <c r="E184" s="206" t="s">
        <v>21</v>
      </c>
      <c r="F184" s="207" t="s">
        <v>192</v>
      </c>
      <c r="G184" s="204"/>
      <c r="H184" s="208">
        <v>9</v>
      </c>
      <c r="I184" s="209"/>
      <c r="J184" s="204"/>
      <c r="K184" s="204"/>
      <c r="L184" s="210"/>
      <c r="M184" s="211"/>
      <c r="N184" s="212"/>
      <c r="O184" s="212"/>
      <c r="P184" s="212"/>
      <c r="Q184" s="212"/>
      <c r="R184" s="212"/>
      <c r="S184" s="212"/>
      <c r="T184" s="213"/>
      <c r="AT184" s="214" t="s">
        <v>163</v>
      </c>
      <c r="AU184" s="214" t="s">
        <v>82</v>
      </c>
      <c r="AV184" s="11" t="s">
        <v>82</v>
      </c>
      <c r="AW184" s="11" t="s">
        <v>35</v>
      </c>
      <c r="AX184" s="11" t="s">
        <v>72</v>
      </c>
      <c r="AY184" s="214" t="s">
        <v>156</v>
      </c>
    </row>
    <row r="185" spans="2:65" s="12" customFormat="1">
      <c r="B185" s="215"/>
      <c r="C185" s="216"/>
      <c r="D185" s="217" t="s">
        <v>163</v>
      </c>
      <c r="E185" s="218" t="s">
        <v>21</v>
      </c>
      <c r="F185" s="219" t="s">
        <v>166</v>
      </c>
      <c r="G185" s="216"/>
      <c r="H185" s="220">
        <v>9</v>
      </c>
      <c r="I185" s="221"/>
      <c r="J185" s="216"/>
      <c r="K185" s="216"/>
      <c r="L185" s="222"/>
      <c r="M185" s="223"/>
      <c r="N185" s="224"/>
      <c r="O185" s="224"/>
      <c r="P185" s="224"/>
      <c r="Q185" s="224"/>
      <c r="R185" s="224"/>
      <c r="S185" s="224"/>
      <c r="T185" s="225"/>
      <c r="AT185" s="226" t="s">
        <v>163</v>
      </c>
      <c r="AU185" s="226" t="s">
        <v>82</v>
      </c>
      <c r="AV185" s="12" t="s">
        <v>162</v>
      </c>
      <c r="AW185" s="12" t="s">
        <v>35</v>
      </c>
      <c r="AX185" s="12" t="s">
        <v>80</v>
      </c>
      <c r="AY185" s="226" t="s">
        <v>156</v>
      </c>
    </row>
    <row r="186" spans="2:65" s="1" customFormat="1" ht="31.5" customHeight="1">
      <c r="B186" s="39"/>
      <c r="C186" s="191" t="s">
        <v>368</v>
      </c>
      <c r="D186" s="191" t="s">
        <v>158</v>
      </c>
      <c r="E186" s="192" t="s">
        <v>923</v>
      </c>
      <c r="F186" s="193" t="s">
        <v>924</v>
      </c>
      <c r="G186" s="194" t="s">
        <v>421</v>
      </c>
      <c r="H186" s="195">
        <v>4</v>
      </c>
      <c r="I186" s="196"/>
      <c r="J186" s="197">
        <f>ROUND(I186*H186,2)</f>
        <v>0</v>
      </c>
      <c r="K186" s="193" t="s">
        <v>21</v>
      </c>
      <c r="L186" s="59"/>
      <c r="M186" s="198" t="s">
        <v>21</v>
      </c>
      <c r="N186" s="199" t="s">
        <v>43</v>
      </c>
      <c r="O186" s="40"/>
      <c r="P186" s="200">
        <f>O186*H186</f>
        <v>0</v>
      </c>
      <c r="Q186" s="200">
        <v>0</v>
      </c>
      <c r="R186" s="200">
        <f>Q186*H186</f>
        <v>0</v>
      </c>
      <c r="S186" s="200">
        <v>0</v>
      </c>
      <c r="T186" s="201">
        <f>S186*H186</f>
        <v>0</v>
      </c>
      <c r="AR186" s="22" t="s">
        <v>191</v>
      </c>
      <c r="AT186" s="22" t="s">
        <v>158</v>
      </c>
      <c r="AU186" s="22" t="s">
        <v>82</v>
      </c>
      <c r="AY186" s="22" t="s">
        <v>156</v>
      </c>
      <c r="BE186" s="202">
        <f>IF(N186="základní",J186,0)</f>
        <v>0</v>
      </c>
      <c r="BF186" s="202">
        <f>IF(N186="snížená",J186,0)</f>
        <v>0</v>
      </c>
      <c r="BG186" s="202">
        <f>IF(N186="zákl. přenesená",J186,0)</f>
        <v>0</v>
      </c>
      <c r="BH186" s="202">
        <f>IF(N186="sníž. přenesená",J186,0)</f>
        <v>0</v>
      </c>
      <c r="BI186" s="202">
        <f>IF(N186="nulová",J186,0)</f>
        <v>0</v>
      </c>
      <c r="BJ186" s="22" t="s">
        <v>80</v>
      </c>
      <c r="BK186" s="202">
        <f>ROUND(I186*H186,2)</f>
        <v>0</v>
      </c>
      <c r="BL186" s="22" t="s">
        <v>191</v>
      </c>
      <c r="BM186" s="22" t="s">
        <v>371</v>
      </c>
    </row>
    <row r="187" spans="2:65" s="1" customFormat="1" ht="31.5" customHeight="1">
      <c r="B187" s="39"/>
      <c r="C187" s="191" t="s">
        <v>264</v>
      </c>
      <c r="D187" s="191" t="s">
        <v>158</v>
      </c>
      <c r="E187" s="192" t="s">
        <v>925</v>
      </c>
      <c r="F187" s="193" t="s">
        <v>926</v>
      </c>
      <c r="G187" s="194" t="s">
        <v>317</v>
      </c>
      <c r="H187" s="195">
        <v>4</v>
      </c>
      <c r="I187" s="196"/>
      <c r="J187" s="197">
        <f>ROUND(I187*H187,2)</f>
        <v>0</v>
      </c>
      <c r="K187" s="193" t="s">
        <v>21</v>
      </c>
      <c r="L187" s="59"/>
      <c r="M187" s="198" t="s">
        <v>21</v>
      </c>
      <c r="N187" s="199" t="s">
        <v>43</v>
      </c>
      <c r="O187" s="40"/>
      <c r="P187" s="200">
        <f>O187*H187</f>
        <v>0</v>
      </c>
      <c r="Q187" s="200">
        <v>0</v>
      </c>
      <c r="R187" s="200">
        <f>Q187*H187</f>
        <v>0</v>
      </c>
      <c r="S187" s="200">
        <v>0</v>
      </c>
      <c r="T187" s="201">
        <f>S187*H187</f>
        <v>0</v>
      </c>
      <c r="AR187" s="22" t="s">
        <v>191</v>
      </c>
      <c r="AT187" s="22" t="s">
        <v>158</v>
      </c>
      <c r="AU187" s="22" t="s">
        <v>82</v>
      </c>
      <c r="AY187" s="22" t="s">
        <v>156</v>
      </c>
      <c r="BE187" s="202">
        <f>IF(N187="základní",J187,0)</f>
        <v>0</v>
      </c>
      <c r="BF187" s="202">
        <f>IF(N187="snížená",J187,0)</f>
        <v>0</v>
      </c>
      <c r="BG187" s="202">
        <f>IF(N187="zákl. přenesená",J187,0)</f>
        <v>0</v>
      </c>
      <c r="BH187" s="202">
        <f>IF(N187="sníž. přenesená",J187,0)</f>
        <v>0</v>
      </c>
      <c r="BI187" s="202">
        <f>IF(N187="nulová",J187,0)</f>
        <v>0</v>
      </c>
      <c r="BJ187" s="22" t="s">
        <v>80</v>
      </c>
      <c r="BK187" s="202">
        <f>ROUND(I187*H187,2)</f>
        <v>0</v>
      </c>
      <c r="BL187" s="22" t="s">
        <v>191</v>
      </c>
      <c r="BM187" s="22" t="s">
        <v>374</v>
      </c>
    </row>
    <row r="188" spans="2:65" s="11" customFormat="1">
      <c r="B188" s="203"/>
      <c r="C188" s="204"/>
      <c r="D188" s="205" t="s">
        <v>163</v>
      </c>
      <c r="E188" s="206" t="s">
        <v>21</v>
      </c>
      <c r="F188" s="207" t="s">
        <v>162</v>
      </c>
      <c r="G188" s="204"/>
      <c r="H188" s="208">
        <v>4</v>
      </c>
      <c r="I188" s="209"/>
      <c r="J188" s="204"/>
      <c r="K188" s="204"/>
      <c r="L188" s="210"/>
      <c r="M188" s="211"/>
      <c r="N188" s="212"/>
      <c r="O188" s="212"/>
      <c r="P188" s="212"/>
      <c r="Q188" s="212"/>
      <c r="R188" s="212"/>
      <c r="S188" s="212"/>
      <c r="T188" s="213"/>
      <c r="AT188" s="214" t="s">
        <v>163</v>
      </c>
      <c r="AU188" s="214" t="s">
        <v>82</v>
      </c>
      <c r="AV188" s="11" t="s">
        <v>82</v>
      </c>
      <c r="AW188" s="11" t="s">
        <v>35</v>
      </c>
      <c r="AX188" s="11" t="s">
        <v>72</v>
      </c>
      <c r="AY188" s="214" t="s">
        <v>156</v>
      </c>
    </row>
    <row r="189" spans="2:65" s="12" customFormat="1">
      <c r="B189" s="215"/>
      <c r="C189" s="216"/>
      <c r="D189" s="217" t="s">
        <v>163</v>
      </c>
      <c r="E189" s="218" t="s">
        <v>21</v>
      </c>
      <c r="F189" s="219" t="s">
        <v>166</v>
      </c>
      <c r="G189" s="216"/>
      <c r="H189" s="220">
        <v>4</v>
      </c>
      <c r="I189" s="221"/>
      <c r="J189" s="216"/>
      <c r="K189" s="216"/>
      <c r="L189" s="222"/>
      <c r="M189" s="223"/>
      <c r="N189" s="224"/>
      <c r="O189" s="224"/>
      <c r="P189" s="224"/>
      <c r="Q189" s="224"/>
      <c r="R189" s="224"/>
      <c r="S189" s="224"/>
      <c r="T189" s="225"/>
      <c r="AT189" s="226" t="s">
        <v>163</v>
      </c>
      <c r="AU189" s="226" t="s">
        <v>82</v>
      </c>
      <c r="AV189" s="12" t="s">
        <v>162</v>
      </c>
      <c r="AW189" s="12" t="s">
        <v>35</v>
      </c>
      <c r="AX189" s="12" t="s">
        <v>80</v>
      </c>
      <c r="AY189" s="226" t="s">
        <v>156</v>
      </c>
    </row>
    <row r="190" spans="2:65" s="1" customFormat="1" ht="22.5" customHeight="1">
      <c r="B190" s="39"/>
      <c r="C190" s="191" t="s">
        <v>377</v>
      </c>
      <c r="D190" s="191" t="s">
        <v>158</v>
      </c>
      <c r="E190" s="192" t="s">
        <v>927</v>
      </c>
      <c r="F190" s="193" t="s">
        <v>928</v>
      </c>
      <c r="G190" s="194" t="s">
        <v>349</v>
      </c>
      <c r="H190" s="195">
        <v>14</v>
      </c>
      <c r="I190" s="196"/>
      <c r="J190" s="197">
        <f>ROUND(I190*H190,2)</f>
        <v>0</v>
      </c>
      <c r="K190" s="193" t="s">
        <v>21</v>
      </c>
      <c r="L190" s="59"/>
      <c r="M190" s="198" t="s">
        <v>21</v>
      </c>
      <c r="N190" s="199" t="s">
        <v>43</v>
      </c>
      <c r="O190" s="40"/>
      <c r="P190" s="200">
        <f>O190*H190</f>
        <v>0</v>
      </c>
      <c r="Q190" s="200">
        <v>0</v>
      </c>
      <c r="R190" s="200">
        <f>Q190*H190</f>
        <v>0</v>
      </c>
      <c r="S190" s="200">
        <v>0</v>
      </c>
      <c r="T190" s="201">
        <f>S190*H190</f>
        <v>0</v>
      </c>
      <c r="AR190" s="22" t="s">
        <v>191</v>
      </c>
      <c r="AT190" s="22" t="s">
        <v>158</v>
      </c>
      <c r="AU190" s="22" t="s">
        <v>82</v>
      </c>
      <c r="AY190" s="22" t="s">
        <v>156</v>
      </c>
      <c r="BE190" s="202">
        <f>IF(N190="základní",J190,0)</f>
        <v>0</v>
      </c>
      <c r="BF190" s="202">
        <f>IF(N190="snížená",J190,0)</f>
        <v>0</v>
      </c>
      <c r="BG190" s="202">
        <f>IF(N190="zákl. přenesená",J190,0)</f>
        <v>0</v>
      </c>
      <c r="BH190" s="202">
        <f>IF(N190="sníž. přenesená",J190,0)</f>
        <v>0</v>
      </c>
      <c r="BI190" s="202">
        <f>IF(N190="nulová",J190,0)</f>
        <v>0</v>
      </c>
      <c r="BJ190" s="22" t="s">
        <v>80</v>
      </c>
      <c r="BK190" s="202">
        <f>ROUND(I190*H190,2)</f>
        <v>0</v>
      </c>
      <c r="BL190" s="22" t="s">
        <v>191</v>
      </c>
      <c r="BM190" s="22" t="s">
        <v>380</v>
      </c>
    </row>
    <row r="191" spans="2:65" s="1" customFormat="1" ht="22.5" customHeight="1">
      <c r="B191" s="39"/>
      <c r="C191" s="191" t="s">
        <v>267</v>
      </c>
      <c r="D191" s="191" t="s">
        <v>158</v>
      </c>
      <c r="E191" s="192" t="s">
        <v>929</v>
      </c>
      <c r="F191" s="193" t="s">
        <v>930</v>
      </c>
      <c r="G191" s="194" t="s">
        <v>317</v>
      </c>
      <c r="H191" s="195">
        <v>1</v>
      </c>
      <c r="I191" s="196"/>
      <c r="J191" s="197">
        <f>ROUND(I191*H191,2)</f>
        <v>0</v>
      </c>
      <c r="K191" s="193" t="s">
        <v>21</v>
      </c>
      <c r="L191" s="59"/>
      <c r="M191" s="198" t="s">
        <v>21</v>
      </c>
      <c r="N191" s="199" t="s">
        <v>43</v>
      </c>
      <c r="O191" s="40"/>
      <c r="P191" s="200">
        <f>O191*H191</f>
        <v>0</v>
      </c>
      <c r="Q191" s="200">
        <v>0</v>
      </c>
      <c r="R191" s="200">
        <f>Q191*H191</f>
        <v>0</v>
      </c>
      <c r="S191" s="200">
        <v>0</v>
      </c>
      <c r="T191" s="201">
        <f>S191*H191</f>
        <v>0</v>
      </c>
      <c r="AR191" s="22" t="s">
        <v>191</v>
      </c>
      <c r="AT191" s="22" t="s">
        <v>158</v>
      </c>
      <c r="AU191" s="22" t="s">
        <v>82</v>
      </c>
      <c r="AY191" s="22" t="s">
        <v>156</v>
      </c>
      <c r="BE191" s="202">
        <f>IF(N191="základní",J191,0)</f>
        <v>0</v>
      </c>
      <c r="BF191" s="202">
        <f>IF(N191="snížená",J191,0)</f>
        <v>0</v>
      </c>
      <c r="BG191" s="202">
        <f>IF(N191="zákl. přenesená",J191,0)</f>
        <v>0</v>
      </c>
      <c r="BH191" s="202">
        <f>IF(N191="sníž. přenesená",J191,0)</f>
        <v>0</v>
      </c>
      <c r="BI191" s="202">
        <f>IF(N191="nulová",J191,0)</f>
        <v>0</v>
      </c>
      <c r="BJ191" s="22" t="s">
        <v>80</v>
      </c>
      <c r="BK191" s="202">
        <f>ROUND(I191*H191,2)</f>
        <v>0</v>
      </c>
      <c r="BL191" s="22" t="s">
        <v>191</v>
      </c>
      <c r="BM191" s="22" t="s">
        <v>383</v>
      </c>
    </row>
    <row r="192" spans="2:65" s="11" customFormat="1">
      <c r="B192" s="203"/>
      <c r="C192" s="204"/>
      <c r="D192" s="205" t="s">
        <v>163</v>
      </c>
      <c r="E192" s="206" t="s">
        <v>21</v>
      </c>
      <c r="F192" s="207" t="s">
        <v>80</v>
      </c>
      <c r="G192" s="204"/>
      <c r="H192" s="208">
        <v>1</v>
      </c>
      <c r="I192" s="209"/>
      <c r="J192" s="204"/>
      <c r="K192" s="204"/>
      <c r="L192" s="210"/>
      <c r="M192" s="211"/>
      <c r="N192" s="212"/>
      <c r="O192" s="212"/>
      <c r="P192" s="212"/>
      <c r="Q192" s="212"/>
      <c r="R192" s="212"/>
      <c r="S192" s="212"/>
      <c r="T192" s="213"/>
      <c r="AT192" s="214" t="s">
        <v>163</v>
      </c>
      <c r="AU192" s="214" t="s">
        <v>82</v>
      </c>
      <c r="AV192" s="11" t="s">
        <v>82</v>
      </c>
      <c r="AW192" s="11" t="s">
        <v>35</v>
      </c>
      <c r="AX192" s="11" t="s">
        <v>72</v>
      </c>
      <c r="AY192" s="214" t="s">
        <v>156</v>
      </c>
    </row>
    <row r="193" spans="2:65" s="12" customFormat="1">
      <c r="B193" s="215"/>
      <c r="C193" s="216"/>
      <c r="D193" s="217" t="s">
        <v>163</v>
      </c>
      <c r="E193" s="218" t="s">
        <v>21</v>
      </c>
      <c r="F193" s="219" t="s">
        <v>166</v>
      </c>
      <c r="G193" s="216"/>
      <c r="H193" s="220">
        <v>1</v>
      </c>
      <c r="I193" s="221"/>
      <c r="J193" s="216"/>
      <c r="K193" s="216"/>
      <c r="L193" s="222"/>
      <c r="M193" s="223"/>
      <c r="N193" s="224"/>
      <c r="O193" s="224"/>
      <c r="P193" s="224"/>
      <c r="Q193" s="224"/>
      <c r="R193" s="224"/>
      <c r="S193" s="224"/>
      <c r="T193" s="225"/>
      <c r="AT193" s="226" t="s">
        <v>163</v>
      </c>
      <c r="AU193" s="226" t="s">
        <v>82</v>
      </c>
      <c r="AV193" s="12" t="s">
        <v>162</v>
      </c>
      <c r="AW193" s="12" t="s">
        <v>35</v>
      </c>
      <c r="AX193" s="12" t="s">
        <v>80</v>
      </c>
      <c r="AY193" s="226" t="s">
        <v>156</v>
      </c>
    </row>
    <row r="194" spans="2:65" s="1" customFormat="1" ht="22.5" customHeight="1">
      <c r="B194" s="39"/>
      <c r="C194" s="191" t="s">
        <v>384</v>
      </c>
      <c r="D194" s="191" t="s">
        <v>158</v>
      </c>
      <c r="E194" s="192" t="s">
        <v>931</v>
      </c>
      <c r="F194" s="193" t="s">
        <v>932</v>
      </c>
      <c r="G194" s="194" t="s">
        <v>317</v>
      </c>
      <c r="H194" s="195">
        <v>4</v>
      </c>
      <c r="I194" s="196"/>
      <c r="J194" s="197">
        <f>ROUND(I194*H194,2)</f>
        <v>0</v>
      </c>
      <c r="K194" s="193" t="s">
        <v>21</v>
      </c>
      <c r="L194" s="59"/>
      <c r="M194" s="198" t="s">
        <v>21</v>
      </c>
      <c r="N194" s="199" t="s">
        <v>43</v>
      </c>
      <c r="O194" s="40"/>
      <c r="P194" s="200">
        <f>O194*H194</f>
        <v>0</v>
      </c>
      <c r="Q194" s="200">
        <v>0</v>
      </c>
      <c r="R194" s="200">
        <f>Q194*H194</f>
        <v>0</v>
      </c>
      <c r="S194" s="200">
        <v>0</v>
      </c>
      <c r="T194" s="201">
        <f>S194*H194</f>
        <v>0</v>
      </c>
      <c r="AR194" s="22" t="s">
        <v>191</v>
      </c>
      <c r="AT194" s="22" t="s">
        <v>158</v>
      </c>
      <c r="AU194" s="22" t="s">
        <v>82</v>
      </c>
      <c r="AY194" s="22" t="s">
        <v>156</v>
      </c>
      <c r="BE194" s="202">
        <f>IF(N194="základní",J194,0)</f>
        <v>0</v>
      </c>
      <c r="BF194" s="202">
        <f>IF(N194="snížená",J194,0)</f>
        <v>0</v>
      </c>
      <c r="BG194" s="202">
        <f>IF(N194="zákl. přenesená",J194,0)</f>
        <v>0</v>
      </c>
      <c r="BH194" s="202">
        <f>IF(N194="sníž. přenesená",J194,0)</f>
        <v>0</v>
      </c>
      <c r="BI194" s="202">
        <f>IF(N194="nulová",J194,0)</f>
        <v>0</v>
      </c>
      <c r="BJ194" s="22" t="s">
        <v>80</v>
      </c>
      <c r="BK194" s="202">
        <f>ROUND(I194*H194,2)</f>
        <v>0</v>
      </c>
      <c r="BL194" s="22" t="s">
        <v>191</v>
      </c>
      <c r="BM194" s="22" t="s">
        <v>387</v>
      </c>
    </row>
    <row r="195" spans="2:65" s="1" customFormat="1" ht="22.5" customHeight="1">
      <c r="B195" s="39"/>
      <c r="C195" s="191" t="s">
        <v>275</v>
      </c>
      <c r="D195" s="191" t="s">
        <v>158</v>
      </c>
      <c r="E195" s="192" t="s">
        <v>933</v>
      </c>
      <c r="F195" s="193" t="s">
        <v>934</v>
      </c>
      <c r="G195" s="194" t="s">
        <v>317</v>
      </c>
      <c r="H195" s="195">
        <v>8</v>
      </c>
      <c r="I195" s="196"/>
      <c r="J195" s="197">
        <f>ROUND(I195*H195,2)</f>
        <v>0</v>
      </c>
      <c r="K195" s="193" t="s">
        <v>21</v>
      </c>
      <c r="L195" s="59"/>
      <c r="M195" s="198" t="s">
        <v>21</v>
      </c>
      <c r="N195" s="199" t="s">
        <v>43</v>
      </c>
      <c r="O195" s="40"/>
      <c r="P195" s="200">
        <f>O195*H195</f>
        <v>0</v>
      </c>
      <c r="Q195" s="200">
        <v>0</v>
      </c>
      <c r="R195" s="200">
        <f>Q195*H195</f>
        <v>0</v>
      </c>
      <c r="S195" s="200">
        <v>0</v>
      </c>
      <c r="T195" s="201">
        <f>S195*H195</f>
        <v>0</v>
      </c>
      <c r="AR195" s="22" t="s">
        <v>191</v>
      </c>
      <c r="AT195" s="22" t="s">
        <v>158</v>
      </c>
      <c r="AU195" s="22" t="s">
        <v>82</v>
      </c>
      <c r="AY195" s="22" t="s">
        <v>156</v>
      </c>
      <c r="BE195" s="202">
        <f>IF(N195="základní",J195,0)</f>
        <v>0</v>
      </c>
      <c r="BF195" s="202">
        <f>IF(N195="snížená",J195,0)</f>
        <v>0</v>
      </c>
      <c r="BG195" s="202">
        <f>IF(N195="zákl. přenesená",J195,0)</f>
        <v>0</v>
      </c>
      <c r="BH195" s="202">
        <f>IF(N195="sníž. přenesená",J195,0)</f>
        <v>0</v>
      </c>
      <c r="BI195" s="202">
        <f>IF(N195="nulová",J195,0)</f>
        <v>0</v>
      </c>
      <c r="BJ195" s="22" t="s">
        <v>80</v>
      </c>
      <c r="BK195" s="202">
        <f>ROUND(I195*H195,2)</f>
        <v>0</v>
      </c>
      <c r="BL195" s="22" t="s">
        <v>191</v>
      </c>
      <c r="BM195" s="22" t="s">
        <v>390</v>
      </c>
    </row>
    <row r="196" spans="2:65" s="11" customFormat="1">
      <c r="B196" s="203"/>
      <c r="C196" s="204"/>
      <c r="D196" s="205" t="s">
        <v>163</v>
      </c>
      <c r="E196" s="206" t="s">
        <v>21</v>
      </c>
      <c r="F196" s="207" t="s">
        <v>176</v>
      </c>
      <c r="G196" s="204"/>
      <c r="H196" s="208">
        <v>8</v>
      </c>
      <c r="I196" s="209"/>
      <c r="J196" s="204"/>
      <c r="K196" s="204"/>
      <c r="L196" s="210"/>
      <c r="M196" s="211"/>
      <c r="N196" s="212"/>
      <c r="O196" s="212"/>
      <c r="P196" s="212"/>
      <c r="Q196" s="212"/>
      <c r="R196" s="212"/>
      <c r="S196" s="212"/>
      <c r="T196" s="213"/>
      <c r="AT196" s="214" t="s">
        <v>163</v>
      </c>
      <c r="AU196" s="214" t="s">
        <v>82</v>
      </c>
      <c r="AV196" s="11" t="s">
        <v>82</v>
      </c>
      <c r="AW196" s="11" t="s">
        <v>35</v>
      </c>
      <c r="AX196" s="11" t="s">
        <v>72</v>
      </c>
      <c r="AY196" s="214" t="s">
        <v>156</v>
      </c>
    </row>
    <row r="197" spans="2:65" s="12" customFormat="1">
      <c r="B197" s="215"/>
      <c r="C197" s="216"/>
      <c r="D197" s="217" t="s">
        <v>163</v>
      </c>
      <c r="E197" s="218" t="s">
        <v>21</v>
      </c>
      <c r="F197" s="219" t="s">
        <v>166</v>
      </c>
      <c r="G197" s="216"/>
      <c r="H197" s="220">
        <v>8</v>
      </c>
      <c r="I197" s="221"/>
      <c r="J197" s="216"/>
      <c r="K197" s="216"/>
      <c r="L197" s="222"/>
      <c r="M197" s="223"/>
      <c r="N197" s="224"/>
      <c r="O197" s="224"/>
      <c r="P197" s="224"/>
      <c r="Q197" s="224"/>
      <c r="R197" s="224"/>
      <c r="S197" s="224"/>
      <c r="T197" s="225"/>
      <c r="AT197" s="226" t="s">
        <v>163</v>
      </c>
      <c r="AU197" s="226" t="s">
        <v>82</v>
      </c>
      <c r="AV197" s="12" t="s">
        <v>162</v>
      </c>
      <c r="AW197" s="12" t="s">
        <v>35</v>
      </c>
      <c r="AX197" s="12" t="s">
        <v>80</v>
      </c>
      <c r="AY197" s="226" t="s">
        <v>156</v>
      </c>
    </row>
    <row r="198" spans="2:65" s="1" customFormat="1" ht="22.5" customHeight="1">
      <c r="B198" s="39"/>
      <c r="C198" s="191" t="s">
        <v>393</v>
      </c>
      <c r="D198" s="191" t="s">
        <v>158</v>
      </c>
      <c r="E198" s="192" t="s">
        <v>935</v>
      </c>
      <c r="F198" s="193" t="s">
        <v>936</v>
      </c>
      <c r="G198" s="194" t="s">
        <v>317</v>
      </c>
      <c r="H198" s="195">
        <v>1</v>
      </c>
      <c r="I198" s="196"/>
      <c r="J198" s="197">
        <f>ROUND(I198*H198,2)</f>
        <v>0</v>
      </c>
      <c r="K198" s="193" t="s">
        <v>21</v>
      </c>
      <c r="L198" s="59"/>
      <c r="M198" s="198" t="s">
        <v>21</v>
      </c>
      <c r="N198" s="199" t="s">
        <v>43</v>
      </c>
      <c r="O198" s="40"/>
      <c r="P198" s="200">
        <f>O198*H198</f>
        <v>0</v>
      </c>
      <c r="Q198" s="200">
        <v>0</v>
      </c>
      <c r="R198" s="200">
        <f>Q198*H198</f>
        <v>0</v>
      </c>
      <c r="S198" s="200">
        <v>0</v>
      </c>
      <c r="T198" s="201">
        <f>S198*H198</f>
        <v>0</v>
      </c>
      <c r="AR198" s="22" t="s">
        <v>191</v>
      </c>
      <c r="AT198" s="22" t="s">
        <v>158</v>
      </c>
      <c r="AU198" s="22" t="s">
        <v>82</v>
      </c>
      <c r="AY198" s="22" t="s">
        <v>156</v>
      </c>
      <c r="BE198" s="202">
        <f>IF(N198="základní",J198,0)</f>
        <v>0</v>
      </c>
      <c r="BF198" s="202">
        <f>IF(N198="snížená",J198,0)</f>
        <v>0</v>
      </c>
      <c r="BG198" s="202">
        <f>IF(N198="zákl. přenesená",J198,0)</f>
        <v>0</v>
      </c>
      <c r="BH198" s="202">
        <f>IF(N198="sníž. přenesená",J198,0)</f>
        <v>0</v>
      </c>
      <c r="BI198" s="202">
        <f>IF(N198="nulová",J198,0)</f>
        <v>0</v>
      </c>
      <c r="BJ198" s="22" t="s">
        <v>80</v>
      </c>
      <c r="BK198" s="202">
        <f>ROUND(I198*H198,2)</f>
        <v>0</v>
      </c>
      <c r="BL198" s="22" t="s">
        <v>191</v>
      </c>
      <c r="BM198" s="22" t="s">
        <v>396</v>
      </c>
    </row>
    <row r="199" spans="2:65" s="1" customFormat="1" ht="22.5" customHeight="1">
      <c r="B199" s="39"/>
      <c r="C199" s="191" t="s">
        <v>278</v>
      </c>
      <c r="D199" s="191" t="s">
        <v>158</v>
      </c>
      <c r="E199" s="192" t="s">
        <v>937</v>
      </c>
      <c r="F199" s="193" t="s">
        <v>936</v>
      </c>
      <c r="G199" s="194" t="s">
        <v>317</v>
      </c>
      <c r="H199" s="195">
        <v>4</v>
      </c>
      <c r="I199" s="196"/>
      <c r="J199" s="197">
        <f>ROUND(I199*H199,2)</f>
        <v>0</v>
      </c>
      <c r="K199" s="193" t="s">
        <v>21</v>
      </c>
      <c r="L199" s="59"/>
      <c r="M199" s="198" t="s">
        <v>21</v>
      </c>
      <c r="N199" s="199" t="s">
        <v>43</v>
      </c>
      <c r="O199" s="40"/>
      <c r="P199" s="200">
        <f>O199*H199</f>
        <v>0</v>
      </c>
      <c r="Q199" s="200">
        <v>0</v>
      </c>
      <c r="R199" s="200">
        <f>Q199*H199</f>
        <v>0</v>
      </c>
      <c r="S199" s="200">
        <v>0</v>
      </c>
      <c r="T199" s="201">
        <f>S199*H199</f>
        <v>0</v>
      </c>
      <c r="AR199" s="22" t="s">
        <v>191</v>
      </c>
      <c r="AT199" s="22" t="s">
        <v>158</v>
      </c>
      <c r="AU199" s="22" t="s">
        <v>82</v>
      </c>
      <c r="AY199" s="22" t="s">
        <v>156</v>
      </c>
      <c r="BE199" s="202">
        <f>IF(N199="základní",J199,0)</f>
        <v>0</v>
      </c>
      <c r="BF199" s="202">
        <f>IF(N199="snížená",J199,0)</f>
        <v>0</v>
      </c>
      <c r="BG199" s="202">
        <f>IF(N199="zákl. přenesená",J199,0)</f>
        <v>0</v>
      </c>
      <c r="BH199" s="202">
        <f>IF(N199="sníž. přenesená",J199,0)</f>
        <v>0</v>
      </c>
      <c r="BI199" s="202">
        <f>IF(N199="nulová",J199,0)</f>
        <v>0</v>
      </c>
      <c r="BJ199" s="22" t="s">
        <v>80</v>
      </c>
      <c r="BK199" s="202">
        <f>ROUND(I199*H199,2)</f>
        <v>0</v>
      </c>
      <c r="BL199" s="22" t="s">
        <v>191</v>
      </c>
      <c r="BM199" s="22" t="s">
        <v>399</v>
      </c>
    </row>
    <row r="200" spans="2:65" s="11" customFormat="1">
      <c r="B200" s="203"/>
      <c r="C200" s="204"/>
      <c r="D200" s="205" t="s">
        <v>163</v>
      </c>
      <c r="E200" s="206" t="s">
        <v>21</v>
      </c>
      <c r="F200" s="207" t="s">
        <v>162</v>
      </c>
      <c r="G200" s="204"/>
      <c r="H200" s="208">
        <v>4</v>
      </c>
      <c r="I200" s="209"/>
      <c r="J200" s="204"/>
      <c r="K200" s="204"/>
      <c r="L200" s="210"/>
      <c r="M200" s="211"/>
      <c r="N200" s="212"/>
      <c r="O200" s="212"/>
      <c r="P200" s="212"/>
      <c r="Q200" s="212"/>
      <c r="R200" s="212"/>
      <c r="S200" s="212"/>
      <c r="T200" s="213"/>
      <c r="AT200" s="214" t="s">
        <v>163</v>
      </c>
      <c r="AU200" s="214" t="s">
        <v>82</v>
      </c>
      <c r="AV200" s="11" t="s">
        <v>82</v>
      </c>
      <c r="AW200" s="11" t="s">
        <v>35</v>
      </c>
      <c r="AX200" s="11" t="s">
        <v>72</v>
      </c>
      <c r="AY200" s="214" t="s">
        <v>156</v>
      </c>
    </row>
    <row r="201" spans="2:65" s="12" customFormat="1">
      <c r="B201" s="215"/>
      <c r="C201" s="216"/>
      <c r="D201" s="217" t="s">
        <v>163</v>
      </c>
      <c r="E201" s="218" t="s">
        <v>21</v>
      </c>
      <c r="F201" s="219" t="s">
        <v>166</v>
      </c>
      <c r="G201" s="216"/>
      <c r="H201" s="220">
        <v>4</v>
      </c>
      <c r="I201" s="221"/>
      <c r="J201" s="216"/>
      <c r="K201" s="216"/>
      <c r="L201" s="222"/>
      <c r="M201" s="223"/>
      <c r="N201" s="224"/>
      <c r="O201" s="224"/>
      <c r="P201" s="224"/>
      <c r="Q201" s="224"/>
      <c r="R201" s="224"/>
      <c r="S201" s="224"/>
      <c r="T201" s="225"/>
      <c r="AT201" s="226" t="s">
        <v>163</v>
      </c>
      <c r="AU201" s="226" t="s">
        <v>82</v>
      </c>
      <c r="AV201" s="12" t="s">
        <v>162</v>
      </c>
      <c r="AW201" s="12" t="s">
        <v>35</v>
      </c>
      <c r="AX201" s="12" t="s">
        <v>80</v>
      </c>
      <c r="AY201" s="226" t="s">
        <v>156</v>
      </c>
    </row>
    <row r="202" spans="2:65" s="1" customFormat="1" ht="22.5" customHeight="1">
      <c r="B202" s="39"/>
      <c r="C202" s="227" t="s">
        <v>402</v>
      </c>
      <c r="D202" s="227" t="s">
        <v>238</v>
      </c>
      <c r="E202" s="228" t="s">
        <v>938</v>
      </c>
      <c r="F202" s="229" t="s">
        <v>939</v>
      </c>
      <c r="G202" s="230" t="s">
        <v>317</v>
      </c>
      <c r="H202" s="231">
        <v>4</v>
      </c>
      <c r="I202" s="232"/>
      <c r="J202" s="233">
        <f>ROUND(I202*H202,2)</f>
        <v>0</v>
      </c>
      <c r="K202" s="229" t="s">
        <v>21</v>
      </c>
      <c r="L202" s="234"/>
      <c r="M202" s="235" t="s">
        <v>21</v>
      </c>
      <c r="N202" s="236" t="s">
        <v>43</v>
      </c>
      <c r="O202" s="40"/>
      <c r="P202" s="200">
        <f>O202*H202</f>
        <v>0</v>
      </c>
      <c r="Q202" s="200">
        <v>0</v>
      </c>
      <c r="R202" s="200">
        <f>Q202*H202</f>
        <v>0</v>
      </c>
      <c r="S202" s="200">
        <v>0</v>
      </c>
      <c r="T202" s="201">
        <f>S202*H202</f>
        <v>0</v>
      </c>
      <c r="AR202" s="22" t="s">
        <v>220</v>
      </c>
      <c r="AT202" s="22" t="s">
        <v>238</v>
      </c>
      <c r="AU202" s="22" t="s">
        <v>82</v>
      </c>
      <c r="AY202" s="22" t="s">
        <v>156</v>
      </c>
      <c r="BE202" s="202">
        <f>IF(N202="základní",J202,0)</f>
        <v>0</v>
      </c>
      <c r="BF202" s="202">
        <f>IF(N202="snížená",J202,0)</f>
        <v>0</v>
      </c>
      <c r="BG202" s="202">
        <f>IF(N202="zákl. přenesená",J202,0)</f>
        <v>0</v>
      </c>
      <c r="BH202" s="202">
        <f>IF(N202="sníž. přenesená",J202,0)</f>
        <v>0</v>
      </c>
      <c r="BI202" s="202">
        <f>IF(N202="nulová",J202,0)</f>
        <v>0</v>
      </c>
      <c r="BJ202" s="22" t="s">
        <v>80</v>
      </c>
      <c r="BK202" s="202">
        <f>ROUND(I202*H202,2)</f>
        <v>0</v>
      </c>
      <c r="BL202" s="22" t="s">
        <v>191</v>
      </c>
      <c r="BM202" s="22" t="s">
        <v>405</v>
      </c>
    </row>
    <row r="203" spans="2:65" s="1" customFormat="1" ht="22.5" customHeight="1">
      <c r="B203" s="39"/>
      <c r="C203" s="191" t="s">
        <v>282</v>
      </c>
      <c r="D203" s="191" t="s">
        <v>158</v>
      </c>
      <c r="E203" s="192" t="s">
        <v>940</v>
      </c>
      <c r="F203" s="193" t="s">
        <v>941</v>
      </c>
      <c r="G203" s="194" t="s">
        <v>317</v>
      </c>
      <c r="H203" s="195">
        <v>4</v>
      </c>
      <c r="I203" s="196"/>
      <c r="J203" s="197">
        <f>ROUND(I203*H203,2)</f>
        <v>0</v>
      </c>
      <c r="K203" s="193" t="s">
        <v>21</v>
      </c>
      <c r="L203" s="59"/>
      <c r="M203" s="198" t="s">
        <v>21</v>
      </c>
      <c r="N203" s="199" t="s">
        <v>43</v>
      </c>
      <c r="O203" s="40"/>
      <c r="P203" s="200">
        <f>O203*H203</f>
        <v>0</v>
      </c>
      <c r="Q203" s="200">
        <v>0</v>
      </c>
      <c r="R203" s="200">
        <f>Q203*H203</f>
        <v>0</v>
      </c>
      <c r="S203" s="200">
        <v>0</v>
      </c>
      <c r="T203" s="201">
        <f>S203*H203</f>
        <v>0</v>
      </c>
      <c r="AR203" s="22" t="s">
        <v>191</v>
      </c>
      <c r="AT203" s="22" t="s">
        <v>158</v>
      </c>
      <c r="AU203" s="22" t="s">
        <v>82</v>
      </c>
      <c r="AY203" s="22" t="s">
        <v>156</v>
      </c>
      <c r="BE203" s="202">
        <f>IF(N203="základní",J203,0)</f>
        <v>0</v>
      </c>
      <c r="BF203" s="202">
        <f>IF(N203="snížená",J203,0)</f>
        <v>0</v>
      </c>
      <c r="BG203" s="202">
        <f>IF(N203="zákl. přenesená",J203,0)</f>
        <v>0</v>
      </c>
      <c r="BH203" s="202">
        <f>IF(N203="sníž. přenesená",J203,0)</f>
        <v>0</v>
      </c>
      <c r="BI203" s="202">
        <f>IF(N203="nulová",J203,0)</f>
        <v>0</v>
      </c>
      <c r="BJ203" s="22" t="s">
        <v>80</v>
      </c>
      <c r="BK203" s="202">
        <f>ROUND(I203*H203,2)</f>
        <v>0</v>
      </c>
      <c r="BL203" s="22" t="s">
        <v>191</v>
      </c>
      <c r="BM203" s="22" t="s">
        <v>408</v>
      </c>
    </row>
    <row r="204" spans="2:65" s="11" customFormat="1">
      <c r="B204" s="203"/>
      <c r="C204" s="204"/>
      <c r="D204" s="205" t="s">
        <v>163</v>
      </c>
      <c r="E204" s="206" t="s">
        <v>21</v>
      </c>
      <c r="F204" s="207" t="s">
        <v>162</v>
      </c>
      <c r="G204" s="204"/>
      <c r="H204" s="208">
        <v>4</v>
      </c>
      <c r="I204" s="209"/>
      <c r="J204" s="204"/>
      <c r="K204" s="204"/>
      <c r="L204" s="210"/>
      <c r="M204" s="211"/>
      <c r="N204" s="212"/>
      <c r="O204" s="212"/>
      <c r="P204" s="212"/>
      <c r="Q204" s="212"/>
      <c r="R204" s="212"/>
      <c r="S204" s="212"/>
      <c r="T204" s="213"/>
      <c r="AT204" s="214" t="s">
        <v>163</v>
      </c>
      <c r="AU204" s="214" t="s">
        <v>82</v>
      </c>
      <c r="AV204" s="11" t="s">
        <v>82</v>
      </c>
      <c r="AW204" s="11" t="s">
        <v>35</v>
      </c>
      <c r="AX204" s="11" t="s">
        <v>72</v>
      </c>
      <c r="AY204" s="214" t="s">
        <v>156</v>
      </c>
    </row>
    <row r="205" spans="2:65" s="12" customFormat="1">
      <c r="B205" s="215"/>
      <c r="C205" s="216"/>
      <c r="D205" s="217" t="s">
        <v>163</v>
      </c>
      <c r="E205" s="218" t="s">
        <v>21</v>
      </c>
      <c r="F205" s="219" t="s">
        <v>166</v>
      </c>
      <c r="G205" s="216"/>
      <c r="H205" s="220">
        <v>4</v>
      </c>
      <c r="I205" s="221"/>
      <c r="J205" s="216"/>
      <c r="K205" s="216"/>
      <c r="L205" s="222"/>
      <c r="M205" s="223"/>
      <c r="N205" s="224"/>
      <c r="O205" s="224"/>
      <c r="P205" s="224"/>
      <c r="Q205" s="224"/>
      <c r="R205" s="224"/>
      <c r="S205" s="224"/>
      <c r="T205" s="225"/>
      <c r="AT205" s="226" t="s">
        <v>163</v>
      </c>
      <c r="AU205" s="226" t="s">
        <v>82</v>
      </c>
      <c r="AV205" s="12" t="s">
        <v>162</v>
      </c>
      <c r="AW205" s="12" t="s">
        <v>35</v>
      </c>
      <c r="AX205" s="12" t="s">
        <v>80</v>
      </c>
      <c r="AY205" s="226" t="s">
        <v>156</v>
      </c>
    </row>
    <row r="206" spans="2:65" s="1" customFormat="1" ht="31.5" customHeight="1">
      <c r="B206" s="39"/>
      <c r="C206" s="191" t="s">
        <v>411</v>
      </c>
      <c r="D206" s="191" t="s">
        <v>158</v>
      </c>
      <c r="E206" s="192" t="s">
        <v>942</v>
      </c>
      <c r="F206" s="193" t="s">
        <v>943</v>
      </c>
      <c r="G206" s="194" t="s">
        <v>944</v>
      </c>
      <c r="H206" s="249"/>
      <c r="I206" s="196"/>
      <c r="J206" s="197">
        <f>ROUND(I206*H206,2)</f>
        <v>0</v>
      </c>
      <c r="K206" s="193" t="s">
        <v>21</v>
      </c>
      <c r="L206" s="59"/>
      <c r="M206" s="198" t="s">
        <v>21</v>
      </c>
      <c r="N206" s="199" t="s">
        <v>43</v>
      </c>
      <c r="O206" s="40"/>
      <c r="P206" s="200">
        <f>O206*H206</f>
        <v>0</v>
      </c>
      <c r="Q206" s="200">
        <v>0</v>
      </c>
      <c r="R206" s="200">
        <f>Q206*H206</f>
        <v>0</v>
      </c>
      <c r="S206" s="200">
        <v>0</v>
      </c>
      <c r="T206" s="201">
        <f>S206*H206</f>
        <v>0</v>
      </c>
      <c r="AR206" s="22" t="s">
        <v>191</v>
      </c>
      <c r="AT206" s="22" t="s">
        <v>158</v>
      </c>
      <c r="AU206" s="22" t="s">
        <v>82</v>
      </c>
      <c r="AY206" s="22" t="s">
        <v>156</v>
      </c>
      <c r="BE206" s="202">
        <f>IF(N206="základní",J206,0)</f>
        <v>0</v>
      </c>
      <c r="BF206" s="202">
        <f>IF(N206="snížená",J206,0)</f>
        <v>0</v>
      </c>
      <c r="BG206" s="202">
        <f>IF(N206="zákl. přenesená",J206,0)</f>
        <v>0</v>
      </c>
      <c r="BH206" s="202">
        <f>IF(N206="sníž. přenesená",J206,0)</f>
        <v>0</v>
      </c>
      <c r="BI206" s="202">
        <f>IF(N206="nulová",J206,0)</f>
        <v>0</v>
      </c>
      <c r="BJ206" s="22" t="s">
        <v>80</v>
      </c>
      <c r="BK206" s="202">
        <f>ROUND(I206*H206,2)</f>
        <v>0</v>
      </c>
      <c r="BL206" s="22" t="s">
        <v>191</v>
      </c>
      <c r="BM206" s="22" t="s">
        <v>414</v>
      </c>
    </row>
    <row r="207" spans="2:65" s="10" customFormat="1" ht="29.85" customHeight="1">
      <c r="B207" s="174"/>
      <c r="C207" s="175"/>
      <c r="D207" s="188" t="s">
        <v>71</v>
      </c>
      <c r="E207" s="189" t="s">
        <v>626</v>
      </c>
      <c r="F207" s="189" t="s">
        <v>627</v>
      </c>
      <c r="G207" s="175"/>
      <c r="H207" s="175"/>
      <c r="I207" s="178"/>
      <c r="J207" s="190">
        <f>BK207</f>
        <v>0</v>
      </c>
      <c r="K207" s="175"/>
      <c r="L207" s="180"/>
      <c r="M207" s="181"/>
      <c r="N207" s="182"/>
      <c r="O207" s="182"/>
      <c r="P207" s="183">
        <f>SUM(P208:P210)</f>
        <v>0</v>
      </c>
      <c r="Q207" s="182"/>
      <c r="R207" s="183">
        <f>SUM(R208:R210)</f>
        <v>0</v>
      </c>
      <c r="S207" s="182"/>
      <c r="T207" s="184">
        <f>SUM(T208:T210)</f>
        <v>0</v>
      </c>
      <c r="AR207" s="185" t="s">
        <v>82</v>
      </c>
      <c r="AT207" s="186" t="s">
        <v>71</v>
      </c>
      <c r="AU207" s="186" t="s">
        <v>80</v>
      </c>
      <c r="AY207" s="185" t="s">
        <v>156</v>
      </c>
      <c r="BK207" s="187">
        <f>SUM(BK208:BK210)</f>
        <v>0</v>
      </c>
    </row>
    <row r="208" spans="2:65" s="1" customFormat="1" ht="22.5" customHeight="1">
      <c r="B208" s="39"/>
      <c r="C208" s="191" t="s">
        <v>291</v>
      </c>
      <c r="D208" s="191" t="s">
        <v>158</v>
      </c>
      <c r="E208" s="192" t="s">
        <v>945</v>
      </c>
      <c r="F208" s="193" t="s">
        <v>946</v>
      </c>
      <c r="G208" s="194" t="s">
        <v>536</v>
      </c>
      <c r="H208" s="195">
        <v>15</v>
      </c>
      <c r="I208" s="196"/>
      <c r="J208" s="197">
        <f>ROUND(I208*H208,2)</f>
        <v>0</v>
      </c>
      <c r="K208" s="193" t="s">
        <v>21</v>
      </c>
      <c r="L208" s="59"/>
      <c r="M208" s="198" t="s">
        <v>21</v>
      </c>
      <c r="N208" s="199" t="s">
        <v>43</v>
      </c>
      <c r="O208" s="40"/>
      <c r="P208" s="200">
        <f>O208*H208</f>
        <v>0</v>
      </c>
      <c r="Q208" s="200">
        <v>0</v>
      </c>
      <c r="R208" s="200">
        <f>Q208*H208</f>
        <v>0</v>
      </c>
      <c r="S208" s="200">
        <v>0</v>
      </c>
      <c r="T208" s="201">
        <f>S208*H208</f>
        <v>0</v>
      </c>
      <c r="AR208" s="22" t="s">
        <v>191</v>
      </c>
      <c r="AT208" s="22" t="s">
        <v>158</v>
      </c>
      <c r="AU208" s="22" t="s">
        <v>82</v>
      </c>
      <c r="AY208" s="22" t="s">
        <v>156</v>
      </c>
      <c r="BE208" s="202">
        <f>IF(N208="základní",J208,0)</f>
        <v>0</v>
      </c>
      <c r="BF208" s="202">
        <f>IF(N208="snížená",J208,0)</f>
        <v>0</v>
      </c>
      <c r="BG208" s="202">
        <f>IF(N208="zákl. přenesená",J208,0)</f>
        <v>0</v>
      </c>
      <c r="BH208" s="202">
        <f>IF(N208="sníž. přenesená",J208,0)</f>
        <v>0</v>
      </c>
      <c r="BI208" s="202">
        <f>IF(N208="nulová",J208,0)</f>
        <v>0</v>
      </c>
      <c r="BJ208" s="22" t="s">
        <v>80</v>
      </c>
      <c r="BK208" s="202">
        <f>ROUND(I208*H208,2)</f>
        <v>0</v>
      </c>
      <c r="BL208" s="22" t="s">
        <v>191</v>
      </c>
      <c r="BM208" s="22" t="s">
        <v>417</v>
      </c>
    </row>
    <row r="209" spans="2:65" s="1" customFormat="1" ht="22.5" customHeight="1">
      <c r="B209" s="39"/>
      <c r="C209" s="227" t="s">
        <v>418</v>
      </c>
      <c r="D209" s="227" t="s">
        <v>238</v>
      </c>
      <c r="E209" s="228" t="s">
        <v>947</v>
      </c>
      <c r="F209" s="229" t="s">
        <v>948</v>
      </c>
      <c r="G209" s="230" t="s">
        <v>536</v>
      </c>
      <c r="H209" s="231">
        <v>15</v>
      </c>
      <c r="I209" s="232"/>
      <c r="J209" s="233">
        <f>ROUND(I209*H209,2)</f>
        <v>0</v>
      </c>
      <c r="K209" s="229" t="s">
        <v>21</v>
      </c>
      <c r="L209" s="234"/>
      <c r="M209" s="235" t="s">
        <v>21</v>
      </c>
      <c r="N209" s="236" t="s">
        <v>43</v>
      </c>
      <c r="O209" s="40"/>
      <c r="P209" s="200">
        <f>O209*H209</f>
        <v>0</v>
      </c>
      <c r="Q209" s="200">
        <v>0</v>
      </c>
      <c r="R209" s="200">
        <f>Q209*H209</f>
        <v>0</v>
      </c>
      <c r="S209" s="200">
        <v>0</v>
      </c>
      <c r="T209" s="201">
        <f>S209*H209</f>
        <v>0</v>
      </c>
      <c r="AR209" s="22" t="s">
        <v>220</v>
      </c>
      <c r="AT209" s="22" t="s">
        <v>238</v>
      </c>
      <c r="AU209" s="22" t="s">
        <v>82</v>
      </c>
      <c r="AY209" s="22" t="s">
        <v>156</v>
      </c>
      <c r="BE209" s="202">
        <f>IF(N209="základní",J209,0)</f>
        <v>0</v>
      </c>
      <c r="BF209" s="202">
        <f>IF(N209="snížená",J209,0)</f>
        <v>0</v>
      </c>
      <c r="BG209" s="202">
        <f>IF(N209="zákl. přenesená",J209,0)</f>
        <v>0</v>
      </c>
      <c r="BH209" s="202">
        <f>IF(N209="sníž. přenesená",J209,0)</f>
        <v>0</v>
      </c>
      <c r="BI209" s="202">
        <f>IF(N209="nulová",J209,0)</f>
        <v>0</v>
      </c>
      <c r="BJ209" s="22" t="s">
        <v>80</v>
      </c>
      <c r="BK209" s="202">
        <f>ROUND(I209*H209,2)</f>
        <v>0</v>
      </c>
      <c r="BL209" s="22" t="s">
        <v>191</v>
      </c>
      <c r="BM209" s="22" t="s">
        <v>422</v>
      </c>
    </row>
    <row r="210" spans="2:65" s="1" customFormat="1" ht="31.5" customHeight="1">
      <c r="B210" s="39"/>
      <c r="C210" s="191" t="s">
        <v>295</v>
      </c>
      <c r="D210" s="191" t="s">
        <v>158</v>
      </c>
      <c r="E210" s="192" t="s">
        <v>949</v>
      </c>
      <c r="F210" s="193" t="s">
        <v>950</v>
      </c>
      <c r="G210" s="194" t="s">
        <v>944</v>
      </c>
      <c r="H210" s="249"/>
      <c r="I210" s="196"/>
      <c r="J210" s="197">
        <f>ROUND(I210*H210,2)</f>
        <v>0</v>
      </c>
      <c r="K210" s="193" t="s">
        <v>21</v>
      </c>
      <c r="L210" s="59"/>
      <c r="M210" s="198" t="s">
        <v>21</v>
      </c>
      <c r="N210" s="199" t="s">
        <v>43</v>
      </c>
      <c r="O210" s="40"/>
      <c r="P210" s="200">
        <f>O210*H210</f>
        <v>0</v>
      </c>
      <c r="Q210" s="200">
        <v>0</v>
      </c>
      <c r="R210" s="200">
        <f>Q210*H210</f>
        <v>0</v>
      </c>
      <c r="S210" s="200">
        <v>0</v>
      </c>
      <c r="T210" s="201">
        <f>S210*H210</f>
        <v>0</v>
      </c>
      <c r="AR210" s="22" t="s">
        <v>191</v>
      </c>
      <c r="AT210" s="22" t="s">
        <v>158</v>
      </c>
      <c r="AU210" s="22" t="s">
        <v>82</v>
      </c>
      <c r="AY210" s="22" t="s">
        <v>156</v>
      </c>
      <c r="BE210" s="202">
        <f>IF(N210="základní",J210,0)</f>
        <v>0</v>
      </c>
      <c r="BF210" s="202">
        <f>IF(N210="snížená",J210,0)</f>
        <v>0</v>
      </c>
      <c r="BG210" s="202">
        <f>IF(N210="zákl. přenesená",J210,0)</f>
        <v>0</v>
      </c>
      <c r="BH210" s="202">
        <f>IF(N210="sníž. přenesená",J210,0)</f>
        <v>0</v>
      </c>
      <c r="BI210" s="202">
        <f>IF(N210="nulová",J210,0)</f>
        <v>0</v>
      </c>
      <c r="BJ210" s="22" t="s">
        <v>80</v>
      </c>
      <c r="BK210" s="202">
        <f>ROUND(I210*H210,2)</f>
        <v>0</v>
      </c>
      <c r="BL210" s="22" t="s">
        <v>191</v>
      </c>
      <c r="BM210" s="22" t="s">
        <v>425</v>
      </c>
    </row>
    <row r="211" spans="2:65" s="10" customFormat="1" ht="29.85" customHeight="1">
      <c r="B211" s="174"/>
      <c r="C211" s="175"/>
      <c r="D211" s="188" t="s">
        <v>71</v>
      </c>
      <c r="E211" s="189" t="s">
        <v>663</v>
      </c>
      <c r="F211" s="189" t="s">
        <v>664</v>
      </c>
      <c r="G211" s="175"/>
      <c r="H211" s="175"/>
      <c r="I211" s="178"/>
      <c r="J211" s="190">
        <f>BK211</f>
        <v>0</v>
      </c>
      <c r="K211" s="175"/>
      <c r="L211" s="180"/>
      <c r="M211" s="181"/>
      <c r="N211" s="182"/>
      <c r="O211" s="182"/>
      <c r="P211" s="183">
        <f>SUM(P212:P214)</f>
        <v>0</v>
      </c>
      <c r="Q211" s="182"/>
      <c r="R211" s="183">
        <f>SUM(R212:R214)</f>
        <v>0</v>
      </c>
      <c r="S211" s="182"/>
      <c r="T211" s="184">
        <f>SUM(T212:T214)</f>
        <v>0</v>
      </c>
      <c r="AR211" s="185" t="s">
        <v>82</v>
      </c>
      <c r="AT211" s="186" t="s">
        <v>71</v>
      </c>
      <c r="AU211" s="186" t="s">
        <v>80</v>
      </c>
      <c r="AY211" s="185" t="s">
        <v>156</v>
      </c>
      <c r="BK211" s="187">
        <f>SUM(BK212:BK214)</f>
        <v>0</v>
      </c>
    </row>
    <row r="212" spans="2:65" s="1" customFormat="1" ht="31.5" customHeight="1">
      <c r="B212" s="39"/>
      <c r="C212" s="191" t="s">
        <v>426</v>
      </c>
      <c r="D212" s="191" t="s">
        <v>158</v>
      </c>
      <c r="E212" s="192" t="s">
        <v>951</v>
      </c>
      <c r="F212" s="193" t="s">
        <v>952</v>
      </c>
      <c r="G212" s="194" t="s">
        <v>349</v>
      </c>
      <c r="H212" s="195">
        <v>14</v>
      </c>
      <c r="I212" s="196"/>
      <c r="J212" s="197">
        <f>ROUND(I212*H212,2)</f>
        <v>0</v>
      </c>
      <c r="K212" s="193" t="s">
        <v>21</v>
      </c>
      <c r="L212" s="59"/>
      <c r="M212" s="198" t="s">
        <v>21</v>
      </c>
      <c r="N212" s="199" t="s">
        <v>43</v>
      </c>
      <c r="O212" s="40"/>
      <c r="P212" s="200">
        <f>O212*H212</f>
        <v>0</v>
      </c>
      <c r="Q212" s="200">
        <v>0</v>
      </c>
      <c r="R212" s="200">
        <f>Q212*H212</f>
        <v>0</v>
      </c>
      <c r="S212" s="200">
        <v>0</v>
      </c>
      <c r="T212" s="201">
        <f>S212*H212</f>
        <v>0</v>
      </c>
      <c r="AR212" s="22" t="s">
        <v>191</v>
      </c>
      <c r="AT212" s="22" t="s">
        <v>158</v>
      </c>
      <c r="AU212" s="22" t="s">
        <v>82</v>
      </c>
      <c r="AY212" s="22" t="s">
        <v>156</v>
      </c>
      <c r="BE212" s="202">
        <f>IF(N212="základní",J212,0)</f>
        <v>0</v>
      </c>
      <c r="BF212" s="202">
        <f>IF(N212="snížená",J212,0)</f>
        <v>0</v>
      </c>
      <c r="BG212" s="202">
        <f>IF(N212="zákl. přenesená",J212,0)</f>
        <v>0</v>
      </c>
      <c r="BH212" s="202">
        <f>IF(N212="sníž. přenesená",J212,0)</f>
        <v>0</v>
      </c>
      <c r="BI212" s="202">
        <f>IF(N212="nulová",J212,0)</f>
        <v>0</v>
      </c>
      <c r="BJ212" s="22" t="s">
        <v>80</v>
      </c>
      <c r="BK212" s="202">
        <f>ROUND(I212*H212,2)</f>
        <v>0</v>
      </c>
      <c r="BL212" s="22" t="s">
        <v>191</v>
      </c>
      <c r="BM212" s="22" t="s">
        <v>429</v>
      </c>
    </row>
    <row r="213" spans="2:65" s="11" customFormat="1">
      <c r="B213" s="203"/>
      <c r="C213" s="204"/>
      <c r="D213" s="205" t="s">
        <v>163</v>
      </c>
      <c r="E213" s="206" t="s">
        <v>21</v>
      </c>
      <c r="F213" s="207" t="s">
        <v>188</v>
      </c>
      <c r="G213" s="204"/>
      <c r="H213" s="208">
        <v>14</v>
      </c>
      <c r="I213" s="209"/>
      <c r="J213" s="204"/>
      <c r="K213" s="204"/>
      <c r="L213" s="210"/>
      <c r="M213" s="211"/>
      <c r="N213" s="212"/>
      <c r="O213" s="212"/>
      <c r="P213" s="212"/>
      <c r="Q213" s="212"/>
      <c r="R213" s="212"/>
      <c r="S213" s="212"/>
      <c r="T213" s="213"/>
      <c r="AT213" s="214" t="s">
        <v>163</v>
      </c>
      <c r="AU213" s="214" t="s">
        <v>82</v>
      </c>
      <c r="AV213" s="11" t="s">
        <v>82</v>
      </c>
      <c r="AW213" s="11" t="s">
        <v>35</v>
      </c>
      <c r="AX213" s="11" t="s">
        <v>72</v>
      </c>
      <c r="AY213" s="214" t="s">
        <v>156</v>
      </c>
    </row>
    <row r="214" spans="2:65" s="12" customFormat="1">
      <c r="B214" s="215"/>
      <c r="C214" s="216"/>
      <c r="D214" s="205" t="s">
        <v>163</v>
      </c>
      <c r="E214" s="239" t="s">
        <v>21</v>
      </c>
      <c r="F214" s="240" t="s">
        <v>166</v>
      </c>
      <c r="G214" s="216"/>
      <c r="H214" s="241">
        <v>14</v>
      </c>
      <c r="I214" s="221"/>
      <c r="J214" s="216"/>
      <c r="K214" s="216"/>
      <c r="L214" s="222"/>
      <c r="M214" s="223"/>
      <c r="N214" s="224"/>
      <c r="O214" s="224"/>
      <c r="P214" s="224"/>
      <c r="Q214" s="224"/>
      <c r="R214" s="224"/>
      <c r="S214" s="224"/>
      <c r="T214" s="225"/>
      <c r="AT214" s="226" t="s">
        <v>163</v>
      </c>
      <c r="AU214" s="226" t="s">
        <v>82</v>
      </c>
      <c r="AV214" s="12" t="s">
        <v>162</v>
      </c>
      <c r="AW214" s="12" t="s">
        <v>35</v>
      </c>
      <c r="AX214" s="12" t="s">
        <v>80</v>
      </c>
      <c r="AY214" s="226" t="s">
        <v>156</v>
      </c>
    </row>
    <row r="215" spans="2:65" s="10" customFormat="1" ht="37.35" customHeight="1">
      <c r="B215" s="174"/>
      <c r="C215" s="175"/>
      <c r="D215" s="188" t="s">
        <v>71</v>
      </c>
      <c r="E215" s="243" t="s">
        <v>953</v>
      </c>
      <c r="F215" s="243" t="s">
        <v>690</v>
      </c>
      <c r="G215" s="175"/>
      <c r="H215" s="175"/>
      <c r="I215" s="178"/>
      <c r="J215" s="244">
        <f>BK215</f>
        <v>0</v>
      </c>
      <c r="K215" s="175"/>
      <c r="L215" s="180"/>
      <c r="M215" s="181"/>
      <c r="N215" s="182"/>
      <c r="O215" s="182"/>
      <c r="P215" s="183">
        <f>SUM(P216:P217)</f>
        <v>0</v>
      </c>
      <c r="Q215" s="182"/>
      <c r="R215" s="183">
        <f>SUM(R216:R217)</f>
        <v>0</v>
      </c>
      <c r="S215" s="182"/>
      <c r="T215" s="184">
        <f>SUM(T216:T217)</f>
        <v>0</v>
      </c>
      <c r="AR215" s="185" t="s">
        <v>162</v>
      </c>
      <c r="AT215" s="186" t="s">
        <v>71</v>
      </c>
      <c r="AU215" s="186" t="s">
        <v>72</v>
      </c>
      <c r="AY215" s="185" t="s">
        <v>156</v>
      </c>
      <c r="BK215" s="187">
        <f>SUM(BK216:BK217)</f>
        <v>0</v>
      </c>
    </row>
    <row r="216" spans="2:65" s="1" customFormat="1" ht="22.5" customHeight="1">
      <c r="B216" s="39"/>
      <c r="C216" s="191" t="s">
        <v>298</v>
      </c>
      <c r="D216" s="191" t="s">
        <v>158</v>
      </c>
      <c r="E216" s="192" t="s">
        <v>707</v>
      </c>
      <c r="F216" s="193" t="s">
        <v>954</v>
      </c>
      <c r="G216" s="194" t="s">
        <v>421</v>
      </c>
      <c r="H216" s="195">
        <v>1</v>
      </c>
      <c r="I216" s="196"/>
      <c r="J216" s="197">
        <f>ROUND(I216*H216,2)</f>
        <v>0</v>
      </c>
      <c r="K216" s="193" t="s">
        <v>21</v>
      </c>
      <c r="L216" s="59"/>
      <c r="M216" s="198" t="s">
        <v>21</v>
      </c>
      <c r="N216" s="199" t="s">
        <v>43</v>
      </c>
      <c r="O216" s="40"/>
      <c r="P216" s="200">
        <f>O216*H216</f>
        <v>0</v>
      </c>
      <c r="Q216" s="200">
        <v>0</v>
      </c>
      <c r="R216" s="200">
        <f>Q216*H216</f>
        <v>0</v>
      </c>
      <c r="S216" s="200">
        <v>0</v>
      </c>
      <c r="T216" s="201">
        <f>S216*H216</f>
        <v>0</v>
      </c>
      <c r="AR216" s="22" t="s">
        <v>694</v>
      </c>
      <c r="AT216" s="22" t="s">
        <v>158</v>
      </c>
      <c r="AU216" s="22" t="s">
        <v>80</v>
      </c>
      <c r="AY216" s="22" t="s">
        <v>156</v>
      </c>
      <c r="BE216" s="202">
        <f>IF(N216="základní",J216,0)</f>
        <v>0</v>
      </c>
      <c r="BF216" s="202">
        <f>IF(N216="snížená",J216,0)</f>
        <v>0</v>
      </c>
      <c r="BG216" s="202">
        <f>IF(N216="zákl. přenesená",J216,0)</f>
        <v>0</v>
      </c>
      <c r="BH216" s="202">
        <f>IF(N216="sníž. přenesená",J216,0)</f>
        <v>0</v>
      </c>
      <c r="BI216" s="202">
        <f>IF(N216="nulová",J216,0)</f>
        <v>0</v>
      </c>
      <c r="BJ216" s="22" t="s">
        <v>80</v>
      </c>
      <c r="BK216" s="202">
        <f>ROUND(I216*H216,2)</f>
        <v>0</v>
      </c>
      <c r="BL216" s="22" t="s">
        <v>694</v>
      </c>
      <c r="BM216" s="22" t="s">
        <v>432</v>
      </c>
    </row>
    <row r="217" spans="2:65" s="1" customFormat="1" ht="22.5" customHeight="1">
      <c r="B217" s="39"/>
      <c r="C217" s="191" t="s">
        <v>433</v>
      </c>
      <c r="D217" s="191" t="s">
        <v>158</v>
      </c>
      <c r="E217" s="192" t="s">
        <v>530</v>
      </c>
      <c r="F217" s="193" t="s">
        <v>955</v>
      </c>
      <c r="G217" s="194" t="s">
        <v>421</v>
      </c>
      <c r="H217" s="195">
        <v>1</v>
      </c>
      <c r="I217" s="196"/>
      <c r="J217" s="197">
        <f>ROUND(I217*H217,2)</f>
        <v>0</v>
      </c>
      <c r="K217" s="193" t="s">
        <v>21</v>
      </c>
      <c r="L217" s="59"/>
      <c r="M217" s="198" t="s">
        <v>21</v>
      </c>
      <c r="N217" s="245" t="s">
        <v>43</v>
      </c>
      <c r="O217" s="246"/>
      <c r="P217" s="247">
        <f>O217*H217</f>
        <v>0</v>
      </c>
      <c r="Q217" s="247">
        <v>0</v>
      </c>
      <c r="R217" s="247">
        <f>Q217*H217</f>
        <v>0</v>
      </c>
      <c r="S217" s="247">
        <v>0</v>
      </c>
      <c r="T217" s="248">
        <f>S217*H217</f>
        <v>0</v>
      </c>
      <c r="AR217" s="22" t="s">
        <v>694</v>
      </c>
      <c r="AT217" s="22" t="s">
        <v>158</v>
      </c>
      <c r="AU217" s="22" t="s">
        <v>80</v>
      </c>
      <c r="AY217" s="22" t="s">
        <v>156</v>
      </c>
      <c r="BE217" s="202">
        <f>IF(N217="základní",J217,0)</f>
        <v>0</v>
      </c>
      <c r="BF217" s="202">
        <f>IF(N217="snížená",J217,0)</f>
        <v>0</v>
      </c>
      <c r="BG217" s="202">
        <f>IF(N217="zákl. přenesená",J217,0)</f>
        <v>0</v>
      </c>
      <c r="BH217" s="202">
        <f>IF(N217="sníž. přenesená",J217,0)</f>
        <v>0</v>
      </c>
      <c r="BI217" s="202">
        <f>IF(N217="nulová",J217,0)</f>
        <v>0</v>
      </c>
      <c r="BJ217" s="22" t="s">
        <v>80</v>
      </c>
      <c r="BK217" s="202">
        <f>ROUND(I217*H217,2)</f>
        <v>0</v>
      </c>
      <c r="BL217" s="22" t="s">
        <v>694</v>
      </c>
      <c r="BM217" s="22" t="s">
        <v>436</v>
      </c>
    </row>
    <row r="218" spans="2:65" s="1" customFormat="1" ht="6.95" customHeight="1">
      <c r="B218" s="54"/>
      <c r="C218" s="55"/>
      <c r="D218" s="55"/>
      <c r="E218" s="55"/>
      <c r="F218" s="55"/>
      <c r="G218" s="55"/>
      <c r="H218" s="55"/>
      <c r="I218" s="137"/>
      <c r="J218" s="55"/>
      <c r="K218" s="55"/>
      <c r="L218" s="59"/>
    </row>
  </sheetData>
  <sheetProtection password="CC35" sheet="1" objects="1" scenarios="1" formatCells="0" formatColumns="0" formatRows="0" sort="0" autoFilter="0"/>
  <autoFilter ref="C89:K217"/>
  <mergeCells count="9">
    <mergeCell ref="E80:H80"/>
    <mergeCell ref="E82:H82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9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37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9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9"/>
      <c r="B1" s="110"/>
      <c r="C1" s="110"/>
      <c r="D1" s="111" t="s">
        <v>1</v>
      </c>
      <c r="E1" s="110"/>
      <c r="F1" s="112" t="s">
        <v>110</v>
      </c>
      <c r="G1" s="369" t="s">
        <v>111</v>
      </c>
      <c r="H1" s="369"/>
      <c r="I1" s="113"/>
      <c r="J1" s="112" t="s">
        <v>112</v>
      </c>
      <c r="K1" s="111" t="s">
        <v>113</v>
      </c>
      <c r="L1" s="112" t="s">
        <v>114</v>
      </c>
      <c r="M1" s="112"/>
      <c r="N1" s="112"/>
      <c r="O1" s="112"/>
      <c r="P1" s="112"/>
      <c r="Q1" s="112"/>
      <c r="R1" s="112"/>
      <c r="S1" s="112"/>
      <c r="T1" s="112"/>
      <c r="U1" s="18"/>
      <c r="V1" s="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</row>
    <row r="2" spans="1:70" ht="36.950000000000003" customHeight="1"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AT2" s="22" t="s">
        <v>94</v>
      </c>
    </row>
    <row r="3" spans="1:70" ht="6.95" customHeight="1">
      <c r="B3" s="23"/>
      <c r="C3" s="24"/>
      <c r="D3" s="24"/>
      <c r="E3" s="24"/>
      <c r="F3" s="24"/>
      <c r="G3" s="24"/>
      <c r="H3" s="24"/>
      <c r="I3" s="114"/>
      <c r="J3" s="24"/>
      <c r="K3" s="25"/>
      <c r="AT3" s="22" t="s">
        <v>82</v>
      </c>
    </row>
    <row r="4" spans="1:70" ht="36.950000000000003" customHeight="1">
      <c r="B4" s="26"/>
      <c r="C4" s="27"/>
      <c r="D4" s="28" t="s">
        <v>115</v>
      </c>
      <c r="E4" s="27"/>
      <c r="F4" s="27"/>
      <c r="G4" s="27"/>
      <c r="H4" s="27"/>
      <c r="I4" s="115"/>
      <c r="J4" s="27"/>
      <c r="K4" s="29"/>
      <c r="M4" s="30" t="s">
        <v>12</v>
      </c>
      <c r="AT4" s="22" t="s">
        <v>6</v>
      </c>
    </row>
    <row r="5" spans="1:70" ht="6.95" customHeight="1">
      <c r="B5" s="26"/>
      <c r="C5" s="27"/>
      <c r="D5" s="27"/>
      <c r="E5" s="27"/>
      <c r="F5" s="27"/>
      <c r="G5" s="27"/>
      <c r="H5" s="27"/>
      <c r="I5" s="115"/>
      <c r="J5" s="27"/>
      <c r="K5" s="29"/>
    </row>
    <row r="6" spans="1:70" ht="15">
      <c r="B6" s="26"/>
      <c r="C6" s="27"/>
      <c r="D6" s="35" t="s">
        <v>18</v>
      </c>
      <c r="E6" s="27"/>
      <c r="F6" s="27"/>
      <c r="G6" s="27"/>
      <c r="H6" s="27"/>
      <c r="I6" s="115"/>
      <c r="J6" s="27"/>
      <c r="K6" s="29"/>
    </row>
    <row r="7" spans="1:70" ht="22.5" customHeight="1">
      <c r="B7" s="26"/>
      <c r="C7" s="27"/>
      <c r="D7" s="27"/>
      <c r="E7" s="370" t="str">
        <f>'Rekapitulace stavby'!K6</f>
        <v>Slavkov - ekologizace kotelny na tuhá paliva</v>
      </c>
      <c r="F7" s="371"/>
      <c r="G7" s="371"/>
      <c r="H7" s="371"/>
      <c r="I7" s="115"/>
      <c r="J7" s="27"/>
      <c r="K7" s="29"/>
    </row>
    <row r="8" spans="1:70" s="1" customFormat="1" ht="15">
      <c r="B8" s="39"/>
      <c r="C8" s="40"/>
      <c r="D8" s="35" t="s">
        <v>116</v>
      </c>
      <c r="E8" s="40"/>
      <c r="F8" s="40"/>
      <c r="G8" s="40"/>
      <c r="H8" s="40"/>
      <c r="I8" s="116"/>
      <c r="J8" s="40"/>
      <c r="K8" s="43"/>
    </row>
    <row r="9" spans="1:70" s="1" customFormat="1" ht="36.950000000000003" customHeight="1">
      <c r="B9" s="39"/>
      <c r="C9" s="40"/>
      <c r="D9" s="40"/>
      <c r="E9" s="372" t="s">
        <v>956</v>
      </c>
      <c r="F9" s="373"/>
      <c r="G9" s="373"/>
      <c r="H9" s="373"/>
      <c r="I9" s="116"/>
      <c r="J9" s="40"/>
      <c r="K9" s="43"/>
    </row>
    <row r="10" spans="1:70" s="1" customFormat="1">
      <c r="B10" s="39"/>
      <c r="C10" s="40"/>
      <c r="D10" s="40"/>
      <c r="E10" s="40"/>
      <c r="F10" s="40"/>
      <c r="G10" s="40"/>
      <c r="H10" s="40"/>
      <c r="I10" s="116"/>
      <c r="J10" s="40"/>
      <c r="K10" s="43"/>
    </row>
    <row r="11" spans="1:70" s="1" customFormat="1" ht="14.45" customHeight="1">
      <c r="B11" s="39"/>
      <c r="C11" s="40"/>
      <c r="D11" s="35" t="s">
        <v>20</v>
      </c>
      <c r="E11" s="40"/>
      <c r="F11" s="33" t="s">
        <v>21</v>
      </c>
      <c r="G11" s="40"/>
      <c r="H11" s="40"/>
      <c r="I11" s="117" t="s">
        <v>22</v>
      </c>
      <c r="J11" s="33" t="s">
        <v>21</v>
      </c>
      <c r="K11" s="43"/>
    </row>
    <row r="12" spans="1:70" s="1" customFormat="1" ht="14.45" customHeight="1">
      <c r="B12" s="39"/>
      <c r="C12" s="40"/>
      <c r="D12" s="35" t="s">
        <v>23</v>
      </c>
      <c r="E12" s="40"/>
      <c r="F12" s="33" t="s">
        <v>24</v>
      </c>
      <c r="G12" s="40"/>
      <c r="H12" s="40"/>
      <c r="I12" s="117" t="s">
        <v>25</v>
      </c>
      <c r="J12" s="118" t="str">
        <f>'Rekapitulace stavby'!AN8</f>
        <v>23. 8. 2017</v>
      </c>
      <c r="K12" s="43"/>
    </row>
    <row r="13" spans="1:70" s="1" customFormat="1" ht="10.9" customHeight="1">
      <c r="B13" s="39"/>
      <c r="C13" s="40"/>
      <c r="D13" s="40"/>
      <c r="E13" s="40"/>
      <c r="F13" s="40"/>
      <c r="G13" s="40"/>
      <c r="H13" s="40"/>
      <c r="I13" s="116"/>
      <c r="J13" s="40"/>
      <c r="K13" s="43"/>
    </row>
    <row r="14" spans="1:70" s="1" customFormat="1" ht="14.45" customHeight="1">
      <c r="B14" s="39"/>
      <c r="C14" s="40"/>
      <c r="D14" s="35" t="s">
        <v>27</v>
      </c>
      <c r="E14" s="40"/>
      <c r="F14" s="40"/>
      <c r="G14" s="40"/>
      <c r="H14" s="40"/>
      <c r="I14" s="117" t="s">
        <v>28</v>
      </c>
      <c r="J14" s="33" t="s">
        <v>21</v>
      </c>
      <c r="K14" s="43"/>
    </row>
    <row r="15" spans="1:70" s="1" customFormat="1" ht="18" customHeight="1">
      <c r="B15" s="39"/>
      <c r="C15" s="40"/>
      <c r="D15" s="40"/>
      <c r="E15" s="33" t="s">
        <v>29</v>
      </c>
      <c r="F15" s="40"/>
      <c r="G15" s="40"/>
      <c r="H15" s="40"/>
      <c r="I15" s="117" t="s">
        <v>30</v>
      </c>
      <c r="J15" s="33" t="s">
        <v>21</v>
      </c>
      <c r="K15" s="43"/>
    </row>
    <row r="16" spans="1:70" s="1" customFormat="1" ht="6.95" customHeight="1">
      <c r="B16" s="39"/>
      <c r="C16" s="40"/>
      <c r="D16" s="40"/>
      <c r="E16" s="40"/>
      <c r="F16" s="40"/>
      <c r="G16" s="40"/>
      <c r="H16" s="40"/>
      <c r="I16" s="116"/>
      <c r="J16" s="40"/>
      <c r="K16" s="43"/>
    </row>
    <row r="17" spans="2:11" s="1" customFormat="1" ht="14.45" customHeight="1">
      <c r="B17" s="39"/>
      <c r="C17" s="40"/>
      <c r="D17" s="35" t="s">
        <v>31</v>
      </c>
      <c r="E17" s="40"/>
      <c r="F17" s="40"/>
      <c r="G17" s="40"/>
      <c r="H17" s="40"/>
      <c r="I17" s="117" t="s">
        <v>28</v>
      </c>
      <c r="J17" s="33" t="str">
        <f>IF('Rekapitulace stavby'!AN13="Vyplň údaj","",IF('Rekapitulace stavby'!AN13="","",'Rekapitulace stavby'!AN13))</f>
        <v/>
      </c>
      <c r="K17" s="43"/>
    </row>
    <row r="18" spans="2:11" s="1" customFormat="1" ht="18" customHeight="1">
      <c r="B18" s="39"/>
      <c r="C18" s="40"/>
      <c r="D18" s="40"/>
      <c r="E18" s="33" t="str">
        <f>IF('Rekapitulace stavby'!E14="Vyplň údaj","",IF('Rekapitulace stavby'!E14="","",'Rekapitulace stavby'!E14))</f>
        <v/>
      </c>
      <c r="F18" s="40"/>
      <c r="G18" s="40"/>
      <c r="H18" s="40"/>
      <c r="I18" s="117" t="s">
        <v>30</v>
      </c>
      <c r="J18" s="33" t="str">
        <f>IF('Rekapitulace stavby'!AN14="Vyplň údaj","",IF('Rekapitulace stavby'!AN14="","",'Rekapitulace stavby'!AN14))</f>
        <v/>
      </c>
      <c r="K18" s="43"/>
    </row>
    <row r="19" spans="2:11" s="1" customFormat="1" ht="6.95" customHeight="1">
      <c r="B19" s="39"/>
      <c r="C19" s="40"/>
      <c r="D19" s="40"/>
      <c r="E19" s="40"/>
      <c r="F19" s="40"/>
      <c r="G19" s="40"/>
      <c r="H19" s="40"/>
      <c r="I19" s="116"/>
      <c r="J19" s="40"/>
      <c r="K19" s="43"/>
    </row>
    <row r="20" spans="2:11" s="1" customFormat="1" ht="14.45" customHeight="1">
      <c r="B20" s="39"/>
      <c r="C20" s="40"/>
      <c r="D20" s="35" t="s">
        <v>33</v>
      </c>
      <c r="E20" s="40"/>
      <c r="F20" s="40"/>
      <c r="G20" s="40"/>
      <c r="H20" s="40"/>
      <c r="I20" s="117" t="s">
        <v>28</v>
      </c>
      <c r="J20" s="33" t="s">
        <v>21</v>
      </c>
      <c r="K20" s="43"/>
    </row>
    <row r="21" spans="2:11" s="1" customFormat="1" ht="18" customHeight="1">
      <c r="B21" s="39"/>
      <c r="C21" s="40"/>
      <c r="D21" s="40"/>
      <c r="E21" s="33" t="s">
        <v>34</v>
      </c>
      <c r="F21" s="40"/>
      <c r="G21" s="40"/>
      <c r="H21" s="40"/>
      <c r="I21" s="117" t="s">
        <v>30</v>
      </c>
      <c r="J21" s="33" t="s">
        <v>21</v>
      </c>
      <c r="K21" s="43"/>
    </row>
    <row r="22" spans="2:11" s="1" customFormat="1" ht="6.95" customHeight="1">
      <c r="B22" s="39"/>
      <c r="C22" s="40"/>
      <c r="D22" s="40"/>
      <c r="E22" s="40"/>
      <c r="F22" s="40"/>
      <c r="G22" s="40"/>
      <c r="H22" s="40"/>
      <c r="I22" s="116"/>
      <c r="J22" s="40"/>
      <c r="K22" s="43"/>
    </row>
    <row r="23" spans="2:11" s="1" customFormat="1" ht="14.45" customHeight="1">
      <c r="B23" s="39"/>
      <c r="C23" s="40"/>
      <c r="D23" s="35" t="s">
        <v>36</v>
      </c>
      <c r="E23" s="40"/>
      <c r="F23" s="40"/>
      <c r="G23" s="40"/>
      <c r="H23" s="40"/>
      <c r="I23" s="116"/>
      <c r="J23" s="40"/>
      <c r="K23" s="43"/>
    </row>
    <row r="24" spans="2:11" s="6" customFormat="1" ht="22.5" customHeight="1">
      <c r="B24" s="119"/>
      <c r="C24" s="120"/>
      <c r="D24" s="120"/>
      <c r="E24" s="362" t="s">
        <v>21</v>
      </c>
      <c r="F24" s="362"/>
      <c r="G24" s="362"/>
      <c r="H24" s="362"/>
      <c r="I24" s="121"/>
      <c r="J24" s="120"/>
      <c r="K24" s="122"/>
    </row>
    <row r="25" spans="2:11" s="1" customFormat="1" ht="6.95" customHeight="1">
      <c r="B25" s="39"/>
      <c r="C25" s="40"/>
      <c r="D25" s="40"/>
      <c r="E25" s="40"/>
      <c r="F25" s="40"/>
      <c r="G25" s="40"/>
      <c r="H25" s="40"/>
      <c r="I25" s="116"/>
      <c r="J25" s="40"/>
      <c r="K25" s="43"/>
    </row>
    <row r="26" spans="2:11" s="1" customFormat="1" ht="6.95" customHeight="1">
      <c r="B26" s="39"/>
      <c r="C26" s="40"/>
      <c r="D26" s="83"/>
      <c r="E26" s="83"/>
      <c r="F26" s="83"/>
      <c r="G26" s="83"/>
      <c r="H26" s="83"/>
      <c r="I26" s="123"/>
      <c r="J26" s="83"/>
      <c r="K26" s="124"/>
    </row>
    <row r="27" spans="2:11" s="1" customFormat="1" ht="25.35" customHeight="1">
      <c r="B27" s="39"/>
      <c r="C27" s="40"/>
      <c r="D27" s="125" t="s">
        <v>38</v>
      </c>
      <c r="E27" s="40"/>
      <c r="F27" s="40"/>
      <c r="G27" s="40"/>
      <c r="H27" s="40"/>
      <c r="I27" s="116"/>
      <c r="J27" s="126">
        <f>ROUND(J83,2)</f>
        <v>0</v>
      </c>
      <c r="K27" s="43"/>
    </row>
    <row r="28" spans="2:11" s="1" customFormat="1" ht="6.95" customHeight="1">
      <c r="B28" s="39"/>
      <c r="C28" s="40"/>
      <c r="D28" s="83"/>
      <c r="E28" s="83"/>
      <c r="F28" s="83"/>
      <c r="G28" s="83"/>
      <c r="H28" s="83"/>
      <c r="I28" s="123"/>
      <c r="J28" s="83"/>
      <c r="K28" s="124"/>
    </row>
    <row r="29" spans="2:11" s="1" customFormat="1" ht="14.45" customHeight="1">
      <c r="B29" s="39"/>
      <c r="C29" s="40"/>
      <c r="D29" s="40"/>
      <c r="E29" s="40"/>
      <c r="F29" s="44" t="s">
        <v>40</v>
      </c>
      <c r="G29" s="40"/>
      <c r="H29" s="40"/>
      <c r="I29" s="127" t="s">
        <v>39</v>
      </c>
      <c r="J29" s="44" t="s">
        <v>41</v>
      </c>
      <c r="K29" s="43"/>
    </row>
    <row r="30" spans="2:11" s="1" customFormat="1" ht="14.45" customHeight="1">
      <c r="B30" s="39"/>
      <c r="C30" s="40"/>
      <c r="D30" s="47" t="s">
        <v>42</v>
      </c>
      <c r="E30" s="47" t="s">
        <v>43</v>
      </c>
      <c r="F30" s="128">
        <f>ROUND(SUM(BE83:BE136), 2)</f>
        <v>0</v>
      </c>
      <c r="G30" s="40"/>
      <c r="H30" s="40"/>
      <c r="I30" s="129">
        <v>0.21</v>
      </c>
      <c r="J30" s="128">
        <f>ROUND(ROUND((SUM(BE83:BE136)), 2)*I30, 2)</f>
        <v>0</v>
      </c>
      <c r="K30" s="43"/>
    </row>
    <row r="31" spans="2:11" s="1" customFormat="1" ht="14.45" customHeight="1">
      <c r="B31" s="39"/>
      <c r="C31" s="40"/>
      <c r="D31" s="40"/>
      <c r="E31" s="47" t="s">
        <v>44</v>
      </c>
      <c r="F31" s="128">
        <f>ROUND(SUM(BF83:BF136), 2)</f>
        <v>0</v>
      </c>
      <c r="G31" s="40"/>
      <c r="H31" s="40"/>
      <c r="I31" s="129">
        <v>0.15</v>
      </c>
      <c r="J31" s="128">
        <f>ROUND(ROUND((SUM(BF83:BF136)), 2)*I31, 2)</f>
        <v>0</v>
      </c>
      <c r="K31" s="43"/>
    </row>
    <row r="32" spans="2:11" s="1" customFormat="1" ht="14.45" hidden="1" customHeight="1">
      <c r="B32" s="39"/>
      <c r="C32" s="40"/>
      <c r="D32" s="40"/>
      <c r="E32" s="47" t="s">
        <v>45</v>
      </c>
      <c r="F32" s="128">
        <f>ROUND(SUM(BG83:BG136), 2)</f>
        <v>0</v>
      </c>
      <c r="G32" s="40"/>
      <c r="H32" s="40"/>
      <c r="I32" s="129">
        <v>0.21</v>
      </c>
      <c r="J32" s="128">
        <v>0</v>
      </c>
      <c r="K32" s="43"/>
    </row>
    <row r="33" spans="2:11" s="1" customFormat="1" ht="14.45" hidden="1" customHeight="1">
      <c r="B33" s="39"/>
      <c r="C33" s="40"/>
      <c r="D33" s="40"/>
      <c r="E33" s="47" t="s">
        <v>46</v>
      </c>
      <c r="F33" s="128">
        <f>ROUND(SUM(BH83:BH136), 2)</f>
        <v>0</v>
      </c>
      <c r="G33" s="40"/>
      <c r="H33" s="40"/>
      <c r="I33" s="129">
        <v>0.15</v>
      </c>
      <c r="J33" s="128">
        <v>0</v>
      </c>
      <c r="K33" s="43"/>
    </row>
    <row r="34" spans="2:11" s="1" customFormat="1" ht="14.45" hidden="1" customHeight="1">
      <c r="B34" s="39"/>
      <c r="C34" s="40"/>
      <c r="D34" s="40"/>
      <c r="E34" s="47" t="s">
        <v>47</v>
      </c>
      <c r="F34" s="128">
        <f>ROUND(SUM(BI83:BI136), 2)</f>
        <v>0</v>
      </c>
      <c r="G34" s="40"/>
      <c r="H34" s="40"/>
      <c r="I34" s="129">
        <v>0</v>
      </c>
      <c r="J34" s="128">
        <v>0</v>
      </c>
      <c r="K34" s="43"/>
    </row>
    <row r="35" spans="2:11" s="1" customFormat="1" ht="6.95" customHeight="1">
      <c r="B35" s="39"/>
      <c r="C35" s="40"/>
      <c r="D35" s="40"/>
      <c r="E35" s="40"/>
      <c r="F35" s="40"/>
      <c r="G35" s="40"/>
      <c r="H35" s="40"/>
      <c r="I35" s="116"/>
      <c r="J35" s="40"/>
      <c r="K35" s="43"/>
    </row>
    <row r="36" spans="2:11" s="1" customFormat="1" ht="25.35" customHeight="1">
      <c r="B36" s="39"/>
      <c r="C36" s="130"/>
      <c r="D36" s="131" t="s">
        <v>48</v>
      </c>
      <c r="E36" s="77"/>
      <c r="F36" s="77"/>
      <c r="G36" s="132" t="s">
        <v>49</v>
      </c>
      <c r="H36" s="133" t="s">
        <v>50</v>
      </c>
      <c r="I36" s="134"/>
      <c r="J36" s="135">
        <f>SUM(J27:J34)</f>
        <v>0</v>
      </c>
      <c r="K36" s="136"/>
    </row>
    <row r="37" spans="2:11" s="1" customFormat="1" ht="14.45" customHeight="1">
      <c r="B37" s="54"/>
      <c r="C37" s="55"/>
      <c r="D37" s="55"/>
      <c r="E37" s="55"/>
      <c r="F37" s="55"/>
      <c r="G37" s="55"/>
      <c r="H37" s="55"/>
      <c r="I37" s="137"/>
      <c r="J37" s="55"/>
      <c r="K37" s="56"/>
    </row>
    <row r="41" spans="2:11" s="1" customFormat="1" ht="6.95" customHeight="1">
      <c r="B41" s="138"/>
      <c r="C41" s="139"/>
      <c r="D41" s="139"/>
      <c r="E41" s="139"/>
      <c r="F41" s="139"/>
      <c r="G41" s="139"/>
      <c r="H41" s="139"/>
      <c r="I41" s="140"/>
      <c r="J41" s="139"/>
      <c r="K41" s="141"/>
    </row>
    <row r="42" spans="2:11" s="1" customFormat="1" ht="36.950000000000003" customHeight="1">
      <c r="B42" s="39"/>
      <c r="C42" s="28" t="s">
        <v>118</v>
      </c>
      <c r="D42" s="40"/>
      <c r="E42" s="40"/>
      <c r="F42" s="40"/>
      <c r="G42" s="40"/>
      <c r="H42" s="40"/>
      <c r="I42" s="116"/>
      <c r="J42" s="40"/>
      <c r="K42" s="43"/>
    </row>
    <row r="43" spans="2:11" s="1" customFormat="1" ht="6.95" customHeight="1">
      <c r="B43" s="39"/>
      <c r="C43" s="40"/>
      <c r="D43" s="40"/>
      <c r="E43" s="40"/>
      <c r="F43" s="40"/>
      <c r="G43" s="40"/>
      <c r="H43" s="40"/>
      <c r="I43" s="116"/>
      <c r="J43" s="40"/>
      <c r="K43" s="43"/>
    </row>
    <row r="44" spans="2:11" s="1" customFormat="1" ht="14.45" customHeight="1">
      <c r="B44" s="39"/>
      <c r="C44" s="35" t="s">
        <v>18</v>
      </c>
      <c r="D44" s="40"/>
      <c r="E44" s="40"/>
      <c r="F44" s="40"/>
      <c r="G44" s="40"/>
      <c r="H44" s="40"/>
      <c r="I44" s="116"/>
      <c r="J44" s="40"/>
      <c r="K44" s="43"/>
    </row>
    <row r="45" spans="2:11" s="1" customFormat="1" ht="22.5" customHeight="1">
      <c r="B45" s="39"/>
      <c r="C45" s="40"/>
      <c r="D45" s="40"/>
      <c r="E45" s="370" t="str">
        <f>E7</f>
        <v>Slavkov - ekologizace kotelny na tuhá paliva</v>
      </c>
      <c r="F45" s="371"/>
      <c r="G45" s="371"/>
      <c r="H45" s="371"/>
      <c r="I45" s="116"/>
      <c r="J45" s="40"/>
      <c r="K45" s="43"/>
    </row>
    <row r="46" spans="2:11" s="1" customFormat="1" ht="14.45" customHeight="1">
      <c r="B46" s="39"/>
      <c r="C46" s="35" t="s">
        <v>116</v>
      </c>
      <c r="D46" s="40"/>
      <c r="E46" s="40"/>
      <c r="F46" s="40"/>
      <c r="G46" s="40"/>
      <c r="H46" s="40"/>
      <c r="I46" s="116"/>
      <c r="J46" s="40"/>
      <c r="K46" s="43"/>
    </row>
    <row r="47" spans="2:11" s="1" customFormat="1" ht="23.25" customHeight="1">
      <c r="B47" s="39"/>
      <c r="C47" s="40"/>
      <c r="D47" s="40"/>
      <c r="E47" s="372" t="str">
        <f>E9</f>
        <v>SO 03 - Vrátnice - elektroinstalace</v>
      </c>
      <c r="F47" s="373"/>
      <c r="G47" s="373"/>
      <c r="H47" s="373"/>
      <c r="I47" s="116"/>
      <c r="J47" s="40"/>
      <c r="K47" s="43"/>
    </row>
    <row r="48" spans="2:11" s="1" customFormat="1" ht="6.95" customHeight="1">
      <c r="B48" s="39"/>
      <c r="C48" s="40"/>
      <c r="D48" s="40"/>
      <c r="E48" s="40"/>
      <c r="F48" s="40"/>
      <c r="G48" s="40"/>
      <c r="H48" s="40"/>
      <c r="I48" s="116"/>
      <c r="J48" s="40"/>
      <c r="K48" s="43"/>
    </row>
    <row r="49" spans="2:47" s="1" customFormat="1" ht="18" customHeight="1">
      <c r="B49" s="39"/>
      <c r="C49" s="35" t="s">
        <v>23</v>
      </c>
      <c r="D49" s="40"/>
      <c r="E49" s="40"/>
      <c r="F49" s="33" t="str">
        <f>F12</f>
        <v xml:space="preserve">VZ Slavkov </v>
      </c>
      <c r="G49" s="40"/>
      <c r="H49" s="40"/>
      <c r="I49" s="117" t="s">
        <v>25</v>
      </c>
      <c r="J49" s="118" t="str">
        <f>IF(J12="","",J12)</f>
        <v>23. 8. 2017</v>
      </c>
      <c r="K49" s="43"/>
    </row>
    <row r="50" spans="2:47" s="1" customFormat="1" ht="6.95" customHeight="1">
      <c r="B50" s="39"/>
      <c r="C50" s="40"/>
      <c r="D50" s="40"/>
      <c r="E50" s="40"/>
      <c r="F50" s="40"/>
      <c r="G50" s="40"/>
      <c r="H50" s="40"/>
      <c r="I50" s="116"/>
      <c r="J50" s="40"/>
      <c r="K50" s="43"/>
    </row>
    <row r="51" spans="2:47" s="1" customFormat="1" ht="15">
      <c r="B51" s="39"/>
      <c r="C51" s="35" t="s">
        <v>27</v>
      </c>
      <c r="D51" s="40"/>
      <c r="E51" s="40"/>
      <c r="F51" s="33" t="str">
        <f>E15</f>
        <v>Armádní servisní, p.o.</v>
      </c>
      <c r="G51" s="40"/>
      <c r="H51" s="40"/>
      <c r="I51" s="117" t="s">
        <v>33</v>
      </c>
      <c r="J51" s="33" t="str">
        <f>E21</f>
        <v>Václav Krejčí</v>
      </c>
      <c r="K51" s="43"/>
    </row>
    <row r="52" spans="2:47" s="1" customFormat="1" ht="14.45" customHeight="1">
      <c r="B52" s="39"/>
      <c r="C52" s="35" t="s">
        <v>31</v>
      </c>
      <c r="D52" s="40"/>
      <c r="E52" s="40"/>
      <c r="F52" s="33" t="str">
        <f>IF(E18="","",E18)</f>
        <v/>
      </c>
      <c r="G52" s="40"/>
      <c r="H52" s="40"/>
      <c r="I52" s="116"/>
      <c r="J52" s="40"/>
      <c r="K52" s="43"/>
    </row>
    <row r="53" spans="2:47" s="1" customFormat="1" ht="10.35" customHeight="1">
      <c r="B53" s="39"/>
      <c r="C53" s="40"/>
      <c r="D53" s="40"/>
      <c r="E53" s="40"/>
      <c r="F53" s="40"/>
      <c r="G53" s="40"/>
      <c r="H53" s="40"/>
      <c r="I53" s="116"/>
      <c r="J53" s="40"/>
      <c r="K53" s="43"/>
    </row>
    <row r="54" spans="2:47" s="1" customFormat="1" ht="29.25" customHeight="1">
      <c r="B54" s="39"/>
      <c r="C54" s="142" t="s">
        <v>119</v>
      </c>
      <c r="D54" s="130"/>
      <c r="E54" s="130"/>
      <c r="F54" s="130"/>
      <c r="G54" s="130"/>
      <c r="H54" s="130"/>
      <c r="I54" s="143"/>
      <c r="J54" s="144" t="s">
        <v>120</v>
      </c>
      <c r="K54" s="145"/>
    </row>
    <row r="55" spans="2:47" s="1" customFormat="1" ht="10.35" customHeight="1">
      <c r="B55" s="39"/>
      <c r="C55" s="40"/>
      <c r="D55" s="40"/>
      <c r="E55" s="40"/>
      <c r="F55" s="40"/>
      <c r="G55" s="40"/>
      <c r="H55" s="40"/>
      <c r="I55" s="116"/>
      <c r="J55" s="40"/>
      <c r="K55" s="43"/>
    </row>
    <row r="56" spans="2:47" s="1" customFormat="1" ht="29.25" customHeight="1">
      <c r="B56" s="39"/>
      <c r="C56" s="146" t="s">
        <v>121</v>
      </c>
      <c r="D56" s="40"/>
      <c r="E56" s="40"/>
      <c r="F56" s="40"/>
      <c r="G56" s="40"/>
      <c r="H56" s="40"/>
      <c r="I56" s="116"/>
      <c r="J56" s="126">
        <f>J83</f>
        <v>0</v>
      </c>
      <c r="K56" s="43"/>
      <c r="AU56" s="22" t="s">
        <v>122</v>
      </c>
    </row>
    <row r="57" spans="2:47" s="7" customFormat="1" ht="24.95" customHeight="1">
      <c r="B57" s="147"/>
      <c r="C57" s="148"/>
      <c r="D57" s="149" t="s">
        <v>134</v>
      </c>
      <c r="E57" s="150"/>
      <c r="F57" s="150"/>
      <c r="G57" s="150"/>
      <c r="H57" s="150"/>
      <c r="I57" s="151"/>
      <c r="J57" s="152">
        <f>J84</f>
        <v>0</v>
      </c>
      <c r="K57" s="153"/>
    </row>
    <row r="58" spans="2:47" s="8" customFormat="1" ht="19.899999999999999" customHeight="1">
      <c r="B58" s="154"/>
      <c r="C58" s="155"/>
      <c r="D58" s="156" t="s">
        <v>957</v>
      </c>
      <c r="E58" s="157"/>
      <c r="F58" s="157"/>
      <c r="G58" s="157"/>
      <c r="H58" s="157"/>
      <c r="I58" s="158"/>
      <c r="J58" s="159">
        <f>J85</f>
        <v>0</v>
      </c>
      <c r="K58" s="160"/>
    </row>
    <row r="59" spans="2:47" s="8" customFormat="1" ht="19.899999999999999" customHeight="1">
      <c r="B59" s="154"/>
      <c r="C59" s="155"/>
      <c r="D59" s="156" t="s">
        <v>958</v>
      </c>
      <c r="E59" s="157"/>
      <c r="F59" s="157"/>
      <c r="G59" s="157"/>
      <c r="H59" s="157"/>
      <c r="I59" s="158"/>
      <c r="J59" s="159">
        <f>J91</f>
        <v>0</v>
      </c>
      <c r="K59" s="160"/>
    </row>
    <row r="60" spans="2:47" s="8" customFormat="1" ht="19.899999999999999" customHeight="1">
      <c r="B60" s="154"/>
      <c r="C60" s="155"/>
      <c r="D60" s="156" t="s">
        <v>959</v>
      </c>
      <c r="E60" s="157"/>
      <c r="F60" s="157"/>
      <c r="G60" s="157"/>
      <c r="H60" s="157"/>
      <c r="I60" s="158"/>
      <c r="J60" s="159">
        <f>J96</f>
        <v>0</v>
      </c>
      <c r="K60" s="160"/>
    </row>
    <row r="61" spans="2:47" s="8" customFormat="1" ht="19.899999999999999" customHeight="1">
      <c r="B61" s="154"/>
      <c r="C61" s="155"/>
      <c r="D61" s="156" t="s">
        <v>960</v>
      </c>
      <c r="E61" s="157"/>
      <c r="F61" s="157"/>
      <c r="G61" s="157"/>
      <c r="H61" s="157"/>
      <c r="I61" s="158"/>
      <c r="J61" s="159">
        <f>J120</f>
        <v>0</v>
      </c>
      <c r="K61" s="160"/>
    </row>
    <row r="62" spans="2:47" s="8" customFormat="1" ht="19.899999999999999" customHeight="1">
      <c r="B62" s="154"/>
      <c r="C62" s="155"/>
      <c r="D62" s="156" t="s">
        <v>961</v>
      </c>
      <c r="E62" s="157"/>
      <c r="F62" s="157"/>
      <c r="G62" s="157"/>
      <c r="H62" s="157"/>
      <c r="I62" s="158"/>
      <c r="J62" s="159">
        <f>J125</f>
        <v>0</v>
      </c>
      <c r="K62" s="160"/>
    </row>
    <row r="63" spans="2:47" s="8" customFormat="1" ht="19.899999999999999" customHeight="1">
      <c r="B63" s="154"/>
      <c r="C63" s="155"/>
      <c r="D63" s="156" t="s">
        <v>962</v>
      </c>
      <c r="E63" s="157"/>
      <c r="F63" s="157"/>
      <c r="G63" s="157"/>
      <c r="H63" s="157"/>
      <c r="I63" s="158"/>
      <c r="J63" s="159">
        <f>J130</f>
        <v>0</v>
      </c>
      <c r="K63" s="160"/>
    </row>
    <row r="64" spans="2:47" s="1" customFormat="1" ht="21.75" customHeight="1">
      <c r="B64" s="39"/>
      <c r="C64" s="40"/>
      <c r="D64" s="40"/>
      <c r="E64" s="40"/>
      <c r="F64" s="40"/>
      <c r="G64" s="40"/>
      <c r="H64" s="40"/>
      <c r="I64" s="116"/>
      <c r="J64" s="40"/>
      <c r="K64" s="43"/>
    </row>
    <row r="65" spans="2:12" s="1" customFormat="1" ht="6.95" customHeight="1">
      <c r="B65" s="54"/>
      <c r="C65" s="55"/>
      <c r="D65" s="55"/>
      <c r="E65" s="55"/>
      <c r="F65" s="55"/>
      <c r="G65" s="55"/>
      <c r="H65" s="55"/>
      <c r="I65" s="137"/>
      <c r="J65" s="55"/>
      <c r="K65" s="56"/>
    </row>
    <row r="69" spans="2:12" s="1" customFormat="1" ht="6.95" customHeight="1">
      <c r="B69" s="57"/>
      <c r="C69" s="58"/>
      <c r="D69" s="58"/>
      <c r="E69" s="58"/>
      <c r="F69" s="58"/>
      <c r="G69" s="58"/>
      <c r="H69" s="58"/>
      <c r="I69" s="140"/>
      <c r="J69" s="58"/>
      <c r="K69" s="58"/>
      <c r="L69" s="59"/>
    </row>
    <row r="70" spans="2:12" s="1" customFormat="1" ht="36.950000000000003" customHeight="1">
      <c r="B70" s="39"/>
      <c r="C70" s="60" t="s">
        <v>140</v>
      </c>
      <c r="D70" s="61"/>
      <c r="E70" s="61"/>
      <c r="F70" s="61"/>
      <c r="G70" s="61"/>
      <c r="H70" s="61"/>
      <c r="I70" s="161"/>
      <c r="J70" s="61"/>
      <c r="K70" s="61"/>
      <c r="L70" s="59"/>
    </row>
    <row r="71" spans="2:12" s="1" customFormat="1" ht="6.95" customHeight="1">
      <c r="B71" s="39"/>
      <c r="C71" s="61"/>
      <c r="D71" s="61"/>
      <c r="E71" s="61"/>
      <c r="F71" s="61"/>
      <c r="G71" s="61"/>
      <c r="H71" s="61"/>
      <c r="I71" s="161"/>
      <c r="J71" s="61"/>
      <c r="K71" s="61"/>
      <c r="L71" s="59"/>
    </row>
    <row r="72" spans="2:12" s="1" customFormat="1" ht="14.45" customHeight="1">
      <c r="B72" s="39"/>
      <c r="C72" s="63" t="s">
        <v>18</v>
      </c>
      <c r="D72" s="61"/>
      <c r="E72" s="61"/>
      <c r="F72" s="61"/>
      <c r="G72" s="61"/>
      <c r="H72" s="61"/>
      <c r="I72" s="161"/>
      <c r="J72" s="61"/>
      <c r="K72" s="61"/>
      <c r="L72" s="59"/>
    </row>
    <row r="73" spans="2:12" s="1" customFormat="1" ht="22.5" customHeight="1">
      <c r="B73" s="39"/>
      <c r="C73" s="61"/>
      <c r="D73" s="61"/>
      <c r="E73" s="366" t="str">
        <f>E7</f>
        <v>Slavkov - ekologizace kotelny na tuhá paliva</v>
      </c>
      <c r="F73" s="367"/>
      <c r="G73" s="367"/>
      <c r="H73" s="367"/>
      <c r="I73" s="161"/>
      <c r="J73" s="61"/>
      <c r="K73" s="61"/>
      <c r="L73" s="59"/>
    </row>
    <row r="74" spans="2:12" s="1" customFormat="1" ht="14.45" customHeight="1">
      <c r="B74" s="39"/>
      <c r="C74" s="63" t="s">
        <v>116</v>
      </c>
      <c r="D74" s="61"/>
      <c r="E74" s="61"/>
      <c r="F74" s="61"/>
      <c r="G74" s="61"/>
      <c r="H74" s="61"/>
      <c r="I74" s="161"/>
      <c r="J74" s="61"/>
      <c r="K74" s="61"/>
      <c r="L74" s="59"/>
    </row>
    <row r="75" spans="2:12" s="1" customFormat="1" ht="23.25" customHeight="1">
      <c r="B75" s="39"/>
      <c r="C75" s="61"/>
      <c r="D75" s="61"/>
      <c r="E75" s="334" t="str">
        <f>E9</f>
        <v>SO 03 - Vrátnice - elektroinstalace</v>
      </c>
      <c r="F75" s="368"/>
      <c r="G75" s="368"/>
      <c r="H75" s="368"/>
      <c r="I75" s="161"/>
      <c r="J75" s="61"/>
      <c r="K75" s="61"/>
      <c r="L75" s="59"/>
    </row>
    <row r="76" spans="2:12" s="1" customFormat="1" ht="6.95" customHeight="1">
      <c r="B76" s="39"/>
      <c r="C76" s="61"/>
      <c r="D76" s="61"/>
      <c r="E76" s="61"/>
      <c r="F76" s="61"/>
      <c r="G76" s="61"/>
      <c r="H76" s="61"/>
      <c r="I76" s="161"/>
      <c r="J76" s="61"/>
      <c r="K76" s="61"/>
      <c r="L76" s="59"/>
    </row>
    <row r="77" spans="2:12" s="1" customFormat="1" ht="18" customHeight="1">
      <c r="B77" s="39"/>
      <c r="C77" s="63" t="s">
        <v>23</v>
      </c>
      <c r="D77" s="61"/>
      <c r="E77" s="61"/>
      <c r="F77" s="162" t="str">
        <f>F12</f>
        <v xml:space="preserve">VZ Slavkov </v>
      </c>
      <c r="G77" s="61"/>
      <c r="H77" s="61"/>
      <c r="I77" s="163" t="s">
        <v>25</v>
      </c>
      <c r="J77" s="71" t="str">
        <f>IF(J12="","",J12)</f>
        <v>23. 8. 2017</v>
      </c>
      <c r="K77" s="61"/>
      <c r="L77" s="59"/>
    </row>
    <row r="78" spans="2:12" s="1" customFormat="1" ht="6.95" customHeight="1">
      <c r="B78" s="39"/>
      <c r="C78" s="61"/>
      <c r="D78" s="61"/>
      <c r="E78" s="61"/>
      <c r="F78" s="61"/>
      <c r="G78" s="61"/>
      <c r="H78" s="61"/>
      <c r="I78" s="161"/>
      <c r="J78" s="61"/>
      <c r="K78" s="61"/>
      <c r="L78" s="59"/>
    </row>
    <row r="79" spans="2:12" s="1" customFormat="1" ht="15">
      <c r="B79" s="39"/>
      <c r="C79" s="63" t="s">
        <v>27</v>
      </c>
      <c r="D79" s="61"/>
      <c r="E79" s="61"/>
      <c r="F79" s="162" t="str">
        <f>E15</f>
        <v>Armádní servisní, p.o.</v>
      </c>
      <c r="G79" s="61"/>
      <c r="H79" s="61"/>
      <c r="I79" s="163" t="s">
        <v>33</v>
      </c>
      <c r="J79" s="162" t="str">
        <f>E21</f>
        <v>Václav Krejčí</v>
      </c>
      <c r="K79" s="61"/>
      <c r="L79" s="59"/>
    </row>
    <row r="80" spans="2:12" s="1" customFormat="1" ht="14.45" customHeight="1">
      <c r="B80" s="39"/>
      <c r="C80" s="63" t="s">
        <v>31</v>
      </c>
      <c r="D80" s="61"/>
      <c r="E80" s="61"/>
      <c r="F80" s="162" t="str">
        <f>IF(E18="","",E18)</f>
        <v/>
      </c>
      <c r="G80" s="61"/>
      <c r="H80" s="61"/>
      <c r="I80" s="161"/>
      <c r="J80" s="61"/>
      <c r="K80" s="61"/>
      <c r="L80" s="59"/>
    </row>
    <row r="81" spans="2:65" s="1" customFormat="1" ht="10.35" customHeight="1">
      <c r="B81" s="39"/>
      <c r="C81" s="61"/>
      <c r="D81" s="61"/>
      <c r="E81" s="61"/>
      <c r="F81" s="61"/>
      <c r="G81" s="61"/>
      <c r="H81" s="61"/>
      <c r="I81" s="161"/>
      <c r="J81" s="61"/>
      <c r="K81" s="61"/>
      <c r="L81" s="59"/>
    </row>
    <row r="82" spans="2:65" s="9" customFormat="1" ht="29.25" customHeight="1">
      <c r="B82" s="164"/>
      <c r="C82" s="165" t="s">
        <v>141</v>
      </c>
      <c r="D82" s="166" t="s">
        <v>57</v>
      </c>
      <c r="E82" s="166" t="s">
        <v>53</v>
      </c>
      <c r="F82" s="166" t="s">
        <v>142</v>
      </c>
      <c r="G82" s="166" t="s">
        <v>143</v>
      </c>
      <c r="H82" s="166" t="s">
        <v>144</v>
      </c>
      <c r="I82" s="167" t="s">
        <v>145</v>
      </c>
      <c r="J82" s="166" t="s">
        <v>120</v>
      </c>
      <c r="K82" s="168" t="s">
        <v>146</v>
      </c>
      <c r="L82" s="169"/>
      <c r="M82" s="79" t="s">
        <v>147</v>
      </c>
      <c r="N82" s="80" t="s">
        <v>42</v>
      </c>
      <c r="O82" s="80" t="s">
        <v>148</v>
      </c>
      <c r="P82" s="80" t="s">
        <v>149</v>
      </c>
      <c r="Q82" s="80" t="s">
        <v>150</v>
      </c>
      <c r="R82" s="80" t="s">
        <v>151</v>
      </c>
      <c r="S82" s="80" t="s">
        <v>152</v>
      </c>
      <c r="T82" s="81" t="s">
        <v>153</v>
      </c>
    </row>
    <row r="83" spans="2:65" s="1" customFormat="1" ht="29.25" customHeight="1">
      <c r="B83" s="39"/>
      <c r="C83" s="85" t="s">
        <v>121</v>
      </c>
      <c r="D83" s="61"/>
      <c r="E83" s="61"/>
      <c r="F83" s="61"/>
      <c r="G83" s="61"/>
      <c r="H83" s="61"/>
      <c r="I83" s="161"/>
      <c r="J83" s="170">
        <f>BK83</f>
        <v>0</v>
      </c>
      <c r="K83" s="61"/>
      <c r="L83" s="59"/>
      <c r="M83" s="82"/>
      <c r="N83" s="83"/>
      <c r="O83" s="83"/>
      <c r="P83" s="171">
        <f>P84</f>
        <v>0</v>
      </c>
      <c r="Q83" s="83"/>
      <c r="R83" s="171">
        <f>R84</f>
        <v>0</v>
      </c>
      <c r="S83" s="83"/>
      <c r="T83" s="172">
        <f>T84</f>
        <v>0</v>
      </c>
      <c r="AT83" s="22" t="s">
        <v>71</v>
      </c>
      <c r="AU83" s="22" t="s">
        <v>122</v>
      </c>
      <c r="BK83" s="173">
        <f>BK84</f>
        <v>0</v>
      </c>
    </row>
    <row r="84" spans="2:65" s="10" customFormat="1" ht="37.35" customHeight="1">
      <c r="B84" s="174"/>
      <c r="C84" s="175"/>
      <c r="D84" s="176" t="s">
        <v>71</v>
      </c>
      <c r="E84" s="177" t="s">
        <v>592</v>
      </c>
      <c r="F84" s="177" t="s">
        <v>593</v>
      </c>
      <c r="G84" s="175"/>
      <c r="H84" s="175"/>
      <c r="I84" s="178"/>
      <c r="J84" s="179">
        <f>BK84</f>
        <v>0</v>
      </c>
      <c r="K84" s="175"/>
      <c r="L84" s="180"/>
      <c r="M84" s="181"/>
      <c r="N84" s="182"/>
      <c r="O84" s="182"/>
      <c r="P84" s="183">
        <f>P85+P91+P96+P120+P125+P130</f>
        <v>0</v>
      </c>
      <c r="Q84" s="182"/>
      <c r="R84" s="183">
        <f>R85+R91+R96+R120+R125+R130</f>
        <v>0</v>
      </c>
      <c r="S84" s="182"/>
      <c r="T84" s="184">
        <f>T85+T91+T96+T120+T125+T130</f>
        <v>0</v>
      </c>
      <c r="AR84" s="185" t="s">
        <v>82</v>
      </c>
      <c r="AT84" s="186" t="s">
        <v>71</v>
      </c>
      <c r="AU84" s="186" t="s">
        <v>72</v>
      </c>
      <c r="AY84" s="185" t="s">
        <v>156</v>
      </c>
      <c r="BK84" s="187">
        <f>BK85+BK91+BK96+BK120+BK125+BK130</f>
        <v>0</v>
      </c>
    </row>
    <row r="85" spans="2:65" s="10" customFormat="1" ht="19.899999999999999" customHeight="1">
      <c r="B85" s="174"/>
      <c r="C85" s="175"/>
      <c r="D85" s="188" t="s">
        <v>71</v>
      </c>
      <c r="E85" s="189" t="s">
        <v>963</v>
      </c>
      <c r="F85" s="189" t="s">
        <v>964</v>
      </c>
      <c r="G85" s="175"/>
      <c r="H85" s="175"/>
      <c r="I85" s="178"/>
      <c r="J85" s="190">
        <f>BK85</f>
        <v>0</v>
      </c>
      <c r="K85" s="175"/>
      <c r="L85" s="180"/>
      <c r="M85" s="181"/>
      <c r="N85" s="182"/>
      <c r="O85" s="182"/>
      <c r="P85" s="183">
        <f>SUM(P86:P90)</f>
        <v>0</v>
      </c>
      <c r="Q85" s="182"/>
      <c r="R85" s="183">
        <f>SUM(R86:R90)</f>
        <v>0</v>
      </c>
      <c r="S85" s="182"/>
      <c r="T85" s="184">
        <f>SUM(T86:T90)</f>
        <v>0</v>
      </c>
      <c r="AR85" s="185" t="s">
        <v>82</v>
      </c>
      <c r="AT85" s="186" t="s">
        <v>71</v>
      </c>
      <c r="AU85" s="186" t="s">
        <v>80</v>
      </c>
      <c r="AY85" s="185" t="s">
        <v>156</v>
      </c>
      <c r="BK85" s="187">
        <f>SUM(BK86:BK90)</f>
        <v>0</v>
      </c>
    </row>
    <row r="86" spans="2:65" s="1" customFormat="1" ht="22.5" customHeight="1">
      <c r="B86" s="39"/>
      <c r="C86" s="191" t="s">
        <v>80</v>
      </c>
      <c r="D86" s="191" t="s">
        <v>158</v>
      </c>
      <c r="E86" s="192" t="s">
        <v>965</v>
      </c>
      <c r="F86" s="193" t="s">
        <v>966</v>
      </c>
      <c r="G86" s="194" t="s">
        <v>349</v>
      </c>
      <c r="H86" s="195">
        <v>20</v>
      </c>
      <c r="I86" s="196"/>
      <c r="J86" s="197">
        <f>ROUND(I86*H86,2)</f>
        <v>0</v>
      </c>
      <c r="K86" s="193" t="s">
        <v>21</v>
      </c>
      <c r="L86" s="59"/>
      <c r="M86" s="198" t="s">
        <v>21</v>
      </c>
      <c r="N86" s="199" t="s">
        <v>43</v>
      </c>
      <c r="O86" s="40"/>
      <c r="P86" s="200">
        <f>O86*H86</f>
        <v>0</v>
      </c>
      <c r="Q86" s="200">
        <v>0</v>
      </c>
      <c r="R86" s="200">
        <f>Q86*H86</f>
        <v>0</v>
      </c>
      <c r="S86" s="200">
        <v>0</v>
      </c>
      <c r="T86" s="201">
        <f>S86*H86</f>
        <v>0</v>
      </c>
      <c r="AR86" s="22" t="s">
        <v>191</v>
      </c>
      <c r="AT86" s="22" t="s">
        <v>158</v>
      </c>
      <c r="AU86" s="22" t="s">
        <v>82</v>
      </c>
      <c r="AY86" s="22" t="s">
        <v>156</v>
      </c>
      <c r="BE86" s="202">
        <f>IF(N86="základní",J86,0)</f>
        <v>0</v>
      </c>
      <c r="BF86" s="202">
        <f>IF(N86="snížená",J86,0)</f>
        <v>0</v>
      </c>
      <c r="BG86" s="202">
        <f>IF(N86="zákl. přenesená",J86,0)</f>
        <v>0</v>
      </c>
      <c r="BH86" s="202">
        <f>IF(N86="sníž. přenesená",J86,0)</f>
        <v>0</v>
      </c>
      <c r="BI86" s="202">
        <f>IF(N86="nulová",J86,0)</f>
        <v>0</v>
      </c>
      <c r="BJ86" s="22" t="s">
        <v>80</v>
      </c>
      <c r="BK86" s="202">
        <f>ROUND(I86*H86,2)</f>
        <v>0</v>
      </c>
      <c r="BL86" s="22" t="s">
        <v>191</v>
      </c>
      <c r="BM86" s="22" t="s">
        <v>82</v>
      </c>
    </row>
    <row r="87" spans="2:65" s="1" customFormat="1" ht="22.5" customHeight="1">
      <c r="B87" s="39"/>
      <c r="C87" s="191" t="s">
        <v>82</v>
      </c>
      <c r="D87" s="191" t="s">
        <v>158</v>
      </c>
      <c r="E87" s="192" t="s">
        <v>967</v>
      </c>
      <c r="F87" s="193" t="s">
        <v>968</v>
      </c>
      <c r="G87" s="194" t="s">
        <v>317</v>
      </c>
      <c r="H87" s="195">
        <v>6</v>
      </c>
      <c r="I87" s="196"/>
      <c r="J87" s="197">
        <f>ROUND(I87*H87,2)</f>
        <v>0</v>
      </c>
      <c r="K87" s="193" t="s">
        <v>21</v>
      </c>
      <c r="L87" s="59"/>
      <c r="M87" s="198" t="s">
        <v>21</v>
      </c>
      <c r="N87" s="199" t="s">
        <v>43</v>
      </c>
      <c r="O87" s="40"/>
      <c r="P87" s="200">
        <f>O87*H87</f>
        <v>0</v>
      </c>
      <c r="Q87" s="200">
        <v>0</v>
      </c>
      <c r="R87" s="200">
        <f>Q87*H87</f>
        <v>0</v>
      </c>
      <c r="S87" s="200">
        <v>0</v>
      </c>
      <c r="T87" s="201">
        <f>S87*H87</f>
        <v>0</v>
      </c>
      <c r="AR87" s="22" t="s">
        <v>191</v>
      </c>
      <c r="AT87" s="22" t="s">
        <v>158</v>
      </c>
      <c r="AU87" s="22" t="s">
        <v>82</v>
      </c>
      <c r="AY87" s="22" t="s">
        <v>156</v>
      </c>
      <c r="BE87" s="202">
        <f>IF(N87="základní",J87,0)</f>
        <v>0</v>
      </c>
      <c r="BF87" s="202">
        <f>IF(N87="snížená",J87,0)</f>
        <v>0</v>
      </c>
      <c r="BG87" s="202">
        <f>IF(N87="zákl. přenesená",J87,0)</f>
        <v>0</v>
      </c>
      <c r="BH87" s="202">
        <f>IF(N87="sníž. přenesená",J87,0)</f>
        <v>0</v>
      </c>
      <c r="BI87" s="202">
        <f>IF(N87="nulová",J87,0)</f>
        <v>0</v>
      </c>
      <c r="BJ87" s="22" t="s">
        <v>80</v>
      </c>
      <c r="BK87" s="202">
        <f>ROUND(I87*H87,2)</f>
        <v>0</v>
      </c>
      <c r="BL87" s="22" t="s">
        <v>191</v>
      </c>
      <c r="BM87" s="22" t="s">
        <v>162</v>
      </c>
    </row>
    <row r="88" spans="2:65" s="11" customFormat="1">
      <c r="B88" s="203"/>
      <c r="C88" s="204"/>
      <c r="D88" s="205" t="s">
        <v>163</v>
      </c>
      <c r="E88" s="206" t="s">
        <v>21</v>
      </c>
      <c r="F88" s="207" t="s">
        <v>172</v>
      </c>
      <c r="G88" s="204"/>
      <c r="H88" s="208">
        <v>6</v>
      </c>
      <c r="I88" s="209"/>
      <c r="J88" s="204"/>
      <c r="K88" s="204"/>
      <c r="L88" s="210"/>
      <c r="M88" s="211"/>
      <c r="N88" s="212"/>
      <c r="O88" s="212"/>
      <c r="P88" s="212"/>
      <c r="Q88" s="212"/>
      <c r="R88" s="212"/>
      <c r="S88" s="212"/>
      <c r="T88" s="213"/>
      <c r="AT88" s="214" t="s">
        <v>163</v>
      </c>
      <c r="AU88" s="214" t="s">
        <v>82</v>
      </c>
      <c r="AV88" s="11" t="s">
        <v>82</v>
      </c>
      <c r="AW88" s="11" t="s">
        <v>35</v>
      </c>
      <c r="AX88" s="11" t="s">
        <v>72</v>
      </c>
      <c r="AY88" s="214" t="s">
        <v>156</v>
      </c>
    </row>
    <row r="89" spans="2:65" s="12" customFormat="1">
      <c r="B89" s="215"/>
      <c r="C89" s="216"/>
      <c r="D89" s="217" t="s">
        <v>163</v>
      </c>
      <c r="E89" s="218" t="s">
        <v>21</v>
      </c>
      <c r="F89" s="219" t="s">
        <v>166</v>
      </c>
      <c r="G89" s="216"/>
      <c r="H89" s="220">
        <v>6</v>
      </c>
      <c r="I89" s="221"/>
      <c r="J89" s="216"/>
      <c r="K89" s="216"/>
      <c r="L89" s="222"/>
      <c r="M89" s="223"/>
      <c r="N89" s="224"/>
      <c r="O89" s="224"/>
      <c r="P89" s="224"/>
      <c r="Q89" s="224"/>
      <c r="R89" s="224"/>
      <c r="S89" s="224"/>
      <c r="T89" s="225"/>
      <c r="AT89" s="226" t="s">
        <v>163</v>
      </c>
      <c r="AU89" s="226" t="s">
        <v>82</v>
      </c>
      <c r="AV89" s="12" t="s">
        <v>162</v>
      </c>
      <c r="AW89" s="12" t="s">
        <v>35</v>
      </c>
      <c r="AX89" s="12" t="s">
        <v>80</v>
      </c>
      <c r="AY89" s="226" t="s">
        <v>156</v>
      </c>
    </row>
    <row r="90" spans="2:65" s="1" customFormat="1" ht="31.5" customHeight="1">
      <c r="B90" s="39"/>
      <c r="C90" s="191" t="s">
        <v>169</v>
      </c>
      <c r="D90" s="191" t="s">
        <v>158</v>
      </c>
      <c r="E90" s="192" t="s">
        <v>969</v>
      </c>
      <c r="F90" s="193" t="s">
        <v>970</v>
      </c>
      <c r="G90" s="194" t="s">
        <v>232</v>
      </c>
      <c r="H90" s="195">
        <v>2.4E-2</v>
      </c>
      <c r="I90" s="196"/>
      <c r="J90" s="197">
        <f>ROUND(I90*H90,2)</f>
        <v>0</v>
      </c>
      <c r="K90" s="193" t="s">
        <v>21</v>
      </c>
      <c r="L90" s="59"/>
      <c r="M90" s="198" t="s">
        <v>21</v>
      </c>
      <c r="N90" s="199" t="s">
        <v>43</v>
      </c>
      <c r="O90" s="40"/>
      <c r="P90" s="200">
        <f>O90*H90</f>
        <v>0</v>
      </c>
      <c r="Q90" s="200">
        <v>0</v>
      </c>
      <c r="R90" s="200">
        <f>Q90*H90</f>
        <v>0</v>
      </c>
      <c r="S90" s="200">
        <v>0</v>
      </c>
      <c r="T90" s="201">
        <f>S90*H90</f>
        <v>0</v>
      </c>
      <c r="AR90" s="22" t="s">
        <v>191</v>
      </c>
      <c r="AT90" s="22" t="s">
        <v>158</v>
      </c>
      <c r="AU90" s="22" t="s">
        <v>82</v>
      </c>
      <c r="AY90" s="22" t="s">
        <v>156</v>
      </c>
      <c r="BE90" s="202">
        <f>IF(N90="základní",J90,0)</f>
        <v>0</v>
      </c>
      <c r="BF90" s="202">
        <f>IF(N90="snížená",J90,0)</f>
        <v>0</v>
      </c>
      <c r="BG90" s="202">
        <f>IF(N90="zákl. přenesená",J90,0)</f>
        <v>0</v>
      </c>
      <c r="BH90" s="202">
        <f>IF(N90="sníž. přenesená",J90,0)</f>
        <v>0</v>
      </c>
      <c r="BI90" s="202">
        <f>IF(N90="nulová",J90,0)</f>
        <v>0</v>
      </c>
      <c r="BJ90" s="22" t="s">
        <v>80</v>
      </c>
      <c r="BK90" s="202">
        <f>ROUND(I90*H90,2)</f>
        <v>0</v>
      </c>
      <c r="BL90" s="22" t="s">
        <v>191</v>
      </c>
      <c r="BM90" s="22" t="s">
        <v>172</v>
      </c>
    </row>
    <row r="91" spans="2:65" s="10" customFormat="1" ht="29.85" customHeight="1">
      <c r="B91" s="174"/>
      <c r="C91" s="175"/>
      <c r="D91" s="188" t="s">
        <v>71</v>
      </c>
      <c r="E91" s="189" t="s">
        <v>971</v>
      </c>
      <c r="F91" s="189" t="s">
        <v>972</v>
      </c>
      <c r="G91" s="175"/>
      <c r="H91" s="175"/>
      <c r="I91" s="178"/>
      <c r="J91" s="190">
        <f>BK91</f>
        <v>0</v>
      </c>
      <c r="K91" s="175"/>
      <c r="L91" s="180"/>
      <c r="M91" s="181"/>
      <c r="N91" s="182"/>
      <c r="O91" s="182"/>
      <c r="P91" s="183">
        <f>SUM(P92:P95)</f>
        <v>0</v>
      </c>
      <c r="Q91" s="182"/>
      <c r="R91" s="183">
        <f>SUM(R92:R95)</f>
        <v>0</v>
      </c>
      <c r="S91" s="182"/>
      <c r="T91" s="184">
        <f>SUM(T92:T95)</f>
        <v>0</v>
      </c>
      <c r="AR91" s="185" t="s">
        <v>82</v>
      </c>
      <c r="AT91" s="186" t="s">
        <v>71</v>
      </c>
      <c r="AU91" s="186" t="s">
        <v>80</v>
      </c>
      <c r="AY91" s="185" t="s">
        <v>156</v>
      </c>
      <c r="BK91" s="187">
        <f>SUM(BK92:BK95)</f>
        <v>0</v>
      </c>
    </row>
    <row r="92" spans="2:65" s="1" customFormat="1" ht="22.5" customHeight="1">
      <c r="B92" s="39"/>
      <c r="C92" s="191" t="s">
        <v>162</v>
      </c>
      <c r="D92" s="191" t="s">
        <v>158</v>
      </c>
      <c r="E92" s="192" t="s">
        <v>973</v>
      </c>
      <c r="F92" s="193" t="s">
        <v>974</v>
      </c>
      <c r="G92" s="194" t="s">
        <v>317</v>
      </c>
      <c r="H92" s="195">
        <v>4</v>
      </c>
      <c r="I92" s="196"/>
      <c r="J92" s="197">
        <f>ROUND(I92*H92,2)</f>
        <v>0</v>
      </c>
      <c r="K92" s="193" t="s">
        <v>21</v>
      </c>
      <c r="L92" s="59"/>
      <c r="M92" s="198" t="s">
        <v>21</v>
      </c>
      <c r="N92" s="199" t="s">
        <v>43</v>
      </c>
      <c r="O92" s="40"/>
      <c r="P92" s="200">
        <f>O92*H92</f>
        <v>0</v>
      </c>
      <c r="Q92" s="200">
        <v>0</v>
      </c>
      <c r="R92" s="200">
        <f>Q92*H92</f>
        <v>0</v>
      </c>
      <c r="S92" s="200">
        <v>0</v>
      </c>
      <c r="T92" s="201">
        <f>S92*H92</f>
        <v>0</v>
      </c>
      <c r="AR92" s="22" t="s">
        <v>191</v>
      </c>
      <c r="AT92" s="22" t="s">
        <v>158</v>
      </c>
      <c r="AU92" s="22" t="s">
        <v>82</v>
      </c>
      <c r="AY92" s="22" t="s">
        <v>156</v>
      </c>
      <c r="BE92" s="202">
        <f>IF(N92="základní",J92,0)</f>
        <v>0</v>
      </c>
      <c r="BF92" s="202">
        <f>IF(N92="snížená",J92,0)</f>
        <v>0</v>
      </c>
      <c r="BG92" s="202">
        <f>IF(N92="zákl. přenesená",J92,0)</f>
        <v>0</v>
      </c>
      <c r="BH92" s="202">
        <f>IF(N92="sníž. přenesená",J92,0)</f>
        <v>0</v>
      </c>
      <c r="BI92" s="202">
        <f>IF(N92="nulová",J92,0)</f>
        <v>0</v>
      </c>
      <c r="BJ92" s="22" t="s">
        <v>80</v>
      </c>
      <c r="BK92" s="202">
        <f>ROUND(I92*H92,2)</f>
        <v>0</v>
      </c>
      <c r="BL92" s="22" t="s">
        <v>191</v>
      </c>
      <c r="BM92" s="22" t="s">
        <v>176</v>
      </c>
    </row>
    <row r="93" spans="2:65" s="11" customFormat="1">
      <c r="B93" s="203"/>
      <c r="C93" s="204"/>
      <c r="D93" s="205" t="s">
        <v>163</v>
      </c>
      <c r="E93" s="206" t="s">
        <v>21</v>
      </c>
      <c r="F93" s="207" t="s">
        <v>162</v>
      </c>
      <c r="G93" s="204"/>
      <c r="H93" s="208">
        <v>4</v>
      </c>
      <c r="I93" s="209"/>
      <c r="J93" s="204"/>
      <c r="K93" s="204"/>
      <c r="L93" s="210"/>
      <c r="M93" s="211"/>
      <c r="N93" s="212"/>
      <c r="O93" s="212"/>
      <c r="P93" s="212"/>
      <c r="Q93" s="212"/>
      <c r="R93" s="212"/>
      <c r="S93" s="212"/>
      <c r="T93" s="213"/>
      <c r="AT93" s="214" t="s">
        <v>163</v>
      </c>
      <c r="AU93" s="214" t="s">
        <v>82</v>
      </c>
      <c r="AV93" s="11" t="s">
        <v>82</v>
      </c>
      <c r="AW93" s="11" t="s">
        <v>35</v>
      </c>
      <c r="AX93" s="11" t="s">
        <v>72</v>
      </c>
      <c r="AY93" s="214" t="s">
        <v>156</v>
      </c>
    </row>
    <row r="94" spans="2:65" s="12" customFormat="1">
      <c r="B94" s="215"/>
      <c r="C94" s="216"/>
      <c r="D94" s="217" t="s">
        <v>163</v>
      </c>
      <c r="E94" s="218" t="s">
        <v>21</v>
      </c>
      <c r="F94" s="219" t="s">
        <v>166</v>
      </c>
      <c r="G94" s="216"/>
      <c r="H94" s="220">
        <v>4</v>
      </c>
      <c r="I94" s="221"/>
      <c r="J94" s="216"/>
      <c r="K94" s="216"/>
      <c r="L94" s="222"/>
      <c r="M94" s="223"/>
      <c r="N94" s="224"/>
      <c r="O94" s="224"/>
      <c r="P94" s="224"/>
      <c r="Q94" s="224"/>
      <c r="R94" s="224"/>
      <c r="S94" s="224"/>
      <c r="T94" s="225"/>
      <c r="AT94" s="226" t="s">
        <v>163</v>
      </c>
      <c r="AU94" s="226" t="s">
        <v>82</v>
      </c>
      <c r="AV94" s="12" t="s">
        <v>162</v>
      </c>
      <c r="AW94" s="12" t="s">
        <v>35</v>
      </c>
      <c r="AX94" s="12" t="s">
        <v>80</v>
      </c>
      <c r="AY94" s="226" t="s">
        <v>156</v>
      </c>
    </row>
    <row r="95" spans="2:65" s="1" customFormat="1" ht="31.5" customHeight="1">
      <c r="B95" s="39"/>
      <c r="C95" s="191" t="s">
        <v>177</v>
      </c>
      <c r="D95" s="191" t="s">
        <v>158</v>
      </c>
      <c r="E95" s="192" t="s">
        <v>975</v>
      </c>
      <c r="F95" s="193" t="s">
        <v>976</v>
      </c>
      <c r="G95" s="194" t="s">
        <v>232</v>
      </c>
      <c r="H95" s="195">
        <v>2E-3</v>
      </c>
      <c r="I95" s="196"/>
      <c r="J95" s="197">
        <f>ROUND(I95*H95,2)</f>
        <v>0</v>
      </c>
      <c r="K95" s="193" t="s">
        <v>21</v>
      </c>
      <c r="L95" s="59"/>
      <c r="M95" s="198" t="s">
        <v>21</v>
      </c>
      <c r="N95" s="199" t="s">
        <v>43</v>
      </c>
      <c r="O95" s="40"/>
      <c r="P95" s="200">
        <f>O95*H95</f>
        <v>0</v>
      </c>
      <c r="Q95" s="200">
        <v>0</v>
      </c>
      <c r="R95" s="200">
        <f>Q95*H95</f>
        <v>0</v>
      </c>
      <c r="S95" s="200">
        <v>0</v>
      </c>
      <c r="T95" s="201">
        <f>S95*H95</f>
        <v>0</v>
      </c>
      <c r="AR95" s="22" t="s">
        <v>191</v>
      </c>
      <c r="AT95" s="22" t="s">
        <v>158</v>
      </c>
      <c r="AU95" s="22" t="s">
        <v>82</v>
      </c>
      <c r="AY95" s="22" t="s">
        <v>156</v>
      </c>
      <c r="BE95" s="202">
        <f>IF(N95="základní",J95,0)</f>
        <v>0</v>
      </c>
      <c r="BF95" s="202">
        <f>IF(N95="snížená",J95,0)</f>
        <v>0</v>
      </c>
      <c r="BG95" s="202">
        <f>IF(N95="zákl. přenesená",J95,0)</f>
        <v>0</v>
      </c>
      <c r="BH95" s="202">
        <f>IF(N95="sníž. přenesená",J95,0)</f>
        <v>0</v>
      </c>
      <c r="BI95" s="202">
        <f>IF(N95="nulová",J95,0)</f>
        <v>0</v>
      </c>
      <c r="BJ95" s="22" t="s">
        <v>80</v>
      </c>
      <c r="BK95" s="202">
        <f>ROUND(I95*H95,2)</f>
        <v>0</v>
      </c>
      <c r="BL95" s="22" t="s">
        <v>191</v>
      </c>
      <c r="BM95" s="22" t="s">
        <v>180</v>
      </c>
    </row>
    <row r="96" spans="2:65" s="10" customFormat="1" ht="29.85" customHeight="1">
      <c r="B96" s="174"/>
      <c r="C96" s="175"/>
      <c r="D96" s="188" t="s">
        <v>71</v>
      </c>
      <c r="E96" s="189" t="s">
        <v>977</v>
      </c>
      <c r="F96" s="189" t="s">
        <v>978</v>
      </c>
      <c r="G96" s="175"/>
      <c r="H96" s="175"/>
      <c r="I96" s="178"/>
      <c r="J96" s="190">
        <f>BK96</f>
        <v>0</v>
      </c>
      <c r="K96" s="175"/>
      <c r="L96" s="180"/>
      <c r="M96" s="181"/>
      <c r="N96" s="182"/>
      <c r="O96" s="182"/>
      <c r="P96" s="183">
        <f>SUM(P97:P119)</f>
        <v>0</v>
      </c>
      <c r="Q96" s="182"/>
      <c r="R96" s="183">
        <f>SUM(R97:R119)</f>
        <v>0</v>
      </c>
      <c r="S96" s="182"/>
      <c r="T96" s="184">
        <f>SUM(T97:T119)</f>
        <v>0</v>
      </c>
      <c r="AR96" s="185" t="s">
        <v>82</v>
      </c>
      <c r="AT96" s="186" t="s">
        <v>71</v>
      </c>
      <c r="AU96" s="186" t="s">
        <v>80</v>
      </c>
      <c r="AY96" s="185" t="s">
        <v>156</v>
      </c>
      <c r="BK96" s="187">
        <f>SUM(BK97:BK119)</f>
        <v>0</v>
      </c>
    </row>
    <row r="97" spans="2:65" s="1" customFormat="1" ht="22.5" customHeight="1">
      <c r="B97" s="39"/>
      <c r="C97" s="191" t="s">
        <v>172</v>
      </c>
      <c r="D97" s="191" t="s">
        <v>158</v>
      </c>
      <c r="E97" s="192" t="s">
        <v>979</v>
      </c>
      <c r="F97" s="193" t="s">
        <v>980</v>
      </c>
      <c r="G97" s="194" t="s">
        <v>161</v>
      </c>
      <c r="H97" s="195">
        <v>8.67</v>
      </c>
      <c r="I97" s="196"/>
      <c r="J97" s="197">
        <f>ROUND(I97*H97,2)</f>
        <v>0</v>
      </c>
      <c r="K97" s="193" t="s">
        <v>21</v>
      </c>
      <c r="L97" s="59"/>
      <c r="M97" s="198" t="s">
        <v>21</v>
      </c>
      <c r="N97" s="199" t="s">
        <v>43</v>
      </c>
      <c r="O97" s="40"/>
      <c r="P97" s="200">
        <f>O97*H97</f>
        <v>0</v>
      </c>
      <c r="Q97" s="200">
        <v>0</v>
      </c>
      <c r="R97" s="200">
        <f>Q97*H97</f>
        <v>0</v>
      </c>
      <c r="S97" s="200">
        <v>0</v>
      </c>
      <c r="T97" s="201">
        <f>S97*H97</f>
        <v>0</v>
      </c>
      <c r="AR97" s="22" t="s">
        <v>191</v>
      </c>
      <c r="AT97" s="22" t="s">
        <v>158</v>
      </c>
      <c r="AU97" s="22" t="s">
        <v>82</v>
      </c>
      <c r="AY97" s="22" t="s">
        <v>156</v>
      </c>
      <c r="BE97" s="202">
        <f>IF(N97="základní",J97,0)</f>
        <v>0</v>
      </c>
      <c r="BF97" s="202">
        <f>IF(N97="snížená",J97,0)</f>
        <v>0</v>
      </c>
      <c r="BG97" s="202">
        <f>IF(N97="zákl. přenesená",J97,0)</f>
        <v>0</v>
      </c>
      <c r="BH97" s="202">
        <f>IF(N97="sníž. přenesená",J97,0)</f>
        <v>0</v>
      </c>
      <c r="BI97" s="202">
        <f>IF(N97="nulová",J97,0)</f>
        <v>0</v>
      </c>
      <c r="BJ97" s="22" t="s">
        <v>80</v>
      </c>
      <c r="BK97" s="202">
        <f>ROUND(I97*H97,2)</f>
        <v>0</v>
      </c>
      <c r="BL97" s="22" t="s">
        <v>191</v>
      </c>
      <c r="BM97" s="22" t="s">
        <v>183</v>
      </c>
    </row>
    <row r="98" spans="2:65" s="11" customFormat="1">
      <c r="B98" s="203"/>
      <c r="C98" s="204"/>
      <c r="D98" s="205" t="s">
        <v>163</v>
      </c>
      <c r="E98" s="206" t="s">
        <v>21</v>
      </c>
      <c r="F98" s="207" t="s">
        <v>981</v>
      </c>
      <c r="G98" s="204"/>
      <c r="H98" s="208">
        <v>8.67</v>
      </c>
      <c r="I98" s="209"/>
      <c r="J98" s="204"/>
      <c r="K98" s="204"/>
      <c r="L98" s="210"/>
      <c r="M98" s="211"/>
      <c r="N98" s="212"/>
      <c r="O98" s="212"/>
      <c r="P98" s="212"/>
      <c r="Q98" s="212"/>
      <c r="R98" s="212"/>
      <c r="S98" s="212"/>
      <c r="T98" s="213"/>
      <c r="AT98" s="214" t="s">
        <v>163</v>
      </c>
      <c r="AU98" s="214" t="s">
        <v>82</v>
      </c>
      <c r="AV98" s="11" t="s">
        <v>82</v>
      </c>
      <c r="AW98" s="11" t="s">
        <v>35</v>
      </c>
      <c r="AX98" s="11" t="s">
        <v>72</v>
      </c>
      <c r="AY98" s="214" t="s">
        <v>156</v>
      </c>
    </row>
    <row r="99" spans="2:65" s="12" customFormat="1">
      <c r="B99" s="215"/>
      <c r="C99" s="216"/>
      <c r="D99" s="217" t="s">
        <v>163</v>
      </c>
      <c r="E99" s="218" t="s">
        <v>21</v>
      </c>
      <c r="F99" s="219" t="s">
        <v>166</v>
      </c>
      <c r="G99" s="216"/>
      <c r="H99" s="220">
        <v>8.67</v>
      </c>
      <c r="I99" s="221"/>
      <c r="J99" s="216"/>
      <c r="K99" s="216"/>
      <c r="L99" s="222"/>
      <c r="M99" s="223"/>
      <c r="N99" s="224"/>
      <c r="O99" s="224"/>
      <c r="P99" s="224"/>
      <c r="Q99" s="224"/>
      <c r="R99" s="224"/>
      <c r="S99" s="224"/>
      <c r="T99" s="225"/>
      <c r="AT99" s="226" t="s">
        <v>163</v>
      </c>
      <c r="AU99" s="226" t="s">
        <v>82</v>
      </c>
      <c r="AV99" s="12" t="s">
        <v>162</v>
      </c>
      <c r="AW99" s="12" t="s">
        <v>35</v>
      </c>
      <c r="AX99" s="12" t="s">
        <v>80</v>
      </c>
      <c r="AY99" s="226" t="s">
        <v>156</v>
      </c>
    </row>
    <row r="100" spans="2:65" s="1" customFormat="1" ht="31.5" customHeight="1">
      <c r="B100" s="39"/>
      <c r="C100" s="191" t="s">
        <v>185</v>
      </c>
      <c r="D100" s="191" t="s">
        <v>158</v>
      </c>
      <c r="E100" s="192" t="s">
        <v>982</v>
      </c>
      <c r="F100" s="193" t="s">
        <v>983</v>
      </c>
      <c r="G100" s="194" t="s">
        <v>317</v>
      </c>
      <c r="H100" s="195">
        <v>1</v>
      </c>
      <c r="I100" s="196"/>
      <c r="J100" s="197">
        <f>ROUND(I100*H100,2)</f>
        <v>0</v>
      </c>
      <c r="K100" s="193" t="s">
        <v>21</v>
      </c>
      <c r="L100" s="59"/>
      <c r="M100" s="198" t="s">
        <v>21</v>
      </c>
      <c r="N100" s="199" t="s">
        <v>43</v>
      </c>
      <c r="O100" s="40"/>
      <c r="P100" s="200">
        <f>O100*H100</f>
        <v>0</v>
      </c>
      <c r="Q100" s="200">
        <v>0</v>
      </c>
      <c r="R100" s="200">
        <f>Q100*H100</f>
        <v>0</v>
      </c>
      <c r="S100" s="200">
        <v>0</v>
      </c>
      <c r="T100" s="201">
        <f>S100*H100</f>
        <v>0</v>
      </c>
      <c r="AR100" s="22" t="s">
        <v>191</v>
      </c>
      <c r="AT100" s="22" t="s">
        <v>158</v>
      </c>
      <c r="AU100" s="22" t="s">
        <v>82</v>
      </c>
      <c r="AY100" s="22" t="s">
        <v>156</v>
      </c>
      <c r="BE100" s="202">
        <f>IF(N100="základní",J100,0)</f>
        <v>0</v>
      </c>
      <c r="BF100" s="202">
        <f>IF(N100="snížená",J100,0)</f>
        <v>0</v>
      </c>
      <c r="BG100" s="202">
        <f>IF(N100="zákl. přenesená",J100,0)</f>
        <v>0</v>
      </c>
      <c r="BH100" s="202">
        <f>IF(N100="sníž. přenesená",J100,0)</f>
        <v>0</v>
      </c>
      <c r="BI100" s="202">
        <f>IF(N100="nulová",J100,0)</f>
        <v>0</v>
      </c>
      <c r="BJ100" s="22" t="s">
        <v>80</v>
      </c>
      <c r="BK100" s="202">
        <f>ROUND(I100*H100,2)</f>
        <v>0</v>
      </c>
      <c r="BL100" s="22" t="s">
        <v>191</v>
      </c>
      <c r="BM100" s="22" t="s">
        <v>188</v>
      </c>
    </row>
    <row r="101" spans="2:65" s="1" customFormat="1" ht="22.5" customHeight="1">
      <c r="B101" s="39"/>
      <c r="C101" s="191" t="s">
        <v>176</v>
      </c>
      <c r="D101" s="191" t="s">
        <v>158</v>
      </c>
      <c r="E101" s="192" t="s">
        <v>984</v>
      </c>
      <c r="F101" s="193" t="s">
        <v>985</v>
      </c>
      <c r="G101" s="194" t="s">
        <v>317</v>
      </c>
      <c r="H101" s="195">
        <v>6</v>
      </c>
      <c r="I101" s="196"/>
      <c r="J101" s="197">
        <f>ROUND(I101*H101,2)</f>
        <v>0</v>
      </c>
      <c r="K101" s="193" t="s">
        <v>21</v>
      </c>
      <c r="L101" s="59"/>
      <c r="M101" s="198" t="s">
        <v>21</v>
      </c>
      <c r="N101" s="199" t="s">
        <v>43</v>
      </c>
      <c r="O101" s="40"/>
      <c r="P101" s="200">
        <f>O101*H101</f>
        <v>0</v>
      </c>
      <c r="Q101" s="200">
        <v>0</v>
      </c>
      <c r="R101" s="200">
        <f>Q101*H101</f>
        <v>0</v>
      </c>
      <c r="S101" s="200">
        <v>0</v>
      </c>
      <c r="T101" s="201">
        <f>S101*H101</f>
        <v>0</v>
      </c>
      <c r="AR101" s="22" t="s">
        <v>191</v>
      </c>
      <c r="AT101" s="22" t="s">
        <v>158</v>
      </c>
      <c r="AU101" s="22" t="s">
        <v>82</v>
      </c>
      <c r="AY101" s="22" t="s">
        <v>156</v>
      </c>
      <c r="BE101" s="202">
        <f>IF(N101="základní",J101,0)</f>
        <v>0</v>
      </c>
      <c r="BF101" s="202">
        <f>IF(N101="snížená",J101,0)</f>
        <v>0</v>
      </c>
      <c r="BG101" s="202">
        <f>IF(N101="zákl. přenesená",J101,0)</f>
        <v>0</v>
      </c>
      <c r="BH101" s="202">
        <f>IF(N101="sníž. přenesená",J101,0)</f>
        <v>0</v>
      </c>
      <c r="BI101" s="202">
        <f>IF(N101="nulová",J101,0)</f>
        <v>0</v>
      </c>
      <c r="BJ101" s="22" t="s">
        <v>80</v>
      </c>
      <c r="BK101" s="202">
        <f>ROUND(I101*H101,2)</f>
        <v>0</v>
      </c>
      <c r="BL101" s="22" t="s">
        <v>191</v>
      </c>
      <c r="BM101" s="22" t="s">
        <v>191</v>
      </c>
    </row>
    <row r="102" spans="2:65" s="11" customFormat="1">
      <c r="B102" s="203"/>
      <c r="C102" s="204"/>
      <c r="D102" s="205" t="s">
        <v>163</v>
      </c>
      <c r="E102" s="206" t="s">
        <v>21</v>
      </c>
      <c r="F102" s="207" t="s">
        <v>172</v>
      </c>
      <c r="G102" s="204"/>
      <c r="H102" s="208">
        <v>6</v>
      </c>
      <c r="I102" s="209"/>
      <c r="J102" s="204"/>
      <c r="K102" s="204"/>
      <c r="L102" s="210"/>
      <c r="M102" s="211"/>
      <c r="N102" s="212"/>
      <c r="O102" s="212"/>
      <c r="P102" s="212"/>
      <c r="Q102" s="212"/>
      <c r="R102" s="212"/>
      <c r="S102" s="212"/>
      <c r="T102" s="213"/>
      <c r="AT102" s="214" t="s">
        <v>163</v>
      </c>
      <c r="AU102" s="214" t="s">
        <v>82</v>
      </c>
      <c r="AV102" s="11" t="s">
        <v>82</v>
      </c>
      <c r="AW102" s="11" t="s">
        <v>35</v>
      </c>
      <c r="AX102" s="11" t="s">
        <v>72</v>
      </c>
      <c r="AY102" s="214" t="s">
        <v>156</v>
      </c>
    </row>
    <row r="103" spans="2:65" s="12" customFormat="1">
      <c r="B103" s="215"/>
      <c r="C103" s="216"/>
      <c r="D103" s="217" t="s">
        <v>163</v>
      </c>
      <c r="E103" s="218" t="s">
        <v>21</v>
      </c>
      <c r="F103" s="219" t="s">
        <v>166</v>
      </c>
      <c r="G103" s="216"/>
      <c r="H103" s="220">
        <v>6</v>
      </c>
      <c r="I103" s="221"/>
      <c r="J103" s="216"/>
      <c r="K103" s="216"/>
      <c r="L103" s="222"/>
      <c r="M103" s="223"/>
      <c r="N103" s="224"/>
      <c r="O103" s="224"/>
      <c r="P103" s="224"/>
      <c r="Q103" s="224"/>
      <c r="R103" s="224"/>
      <c r="S103" s="224"/>
      <c r="T103" s="225"/>
      <c r="AT103" s="226" t="s">
        <v>163</v>
      </c>
      <c r="AU103" s="226" t="s">
        <v>82</v>
      </c>
      <c r="AV103" s="12" t="s">
        <v>162</v>
      </c>
      <c r="AW103" s="12" t="s">
        <v>35</v>
      </c>
      <c r="AX103" s="12" t="s">
        <v>80</v>
      </c>
      <c r="AY103" s="226" t="s">
        <v>156</v>
      </c>
    </row>
    <row r="104" spans="2:65" s="1" customFormat="1" ht="22.5" customHeight="1">
      <c r="B104" s="39"/>
      <c r="C104" s="191" t="s">
        <v>192</v>
      </c>
      <c r="D104" s="191" t="s">
        <v>158</v>
      </c>
      <c r="E104" s="192" t="s">
        <v>986</v>
      </c>
      <c r="F104" s="193" t="s">
        <v>987</v>
      </c>
      <c r="G104" s="194" t="s">
        <v>161</v>
      </c>
      <c r="H104" s="195">
        <v>8.67</v>
      </c>
      <c r="I104" s="196"/>
      <c r="J104" s="197">
        <f>ROUND(I104*H104,2)</f>
        <v>0</v>
      </c>
      <c r="K104" s="193" t="s">
        <v>21</v>
      </c>
      <c r="L104" s="59"/>
      <c r="M104" s="198" t="s">
        <v>21</v>
      </c>
      <c r="N104" s="199" t="s">
        <v>43</v>
      </c>
      <c r="O104" s="40"/>
      <c r="P104" s="200">
        <f>O104*H104</f>
        <v>0</v>
      </c>
      <c r="Q104" s="200">
        <v>0</v>
      </c>
      <c r="R104" s="200">
        <f>Q104*H104</f>
        <v>0</v>
      </c>
      <c r="S104" s="200">
        <v>0</v>
      </c>
      <c r="T104" s="201">
        <f>S104*H104</f>
        <v>0</v>
      </c>
      <c r="AR104" s="22" t="s">
        <v>191</v>
      </c>
      <c r="AT104" s="22" t="s">
        <v>158</v>
      </c>
      <c r="AU104" s="22" t="s">
        <v>82</v>
      </c>
      <c r="AY104" s="22" t="s">
        <v>156</v>
      </c>
      <c r="BE104" s="202">
        <f>IF(N104="základní",J104,0)</f>
        <v>0</v>
      </c>
      <c r="BF104" s="202">
        <f>IF(N104="snížená",J104,0)</f>
        <v>0</v>
      </c>
      <c r="BG104" s="202">
        <f>IF(N104="zákl. přenesená",J104,0)</f>
        <v>0</v>
      </c>
      <c r="BH104" s="202">
        <f>IF(N104="sníž. přenesená",J104,0)</f>
        <v>0</v>
      </c>
      <c r="BI104" s="202">
        <f>IF(N104="nulová",J104,0)</f>
        <v>0</v>
      </c>
      <c r="BJ104" s="22" t="s">
        <v>80</v>
      </c>
      <c r="BK104" s="202">
        <f>ROUND(I104*H104,2)</f>
        <v>0</v>
      </c>
      <c r="BL104" s="22" t="s">
        <v>191</v>
      </c>
      <c r="BM104" s="22" t="s">
        <v>195</v>
      </c>
    </row>
    <row r="105" spans="2:65" s="1" customFormat="1" ht="22.5" customHeight="1">
      <c r="B105" s="39"/>
      <c r="C105" s="191" t="s">
        <v>180</v>
      </c>
      <c r="D105" s="191" t="s">
        <v>158</v>
      </c>
      <c r="E105" s="192" t="s">
        <v>988</v>
      </c>
      <c r="F105" s="193" t="s">
        <v>987</v>
      </c>
      <c r="G105" s="194" t="s">
        <v>317</v>
      </c>
      <c r="H105" s="195">
        <v>1</v>
      </c>
      <c r="I105" s="196"/>
      <c r="J105" s="197">
        <f>ROUND(I105*H105,2)</f>
        <v>0</v>
      </c>
      <c r="K105" s="193" t="s">
        <v>21</v>
      </c>
      <c r="L105" s="59"/>
      <c r="M105" s="198" t="s">
        <v>21</v>
      </c>
      <c r="N105" s="199" t="s">
        <v>43</v>
      </c>
      <c r="O105" s="40"/>
      <c r="P105" s="200">
        <f>O105*H105</f>
        <v>0</v>
      </c>
      <c r="Q105" s="200">
        <v>0</v>
      </c>
      <c r="R105" s="200">
        <f>Q105*H105</f>
        <v>0</v>
      </c>
      <c r="S105" s="200">
        <v>0</v>
      </c>
      <c r="T105" s="201">
        <f>S105*H105</f>
        <v>0</v>
      </c>
      <c r="AR105" s="22" t="s">
        <v>191</v>
      </c>
      <c r="AT105" s="22" t="s">
        <v>158</v>
      </c>
      <c r="AU105" s="22" t="s">
        <v>82</v>
      </c>
      <c r="AY105" s="22" t="s">
        <v>156</v>
      </c>
      <c r="BE105" s="202">
        <f>IF(N105="základní",J105,0)</f>
        <v>0</v>
      </c>
      <c r="BF105" s="202">
        <f>IF(N105="snížená",J105,0)</f>
        <v>0</v>
      </c>
      <c r="BG105" s="202">
        <f>IF(N105="zákl. přenesená",J105,0)</f>
        <v>0</v>
      </c>
      <c r="BH105" s="202">
        <f>IF(N105="sníž. přenesená",J105,0)</f>
        <v>0</v>
      </c>
      <c r="BI105" s="202">
        <f>IF(N105="nulová",J105,0)</f>
        <v>0</v>
      </c>
      <c r="BJ105" s="22" t="s">
        <v>80</v>
      </c>
      <c r="BK105" s="202">
        <f>ROUND(I105*H105,2)</f>
        <v>0</v>
      </c>
      <c r="BL105" s="22" t="s">
        <v>191</v>
      </c>
      <c r="BM105" s="22" t="s">
        <v>198</v>
      </c>
    </row>
    <row r="106" spans="2:65" s="11" customFormat="1">
      <c r="B106" s="203"/>
      <c r="C106" s="204"/>
      <c r="D106" s="205" t="s">
        <v>163</v>
      </c>
      <c r="E106" s="206" t="s">
        <v>21</v>
      </c>
      <c r="F106" s="207" t="s">
        <v>80</v>
      </c>
      <c r="G106" s="204"/>
      <c r="H106" s="208">
        <v>1</v>
      </c>
      <c r="I106" s="209"/>
      <c r="J106" s="204"/>
      <c r="K106" s="204"/>
      <c r="L106" s="210"/>
      <c r="M106" s="211"/>
      <c r="N106" s="212"/>
      <c r="O106" s="212"/>
      <c r="P106" s="212"/>
      <c r="Q106" s="212"/>
      <c r="R106" s="212"/>
      <c r="S106" s="212"/>
      <c r="T106" s="213"/>
      <c r="AT106" s="214" t="s">
        <v>163</v>
      </c>
      <c r="AU106" s="214" t="s">
        <v>82</v>
      </c>
      <c r="AV106" s="11" t="s">
        <v>82</v>
      </c>
      <c r="AW106" s="11" t="s">
        <v>35</v>
      </c>
      <c r="AX106" s="11" t="s">
        <v>72</v>
      </c>
      <c r="AY106" s="214" t="s">
        <v>156</v>
      </c>
    </row>
    <row r="107" spans="2:65" s="12" customFormat="1">
      <c r="B107" s="215"/>
      <c r="C107" s="216"/>
      <c r="D107" s="217" t="s">
        <v>163</v>
      </c>
      <c r="E107" s="218" t="s">
        <v>21</v>
      </c>
      <c r="F107" s="219" t="s">
        <v>166</v>
      </c>
      <c r="G107" s="216"/>
      <c r="H107" s="220">
        <v>1</v>
      </c>
      <c r="I107" s="221"/>
      <c r="J107" s="216"/>
      <c r="K107" s="216"/>
      <c r="L107" s="222"/>
      <c r="M107" s="223"/>
      <c r="N107" s="224"/>
      <c r="O107" s="224"/>
      <c r="P107" s="224"/>
      <c r="Q107" s="224"/>
      <c r="R107" s="224"/>
      <c r="S107" s="224"/>
      <c r="T107" s="225"/>
      <c r="AT107" s="226" t="s">
        <v>163</v>
      </c>
      <c r="AU107" s="226" t="s">
        <v>82</v>
      </c>
      <c r="AV107" s="12" t="s">
        <v>162</v>
      </c>
      <c r="AW107" s="12" t="s">
        <v>35</v>
      </c>
      <c r="AX107" s="12" t="s">
        <v>80</v>
      </c>
      <c r="AY107" s="226" t="s">
        <v>156</v>
      </c>
    </row>
    <row r="108" spans="2:65" s="1" customFormat="1" ht="22.5" customHeight="1">
      <c r="B108" s="39"/>
      <c r="C108" s="227" t="s">
        <v>200</v>
      </c>
      <c r="D108" s="227" t="s">
        <v>238</v>
      </c>
      <c r="E108" s="228" t="s">
        <v>989</v>
      </c>
      <c r="F108" s="229" t="s">
        <v>990</v>
      </c>
      <c r="G108" s="230" t="s">
        <v>317</v>
      </c>
      <c r="H108" s="231">
        <v>1</v>
      </c>
      <c r="I108" s="232"/>
      <c r="J108" s="233">
        <f>ROUND(I108*H108,2)</f>
        <v>0</v>
      </c>
      <c r="K108" s="229" t="s">
        <v>21</v>
      </c>
      <c r="L108" s="234"/>
      <c r="M108" s="235" t="s">
        <v>21</v>
      </c>
      <c r="N108" s="236" t="s">
        <v>43</v>
      </c>
      <c r="O108" s="40"/>
      <c r="P108" s="200">
        <f>O108*H108</f>
        <v>0</v>
      </c>
      <c r="Q108" s="200">
        <v>0</v>
      </c>
      <c r="R108" s="200">
        <f>Q108*H108</f>
        <v>0</v>
      </c>
      <c r="S108" s="200">
        <v>0</v>
      </c>
      <c r="T108" s="201">
        <f>S108*H108</f>
        <v>0</v>
      </c>
      <c r="AR108" s="22" t="s">
        <v>220</v>
      </c>
      <c r="AT108" s="22" t="s">
        <v>238</v>
      </c>
      <c r="AU108" s="22" t="s">
        <v>82</v>
      </c>
      <c r="AY108" s="22" t="s">
        <v>156</v>
      </c>
      <c r="BE108" s="202">
        <f>IF(N108="základní",J108,0)</f>
        <v>0</v>
      </c>
      <c r="BF108" s="202">
        <f>IF(N108="snížená",J108,0)</f>
        <v>0</v>
      </c>
      <c r="BG108" s="202">
        <f>IF(N108="zákl. přenesená",J108,0)</f>
        <v>0</v>
      </c>
      <c r="BH108" s="202">
        <f>IF(N108="sníž. přenesená",J108,0)</f>
        <v>0</v>
      </c>
      <c r="BI108" s="202">
        <f>IF(N108="nulová",J108,0)</f>
        <v>0</v>
      </c>
      <c r="BJ108" s="22" t="s">
        <v>80</v>
      </c>
      <c r="BK108" s="202">
        <f>ROUND(I108*H108,2)</f>
        <v>0</v>
      </c>
      <c r="BL108" s="22" t="s">
        <v>191</v>
      </c>
      <c r="BM108" s="22" t="s">
        <v>203</v>
      </c>
    </row>
    <row r="109" spans="2:65" s="1" customFormat="1" ht="22.5" customHeight="1">
      <c r="B109" s="39"/>
      <c r="C109" s="227" t="s">
        <v>183</v>
      </c>
      <c r="D109" s="227" t="s">
        <v>238</v>
      </c>
      <c r="E109" s="228" t="s">
        <v>991</v>
      </c>
      <c r="F109" s="229" t="s">
        <v>992</v>
      </c>
      <c r="G109" s="230" t="s">
        <v>317</v>
      </c>
      <c r="H109" s="231">
        <v>2</v>
      </c>
      <c r="I109" s="232"/>
      <c r="J109" s="233">
        <f>ROUND(I109*H109,2)</f>
        <v>0</v>
      </c>
      <c r="K109" s="229" t="s">
        <v>21</v>
      </c>
      <c r="L109" s="234"/>
      <c r="M109" s="235" t="s">
        <v>21</v>
      </c>
      <c r="N109" s="236" t="s">
        <v>43</v>
      </c>
      <c r="O109" s="40"/>
      <c r="P109" s="200">
        <f>O109*H109</f>
        <v>0</v>
      </c>
      <c r="Q109" s="200">
        <v>0</v>
      </c>
      <c r="R109" s="200">
        <f>Q109*H109</f>
        <v>0</v>
      </c>
      <c r="S109" s="200">
        <v>0</v>
      </c>
      <c r="T109" s="201">
        <f>S109*H109</f>
        <v>0</v>
      </c>
      <c r="AR109" s="22" t="s">
        <v>220</v>
      </c>
      <c r="AT109" s="22" t="s">
        <v>238</v>
      </c>
      <c r="AU109" s="22" t="s">
        <v>82</v>
      </c>
      <c r="AY109" s="22" t="s">
        <v>156</v>
      </c>
      <c r="BE109" s="202">
        <f>IF(N109="základní",J109,0)</f>
        <v>0</v>
      </c>
      <c r="BF109" s="202">
        <f>IF(N109="snížená",J109,0)</f>
        <v>0</v>
      </c>
      <c r="BG109" s="202">
        <f>IF(N109="zákl. přenesená",J109,0)</f>
        <v>0</v>
      </c>
      <c r="BH109" s="202">
        <f>IF(N109="sníž. přenesená",J109,0)</f>
        <v>0</v>
      </c>
      <c r="BI109" s="202">
        <f>IF(N109="nulová",J109,0)</f>
        <v>0</v>
      </c>
      <c r="BJ109" s="22" t="s">
        <v>80</v>
      </c>
      <c r="BK109" s="202">
        <f>ROUND(I109*H109,2)</f>
        <v>0</v>
      </c>
      <c r="BL109" s="22" t="s">
        <v>191</v>
      </c>
      <c r="BM109" s="22" t="s">
        <v>206</v>
      </c>
    </row>
    <row r="110" spans="2:65" s="11" customFormat="1">
      <c r="B110" s="203"/>
      <c r="C110" s="204"/>
      <c r="D110" s="205" t="s">
        <v>163</v>
      </c>
      <c r="E110" s="206" t="s">
        <v>21</v>
      </c>
      <c r="F110" s="207" t="s">
        <v>82</v>
      </c>
      <c r="G110" s="204"/>
      <c r="H110" s="208">
        <v>2</v>
      </c>
      <c r="I110" s="209"/>
      <c r="J110" s="204"/>
      <c r="K110" s="204"/>
      <c r="L110" s="210"/>
      <c r="M110" s="211"/>
      <c r="N110" s="212"/>
      <c r="O110" s="212"/>
      <c r="P110" s="212"/>
      <c r="Q110" s="212"/>
      <c r="R110" s="212"/>
      <c r="S110" s="212"/>
      <c r="T110" s="213"/>
      <c r="AT110" s="214" t="s">
        <v>163</v>
      </c>
      <c r="AU110" s="214" t="s">
        <v>82</v>
      </c>
      <c r="AV110" s="11" t="s">
        <v>82</v>
      </c>
      <c r="AW110" s="11" t="s">
        <v>35</v>
      </c>
      <c r="AX110" s="11" t="s">
        <v>72</v>
      </c>
      <c r="AY110" s="214" t="s">
        <v>156</v>
      </c>
    </row>
    <row r="111" spans="2:65" s="12" customFormat="1">
      <c r="B111" s="215"/>
      <c r="C111" s="216"/>
      <c r="D111" s="217" t="s">
        <v>163</v>
      </c>
      <c r="E111" s="218" t="s">
        <v>21</v>
      </c>
      <c r="F111" s="219" t="s">
        <v>166</v>
      </c>
      <c r="G111" s="216"/>
      <c r="H111" s="220">
        <v>2</v>
      </c>
      <c r="I111" s="221"/>
      <c r="J111" s="216"/>
      <c r="K111" s="216"/>
      <c r="L111" s="222"/>
      <c r="M111" s="223"/>
      <c r="N111" s="224"/>
      <c r="O111" s="224"/>
      <c r="P111" s="224"/>
      <c r="Q111" s="224"/>
      <c r="R111" s="224"/>
      <c r="S111" s="224"/>
      <c r="T111" s="225"/>
      <c r="AT111" s="226" t="s">
        <v>163</v>
      </c>
      <c r="AU111" s="226" t="s">
        <v>82</v>
      </c>
      <c r="AV111" s="12" t="s">
        <v>162</v>
      </c>
      <c r="AW111" s="12" t="s">
        <v>35</v>
      </c>
      <c r="AX111" s="12" t="s">
        <v>80</v>
      </c>
      <c r="AY111" s="226" t="s">
        <v>156</v>
      </c>
    </row>
    <row r="112" spans="2:65" s="1" customFormat="1" ht="22.5" customHeight="1">
      <c r="B112" s="39"/>
      <c r="C112" s="227" t="s">
        <v>208</v>
      </c>
      <c r="D112" s="227" t="s">
        <v>238</v>
      </c>
      <c r="E112" s="228" t="s">
        <v>993</v>
      </c>
      <c r="F112" s="229" t="s">
        <v>994</v>
      </c>
      <c r="G112" s="230" t="s">
        <v>317</v>
      </c>
      <c r="H112" s="231">
        <v>1</v>
      </c>
      <c r="I112" s="232"/>
      <c r="J112" s="233">
        <f>ROUND(I112*H112,2)</f>
        <v>0</v>
      </c>
      <c r="K112" s="229" t="s">
        <v>21</v>
      </c>
      <c r="L112" s="234"/>
      <c r="M112" s="235" t="s">
        <v>21</v>
      </c>
      <c r="N112" s="236" t="s">
        <v>43</v>
      </c>
      <c r="O112" s="40"/>
      <c r="P112" s="200">
        <f>O112*H112</f>
        <v>0</v>
      </c>
      <c r="Q112" s="200">
        <v>0</v>
      </c>
      <c r="R112" s="200">
        <f>Q112*H112</f>
        <v>0</v>
      </c>
      <c r="S112" s="200">
        <v>0</v>
      </c>
      <c r="T112" s="201">
        <f>S112*H112</f>
        <v>0</v>
      </c>
      <c r="AR112" s="22" t="s">
        <v>220</v>
      </c>
      <c r="AT112" s="22" t="s">
        <v>238</v>
      </c>
      <c r="AU112" s="22" t="s">
        <v>82</v>
      </c>
      <c r="AY112" s="22" t="s">
        <v>156</v>
      </c>
      <c r="BE112" s="202">
        <f>IF(N112="základní",J112,0)</f>
        <v>0</v>
      </c>
      <c r="BF112" s="202">
        <f>IF(N112="snížená",J112,0)</f>
        <v>0</v>
      </c>
      <c r="BG112" s="202">
        <f>IF(N112="zákl. přenesená",J112,0)</f>
        <v>0</v>
      </c>
      <c r="BH112" s="202">
        <f>IF(N112="sníž. přenesená",J112,0)</f>
        <v>0</v>
      </c>
      <c r="BI112" s="202">
        <f>IF(N112="nulová",J112,0)</f>
        <v>0</v>
      </c>
      <c r="BJ112" s="22" t="s">
        <v>80</v>
      </c>
      <c r="BK112" s="202">
        <f>ROUND(I112*H112,2)</f>
        <v>0</v>
      </c>
      <c r="BL112" s="22" t="s">
        <v>191</v>
      </c>
      <c r="BM112" s="22" t="s">
        <v>211</v>
      </c>
    </row>
    <row r="113" spans="2:65" s="1" customFormat="1" ht="22.5" customHeight="1">
      <c r="B113" s="39"/>
      <c r="C113" s="191" t="s">
        <v>188</v>
      </c>
      <c r="D113" s="191" t="s">
        <v>158</v>
      </c>
      <c r="E113" s="192" t="s">
        <v>995</v>
      </c>
      <c r="F113" s="193" t="s">
        <v>996</v>
      </c>
      <c r="G113" s="194" t="s">
        <v>317</v>
      </c>
      <c r="H113" s="195">
        <v>3</v>
      </c>
      <c r="I113" s="196"/>
      <c r="J113" s="197">
        <f>ROUND(I113*H113,2)</f>
        <v>0</v>
      </c>
      <c r="K113" s="193" t="s">
        <v>21</v>
      </c>
      <c r="L113" s="59"/>
      <c r="M113" s="198" t="s">
        <v>21</v>
      </c>
      <c r="N113" s="199" t="s">
        <v>43</v>
      </c>
      <c r="O113" s="40"/>
      <c r="P113" s="200">
        <f>O113*H113</f>
        <v>0</v>
      </c>
      <c r="Q113" s="200">
        <v>0</v>
      </c>
      <c r="R113" s="200">
        <f>Q113*H113</f>
        <v>0</v>
      </c>
      <c r="S113" s="200">
        <v>0</v>
      </c>
      <c r="T113" s="201">
        <f>S113*H113</f>
        <v>0</v>
      </c>
      <c r="AR113" s="22" t="s">
        <v>191</v>
      </c>
      <c r="AT113" s="22" t="s">
        <v>158</v>
      </c>
      <c r="AU113" s="22" t="s">
        <v>82</v>
      </c>
      <c r="AY113" s="22" t="s">
        <v>156</v>
      </c>
      <c r="BE113" s="202">
        <f>IF(N113="základní",J113,0)</f>
        <v>0</v>
      </c>
      <c r="BF113" s="202">
        <f>IF(N113="snížená",J113,0)</f>
        <v>0</v>
      </c>
      <c r="BG113" s="202">
        <f>IF(N113="zákl. přenesená",J113,0)</f>
        <v>0</v>
      </c>
      <c r="BH113" s="202">
        <f>IF(N113="sníž. přenesená",J113,0)</f>
        <v>0</v>
      </c>
      <c r="BI113" s="202">
        <f>IF(N113="nulová",J113,0)</f>
        <v>0</v>
      </c>
      <c r="BJ113" s="22" t="s">
        <v>80</v>
      </c>
      <c r="BK113" s="202">
        <f>ROUND(I113*H113,2)</f>
        <v>0</v>
      </c>
      <c r="BL113" s="22" t="s">
        <v>191</v>
      </c>
      <c r="BM113" s="22" t="s">
        <v>214</v>
      </c>
    </row>
    <row r="114" spans="2:65" s="11" customFormat="1">
      <c r="B114" s="203"/>
      <c r="C114" s="204"/>
      <c r="D114" s="205" t="s">
        <v>163</v>
      </c>
      <c r="E114" s="206" t="s">
        <v>21</v>
      </c>
      <c r="F114" s="207" t="s">
        <v>997</v>
      </c>
      <c r="G114" s="204"/>
      <c r="H114" s="208">
        <v>3</v>
      </c>
      <c r="I114" s="209"/>
      <c r="J114" s="204"/>
      <c r="K114" s="204"/>
      <c r="L114" s="210"/>
      <c r="M114" s="211"/>
      <c r="N114" s="212"/>
      <c r="O114" s="212"/>
      <c r="P114" s="212"/>
      <c r="Q114" s="212"/>
      <c r="R114" s="212"/>
      <c r="S114" s="212"/>
      <c r="T114" s="213"/>
      <c r="AT114" s="214" t="s">
        <v>163</v>
      </c>
      <c r="AU114" s="214" t="s">
        <v>82</v>
      </c>
      <c r="AV114" s="11" t="s">
        <v>82</v>
      </c>
      <c r="AW114" s="11" t="s">
        <v>35</v>
      </c>
      <c r="AX114" s="11" t="s">
        <v>72</v>
      </c>
      <c r="AY114" s="214" t="s">
        <v>156</v>
      </c>
    </row>
    <row r="115" spans="2:65" s="12" customFormat="1">
      <c r="B115" s="215"/>
      <c r="C115" s="216"/>
      <c r="D115" s="217" t="s">
        <v>163</v>
      </c>
      <c r="E115" s="218" t="s">
        <v>21</v>
      </c>
      <c r="F115" s="219" t="s">
        <v>166</v>
      </c>
      <c r="G115" s="216"/>
      <c r="H115" s="220">
        <v>3</v>
      </c>
      <c r="I115" s="221"/>
      <c r="J115" s="216"/>
      <c r="K115" s="216"/>
      <c r="L115" s="222"/>
      <c r="M115" s="223"/>
      <c r="N115" s="224"/>
      <c r="O115" s="224"/>
      <c r="P115" s="224"/>
      <c r="Q115" s="224"/>
      <c r="R115" s="224"/>
      <c r="S115" s="224"/>
      <c r="T115" s="225"/>
      <c r="AT115" s="226" t="s">
        <v>163</v>
      </c>
      <c r="AU115" s="226" t="s">
        <v>82</v>
      </c>
      <c r="AV115" s="12" t="s">
        <v>162</v>
      </c>
      <c r="AW115" s="12" t="s">
        <v>35</v>
      </c>
      <c r="AX115" s="12" t="s">
        <v>80</v>
      </c>
      <c r="AY115" s="226" t="s">
        <v>156</v>
      </c>
    </row>
    <row r="116" spans="2:65" s="1" customFormat="1" ht="22.5" customHeight="1">
      <c r="B116" s="39"/>
      <c r="C116" s="191" t="s">
        <v>10</v>
      </c>
      <c r="D116" s="191" t="s">
        <v>158</v>
      </c>
      <c r="E116" s="192" t="s">
        <v>998</v>
      </c>
      <c r="F116" s="193" t="s">
        <v>999</v>
      </c>
      <c r="G116" s="194" t="s">
        <v>317</v>
      </c>
      <c r="H116" s="195">
        <v>1</v>
      </c>
      <c r="I116" s="196"/>
      <c r="J116" s="197">
        <f>ROUND(I116*H116,2)</f>
        <v>0</v>
      </c>
      <c r="K116" s="193" t="s">
        <v>21</v>
      </c>
      <c r="L116" s="59"/>
      <c r="M116" s="198" t="s">
        <v>21</v>
      </c>
      <c r="N116" s="199" t="s">
        <v>43</v>
      </c>
      <c r="O116" s="40"/>
      <c r="P116" s="200">
        <f>O116*H116</f>
        <v>0</v>
      </c>
      <c r="Q116" s="200">
        <v>0</v>
      </c>
      <c r="R116" s="200">
        <f>Q116*H116</f>
        <v>0</v>
      </c>
      <c r="S116" s="200">
        <v>0</v>
      </c>
      <c r="T116" s="201">
        <f>S116*H116</f>
        <v>0</v>
      </c>
      <c r="AR116" s="22" t="s">
        <v>191</v>
      </c>
      <c r="AT116" s="22" t="s">
        <v>158</v>
      </c>
      <c r="AU116" s="22" t="s">
        <v>82</v>
      </c>
      <c r="AY116" s="22" t="s">
        <v>156</v>
      </c>
      <c r="BE116" s="202">
        <f>IF(N116="základní",J116,0)</f>
        <v>0</v>
      </c>
      <c r="BF116" s="202">
        <f>IF(N116="snížená",J116,0)</f>
        <v>0</v>
      </c>
      <c r="BG116" s="202">
        <f>IF(N116="zákl. přenesená",J116,0)</f>
        <v>0</v>
      </c>
      <c r="BH116" s="202">
        <f>IF(N116="sníž. přenesená",J116,0)</f>
        <v>0</v>
      </c>
      <c r="BI116" s="202">
        <f>IF(N116="nulová",J116,0)</f>
        <v>0</v>
      </c>
      <c r="BJ116" s="22" t="s">
        <v>80</v>
      </c>
      <c r="BK116" s="202">
        <f>ROUND(I116*H116,2)</f>
        <v>0</v>
      </c>
      <c r="BL116" s="22" t="s">
        <v>191</v>
      </c>
      <c r="BM116" s="22" t="s">
        <v>217</v>
      </c>
    </row>
    <row r="117" spans="2:65" s="1" customFormat="1" ht="31.5" customHeight="1">
      <c r="B117" s="39"/>
      <c r="C117" s="191" t="s">
        <v>191</v>
      </c>
      <c r="D117" s="191" t="s">
        <v>158</v>
      </c>
      <c r="E117" s="192" t="s">
        <v>1000</v>
      </c>
      <c r="F117" s="193" t="s">
        <v>1001</v>
      </c>
      <c r="G117" s="194" t="s">
        <v>232</v>
      </c>
      <c r="H117" s="195">
        <v>0.22900000000000001</v>
      </c>
      <c r="I117" s="196"/>
      <c r="J117" s="197">
        <f>ROUND(I117*H117,2)</f>
        <v>0</v>
      </c>
      <c r="K117" s="193" t="s">
        <v>21</v>
      </c>
      <c r="L117" s="59"/>
      <c r="M117" s="198" t="s">
        <v>21</v>
      </c>
      <c r="N117" s="199" t="s">
        <v>43</v>
      </c>
      <c r="O117" s="40"/>
      <c r="P117" s="200">
        <f>O117*H117</f>
        <v>0</v>
      </c>
      <c r="Q117" s="200">
        <v>0</v>
      </c>
      <c r="R117" s="200">
        <f>Q117*H117</f>
        <v>0</v>
      </c>
      <c r="S117" s="200">
        <v>0</v>
      </c>
      <c r="T117" s="201">
        <f>S117*H117</f>
        <v>0</v>
      </c>
      <c r="AR117" s="22" t="s">
        <v>191</v>
      </c>
      <c r="AT117" s="22" t="s">
        <v>158</v>
      </c>
      <c r="AU117" s="22" t="s">
        <v>82</v>
      </c>
      <c r="AY117" s="22" t="s">
        <v>156</v>
      </c>
      <c r="BE117" s="202">
        <f>IF(N117="základní",J117,0)</f>
        <v>0</v>
      </c>
      <c r="BF117" s="202">
        <f>IF(N117="snížená",J117,0)</f>
        <v>0</v>
      </c>
      <c r="BG117" s="202">
        <f>IF(N117="zákl. přenesená",J117,0)</f>
        <v>0</v>
      </c>
      <c r="BH117" s="202">
        <f>IF(N117="sníž. přenesená",J117,0)</f>
        <v>0</v>
      </c>
      <c r="BI117" s="202">
        <f>IF(N117="nulová",J117,0)</f>
        <v>0</v>
      </c>
      <c r="BJ117" s="22" t="s">
        <v>80</v>
      </c>
      <c r="BK117" s="202">
        <f>ROUND(I117*H117,2)</f>
        <v>0</v>
      </c>
      <c r="BL117" s="22" t="s">
        <v>191</v>
      </c>
      <c r="BM117" s="22" t="s">
        <v>220</v>
      </c>
    </row>
    <row r="118" spans="2:65" s="11" customFormat="1">
      <c r="B118" s="203"/>
      <c r="C118" s="204"/>
      <c r="D118" s="205" t="s">
        <v>163</v>
      </c>
      <c r="E118" s="206" t="s">
        <v>21</v>
      </c>
      <c r="F118" s="207" t="s">
        <v>1002</v>
      </c>
      <c r="G118" s="204"/>
      <c r="H118" s="208">
        <v>0.22900000000000001</v>
      </c>
      <c r="I118" s="209"/>
      <c r="J118" s="204"/>
      <c r="K118" s="204"/>
      <c r="L118" s="210"/>
      <c r="M118" s="211"/>
      <c r="N118" s="212"/>
      <c r="O118" s="212"/>
      <c r="P118" s="212"/>
      <c r="Q118" s="212"/>
      <c r="R118" s="212"/>
      <c r="S118" s="212"/>
      <c r="T118" s="213"/>
      <c r="AT118" s="214" t="s">
        <v>163</v>
      </c>
      <c r="AU118" s="214" t="s">
        <v>82</v>
      </c>
      <c r="AV118" s="11" t="s">
        <v>82</v>
      </c>
      <c r="AW118" s="11" t="s">
        <v>35</v>
      </c>
      <c r="AX118" s="11" t="s">
        <v>72</v>
      </c>
      <c r="AY118" s="214" t="s">
        <v>156</v>
      </c>
    </row>
    <row r="119" spans="2:65" s="12" customFormat="1">
      <c r="B119" s="215"/>
      <c r="C119" s="216"/>
      <c r="D119" s="205" t="s">
        <v>163</v>
      </c>
      <c r="E119" s="239" t="s">
        <v>21</v>
      </c>
      <c r="F119" s="240" t="s">
        <v>166</v>
      </c>
      <c r="G119" s="216"/>
      <c r="H119" s="241">
        <v>0.22900000000000001</v>
      </c>
      <c r="I119" s="221"/>
      <c r="J119" s="216"/>
      <c r="K119" s="216"/>
      <c r="L119" s="222"/>
      <c r="M119" s="223"/>
      <c r="N119" s="224"/>
      <c r="O119" s="224"/>
      <c r="P119" s="224"/>
      <c r="Q119" s="224"/>
      <c r="R119" s="224"/>
      <c r="S119" s="224"/>
      <c r="T119" s="225"/>
      <c r="AT119" s="226" t="s">
        <v>163</v>
      </c>
      <c r="AU119" s="226" t="s">
        <v>82</v>
      </c>
      <c r="AV119" s="12" t="s">
        <v>162</v>
      </c>
      <c r="AW119" s="12" t="s">
        <v>35</v>
      </c>
      <c r="AX119" s="12" t="s">
        <v>80</v>
      </c>
      <c r="AY119" s="226" t="s">
        <v>156</v>
      </c>
    </row>
    <row r="120" spans="2:65" s="10" customFormat="1" ht="29.85" customHeight="1">
      <c r="B120" s="174"/>
      <c r="C120" s="175"/>
      <c r="D120" s="188" t="s">
        <v>71</v>
      </c>
      <c r="E120" s="189" t="s">
        <v>1003</v>
      </c>
      <c r="F120" s="189" t="s">
        <v>1004</v>
      </c>
      <c r="G120" s="175"/>
      <c r="H120" s="175"/>
      <c r="I120" s="178"/>
      <c r="J120" s="190">
        <f>BK120</f>
        <v>0</v>
      </c>
      <c r="K120" s="175"/>
      <c r="L120" s="180"/>
      <c r="M120" s="181"/>
      <c r="N120" s="182"/>
      <c r="O120" s="182"/>
      <c r="P120" s="183">
        <f>SUM(P121:P124)</f>
        <v>0</v>
      </c>
      <c r="Q120" s="182"/>
      <c r="R120" s="183">
        <f>SUM(R121:R124)</f>
        <v>0</v>
      </c>
      <c r="S120" s="182"/>
      <c r="T120" s="184">
        <f>SUM(T121:T124)</f>
        <v>0</v>
      </c>
      <c r="AR120" s="185" t="s">
        <v>82</v>
      </c>
      <c r="AT120" s="186" t="s">
        <v>71</v>
      </c>
      <c r="AU120" s="186" t="s">
        <v>80</v>
      </c>
      <c r="AY120" s="185" t="s">
        <v>156</v>
      </c>
      <c r="BK120" s="187">
        <f>SUM(BK121:BK124)</f>
        <v>0</v>
      </c>
    </row>
    <row r="121" spans="2:65" s="1" customFormat="1" ht="22.5" customHeight="1">
      <c r="B121" s="39"/>
      <c r="C121" s="227" t="s">
        <v>222</v>
      </c>
      <c r="D121" s="227" t="s">
        <v>238</v>
      </c>
      <c r="E121" s="228" t="s">
        <v>1005</v>
      </c>
      <c r="F121" s="229" t="s">
        <v>1006</v>
      </c>
      <c r="G121" s="230" t="s">
        <v>317</v>
      </c>
      <c r="H121" s="231">
        <v>3</v>
      </c>
      <c r="I121" s="232"/>
      <c r="J121" s="233">
        <f>ROUND(I121*H121,2)</f>
        <v>0</v>
      </c>
      <c r="K121" s="229" t="s">
        <v>21</v>
      </c>
      <c r="L121" s="234"/>
      <c r="M121" s="235" t="s">
        <v>21</v>
      </c>
      <c r="N121" s="236" t="s">
        <v>43</v>
      </c>
      <c r="O121" s="40"/>
      <c r="P121" s="200">
        <f>O121*H121</f>
        <v>0</v>
      </c>
      <c r="Q121" s="200">
        <v>0</v>
      </c>
      <c r="R121" s="200">
        <f>Q121*H121</f>
        <v>0</v>
      </c>
      <c r="S121" s="200">
        <v>0</v>
      </c>
      <c r="T121" s="201">
        <f>S121*H121</f>
        <v>0</v>
      </c>
      <c r="AR121" s="22" t="s">
        <v>220</v>
      </c>
      <c r="AT121" s="22" t="s">
        <v>238</v>
      </c>
      <c r="AU121" s="22" t="s">
        <v>82</v>
      </c>
      <c r="AY121" s="22" t="s">
        <v>156</v>
      </c>
      <c r="BE121" s="202">
        <f>IF(N121="základní",J121,0)</f>
        <v>0</v>
      </c>
      <c r="BF121" s="202">
        <f>IF(N121="snížená",J121,0)</f>
        <v>0</v>
      </c>
      <c r="BG121" s="202">
        <f>IF(N121="zákl. přenesená",J121,0)</f>
        <v>0</v>
      </c>
      <c r="BH121" s="202">
        <f>IF(N121="sníž. přenesená",J121,0)</f>
        <v>0</v>
      </c>
      <c r="BI121" s="202">
        <f>IF(N121="nulová",J121,0)</f>
        <v>0</v>
      </c>
      <c r="BJ121" s="22" t="s">
        <v>80</v>
      </c>
      <c r="BK121" s="202">
        <f>ROUND(I121*H121,2)</f>
        <v>0</v>
      </c>
      <c r="BL121" s="22" t="s">
        <v>191</v>
      </c>
      <c r="BM121" s="22" t="s">
        <v>225</v>
      </c>
    </row>
    <row r="122" spans="2:65" s="1" customFormat="1" ht="22.5" customHeight="1">
      <c r="B122" s="39"/>
      <c r="C122" s="191" t="s">
        <v>195</v>
      </c>
      <c r="D122" s="191" t="s">
        <v>158</v>
      </c>
      <c r="E122" s="192" t="s">
        <v>1007</v>
      </c>
      <c r="F122" s="193" t="s">
        <v>1008</v>
      </c>
      <c r="G122" s="194" t="s">
        <v>317</v>
      </c>
      <c r="H122" s="195">
        <v>3</v>
      </c>
      <c r="I122" s="196"/>
      <c r="J122" s="197">
        <f>ROUND(I122*H122,2)</f>
        <v>0</v>
      </c>
      <c r="K122" s="193" t="s">
        <v>21</v>
      </c>
      <c r="L122" s="59"/>
      <c r="M122" s="198" t="s">
        <v>21</v>
      </c>
      <c r="N122" s="199" t="s">
        <v>43</v>
      </c>
      <c r="O122" s="40"/>
      <c r="P122" s="200">
        <f>O122*H122</f>
        <v>0</v>
      </c>
      <c r="Q122" s="200">
        <v>0</v>
      </c>
      <c r="R122" s="200">
        <f>Q122*H122</f>
        <v>0</v>
      </c>
      <c r="S122" s="200">
        <v>0</v>
      </c>
      <c r="T122" s="201">
        <f>S122*H122</f>
        <v>0</v>
      </c>
      <c r="AR122" s="22" t="s">
        <v>191</v>
      </c>
      <c r="AT122" s="22" t="s">
        <v>158</v>
      </c>
      <c r="AU122" s="22" t="s">
        <v>82</v>
      </c>
      <c r="AY122" s="22" t="s">
        <v>156</v>
      </c>
      <c r="BE122" s="202">
        <f>IF(N122="základní",J122,0)</f>
        <v>0</v>
      </c>
      <c r="BF122" s="202">
        <f>IF(N122="snížená",J122,0)</f>
        <v>0</v>
      </c>
      <c r="BG122" s="202">
        <f>IF(N122="zákl. přenesená",J122,0)</f>
        <v>0</v>
      </c>
      <c r="BH122" s="202">
        <f>IF(N122="sníž. přenesená",J122,0)</f>
        <v>0</v>
      </c>
      <c r="BI122" s="202">
        <f>IF(N122="nulová",J122,0)</f>
        <v>0</v>
      </c>
      <c r="BJ122" s="22" t="s">
        <v>80</v>
      </c>
      <c r="BK122" s="202">
        <f>ROUND(I122*H122,2)</f>
        <v>0</v>
      </c>
      <c r="BL122" s="22" t="s">
        <v>191</v>
      </c>
      <c r="BM122" s="22" t="s">
        <v>228</v>
      </c>
    </row>
    <row r="123" spans="2:65" s="1" customFormat="1" ht="22.5" customHeight="1">
      <c r="B123" s="39"/>
      <c r="C123" s="227" t="s">
        <v>229</v>
      </c>
      <c r="D123" s="227" t="s">
        <v>238</v>
      </c>
      <c r="E123" s="228" t="s">
        <v>1009</v>
      </c>
      <c r="F123" s="229" t="s">
        <v>1010</v>
      </c>
      <c r="G123" s="230" t="s">
        <v>317</v>
      </c>
      <c r="H123" s="231">
        <v>1</v>
      </c>
      <c r="I123" s="232"/>
      <c r="J123" s="233">
        <f>ROUND(I123*H123,2)</f>
        <v>0</v>
      </c>
      <c r="K123" s="229" t="s">
        <v>21</v>
      </c>
      <c r="L123" s="234"/>
      <c r="M123" s="235" t="s">
        <v>21</v>
      </c>
      <c r="N123" s="236" t="s">
        <v>43</v>
      </c>
      <c r="O123" s="40"/>
      <c r="P123" s="200">
        <f>O123*H123</f>
        <v>0</v>
      </c>
      <c r="Q123" s="200">
        <v>0</v>
      </c>
      <c r="R123" s="200">
        <f>Q123*H123</f>
        <v>0</v>
      </c>
      <c r="S123" s="200">
        <v>0</v>
      </c>
      <c r="T123" s="201">
        <f>S123*H123</f>
        <v>0</v>
      </c>
      <c r="AR123" s="22" t="s">
        <v>220</v>
      </c>
      <c r="AT123" s="22" t="s">
        <v>238</v>
      </c>
      <c r="AU123" s="22" t="s">
        <v>82</v>
      </c>
      <c r="AY123" s="22" t="s">
        <v>156</v>
      </c>
      <c r="BE123" s="202">
        <f>IF(N123="základní",J123,0)</f>
        <v>0</v>
      </c>
      <c r="BF123" s="202">
        <f>IF(N123="snížená",J123,0)</f>
        <v>0</v>
      </c>
      <c r="BG123" s="202">
        <f>IF(N123="zákl. přenesená",J123,0)</f>
        <v>0</v>
      </c>
      <c r="BH123" s="202">
        <f>IF(N123="sníž. přenesená",J123,0)</f>
        <v>0</v>
      </c>
      <c r="BI123" s="202">
        <f>IF(N123="nulová",J123,0)</f>
        <v>0</v>
      </c>
      <c r="BJ123" s="22" t="s">
        <v>80</v>
      </c>
      <c r="BK123" s="202">
        <f>ROUND(I123*H123,2)</f>
        <v>0</v>
      </c>
      <c r="BL123" s="22" t="s">
        <v>191</v>
      </c>
      <c r="BM123" s="22" t="s">
        <v>233</v>
      </c>
    </row>
    <row r="124" spans="2:65" s="1" customFormat="1" ht="22.5" customHeight="1">
      <c r="B124" s="39"/>
      <c r="C124" s="191" t="s">
        <v>198</v>
      </c>
      <c r="D124" s="191" t="s">
        <v>158</v>
      </c>
      <c r="E124" s="192" t="s">
        <v>1011</v>
      </c>
      <c r="F124" s="193" t="s">
        <v>1012</v>
      </c>
      <c r="G124" s="194" t="s">
        <v>317</v>
      </c>
      <c r="H124" s="195">
        <v>1</v>
      </c>
      <c r="I124" s="196"/>
      <c r="J124" s="197">
        <f>ROUND(I124*H124,2)</f>
        <v>0</v>
      </c>
      <c r="K124" s="193" t="s">
        <v>21</v>
      </c>
      <c r="L124" s="59"/>
      <c r="M124" s="198" t="s">
        <v>21</v>
      </c>
      <c r="N124" s="199" t="s">
        <v>43</v>
      </c>
      <c r="O124" s="40"/>
      <c r="P124" s="200">
        <f>O124*H124</f>
        <v>0</v>
      </c>
      <c r="Q124" s="200">
        <v>0</v>
      </c>
      <c r="R124" s="200">
        <f>Q124*H124</f>
        <v>0</v>
      </c>
      <c r="S124" s="200">
        <v>0</v>
      </c>
      <c r="T124" s="201">
        <f>S124*H124</f>
        <v>0</v>
      </c>
      <c r="AR124" s="22" t="s">
        <v>191</v>
      </c>
      <c r="AT124" s="22" t="s">
        <v>158</v>
      </c>
      <c r="AU124" s="22" t="s">
        <v>82</v>
      </c>
      <c r="AY124" s="22" t="s">
        <v>156</v>
      </c>
      <c r="BE124" s="202">
        <f>IF(N124="základní",J124,0)</f>
        <v>0</v>
      </c>
      <c r="BF124" s="202">
        <f>IF(N124="snížená",J124,0)</f>
        <v>0</v>
      </c>
      <c r="BG124" s="202">
        <f>IF(N124="zákl. přenesená",J124,0)</f>
        <v>0</v>
      </c>
      <c r="BH124" s="202">
        <f>IF(N124="sníž. přenesená",J124,0)</f>
        <v>0</v>
      </c>
      <c r="BI124" s="202">
        <f>IF(N124="nulová",J124,0)</f>
        <v>0</v>
      </c>
      <c r="BJ124" s="22" t="s">
        <v>80</v>
      </c>
      <c r="BK124" s="202">
        <f>ROUND(I124*H124,2)</f>
        <v>0</v>
      </c>
      <c r="BL124" s="22" t="s">
        <v>191</v>
      </c>
      <c r="BM124" s="22" t="s">
        <v>236</v>
      </c>
    </row>
    <row r="125" spans="2:65" s="10" customFormat="1" ht="29.85" customHeight="1">
      <c r="B125" s="174"/>
      <c r="C125" s="175"/>
      <c r="D125" s="188" t="s">
        <v>71</v>
      </c>
      <c r="E125" s="189" t="s">
        <v>1013</v>
      </c>
      <c r="F125" s="189" t="s">
        <v>1014</v>
      </c>
      <c r="G125" s="175"/>
      <c r="H125" s="175"/>
      <c r="I125" s="178"/>
      <c r="J125" s="190">
        <f>BK125</f>
        <v>0</v>
      </c>
      <c r="K125" s="175"/>
      <c r="L125" s="180"/>
      <c r="M125" s="181"/>
      <c r="N125" s="182"/>
      <c r="O125" s="182"/>
      <c r="P125" s="183">
        <f>SUM(P126:P129)</f>
        <v>0</v>
      </c>
      <c r="Q125" s="182"/>
      <c r="R125" s="183">
        <f>SUM(R126:R129)</f>
        <v>0</v>
      </c>
      <c r="S125" s="182"/>
      <c r="T125" s="184">
        <f>SUM(T126:T129)</f>
        <v>0</v>
      </c>
      <c r="AR125" s="185" t="s">
        <v>80</v>
      </c>
      <c r="AT125" s="186" t="s">
        <v>71</v>
      </c>
      <c r="AU125" s="186" t="s">
        <v>80</v>
      </c>
      <c r="AY125" s="185" t="s">
        <v>156</v>
      </c>
      <c r="BK125" s="187">
        <f>SUM(BK126:BK129)</f>
        <v>0</v>
      </c>
    </row>
    <row r="126" spans="2:65" s="1" customFormat="1" ht="22.5" customHeight="1">
      <c r="B126" s="39"/>
      <c r="C126" s="227" t="s">
        <v>9</v>
      </c>
      <c r="D126" s="227" t="s">
        <v>238</v>
      </c>
      <c r="E126" s="228" t="s">
        <v>1015</v>
      </c>
      <c r="F126" s="229" t="s">
        <v>1016</v>
      </c>
      <c r="G126" s="230" t="s">
        <v>349</v>
      </c>
      <c r="H126" s="231">
        <v>60</v>
      </c>
      <c r="I126" s="232"/>
      <c r="J126" s="233">
        <f>ROUND(I126*H126,2)</f>
        <v>0</v>
      </c>
      <c r="K126" s="229" t="s">
        <v>21</v>
      </c>
      <c r="L126" s="234"/>
      <c r="M126" s="235" t="s">
        <v>21</v>
      </c>
      <c r="N126" s="236" t="s">
        <v>43</v>
      </c>
      <c r="O126" s="40"/>
      <c r="P126" s="200">
        <f>O126*H126</f>
        <v>0</v>
      </c>
      <c r="Q126" s="200">
        <v>0</v>
      </c>
      <c r="R126" s="200">
        <f>Q126*H126</f>
        <v>0</v>
      </c>
      <c r="S126" s="200">
        <v>0</v>
      </c>
      <c r="T126" s="201">
        <f>S126*H126</f>
        <v>0</v>
      </c>
      <c r="AR126" s="22" t="s">
        <v>176</v>
      </c>
      <c r="AT126" s="22" t="s">
        <v>238</v>
      </c>
      <c r="AU126" s="22" t="s">
        <v>82</v>
      </c>
      <c r="AY126" s="22" t="s">
        <v>156</v>
      </c>
      <c r="BE126" s="202">
        <f>IF(N126="základní",J126,0)</f>
        <v>0</v>
      </c>
      <c r="BF126" s="202">
        <f>IF(N126="snížená",J126,0)</f>
        <v>0</v>
      </c>
      <c r="BG126" s="202">
        <f>IF(N126="zákl. přenesená",J126,0)</f>
        <v>0</v>
      </c>
      <c r="BH126" s="202">
        <f>IF(N126="sníž. přenesená",J126,0)</f>
        <v>0</v>
      </c>
      <c r="BI126" s="202">
        <f>IF(N126="nulová",J126,0)</f>
        <v>0</v>
      </c>
      <c r="BJ126" s="22" t="s">
        <v>80</v>
      </c>
      <c r="BK126" s="202">
        <f>ROUND(I126*H126,2)</f>
        <v>0</v>
      </c>
      <c r="BL126" s="22" t="s">
        <v>162</v>
      </c>
      <c r="BM126" s="22" t="s">
        <v>241</v>
      </c>
    </row>
    <row r="127" spans="2:65" s="1" customFormat="1" ht="22.5" customHeight="1">
      <c r="B127" s="39"/>
      <c r="C127" s="191" t="s">
        <v>203</v>
      </c>
      <c r="D127" s="191" t="s">
        <v>158</v>
      </c>
      <c r="E127" s="192" t="s">
        <v>1017</v>
      </c>
      <c r="F127" s="193" t="s">
        <v>1018</v>
      </c>
      <c r="G127" s="194" t="s">
        <v>349</v>
      </c>
      <c r="H127" s="195">
        <v>60</v>
      </c>
      <c r="I127" s="196"/>
      <c r="J127" s="197">
        <f>ROUND(I127*H127,2)</f>
        <v>0</v>
      </c>
      <c r="K127" s="193" t="s">
        <v>21</v>
      </c>
      <c r="L127" s="59"/>
      <c r="M127" s="198" t="s">
        <v>21</v>
      </c>
      <c r="N127" s="199" t="s">
        <v>43</v>
      </c>
      <c r="O127" s="40"/>
      <c r="P127" s="200">
        <f>O127*H127</f>
        <v>0</v>
      </c>
      <c r="Q127" s="200">
        <v>0</v>
      </c>
      <c r="R127" s="200">
        <f>Q127*H127</f>
        <v>0</v>
      </c>
      <c r="S127" s="200">
        <v>0</v>
      </c>
      <c r="T127" s="201">
        <f>S127*H127</f>
        <v>0</v>
      </c>
      <c r="AR127" s="22" t="s">
        <v>162</v>
      </c>
      <c r="AT127" s="22" t="s">
        <v>158</v>
      </c>
      <c r="AU127" s="22" t="s">
        <v>82</v>
      </c>
      <c r="AY127" s="22" t="s">
        <v>156</v>
      </c>
      <c r="BE127" s="202">
        <f>IF(N127="základní",J127,0)</f>
        <v>0</v>
      </c>
      <c r="BF127" s="202">
        <f>IF(N127="snížená",J127,0)</f>
        <v>0</v>
      </c>
      <c r="BG127" s="202">
        <f>IF(N127="zákl. přenesená",J127,0)</f>
        <v>0</v>
      </c>
      <c r="BH127" s="202">
        <f>IF(N127="sníž. přenesená",J127,0)</f>
        <v>0</v>
      </c>
      <c r="BI127" s="202">
        <f>IF(N127="nulová",J127,0)</f>
        <v>0</v>
      </c>
      <c r="BJ127" s="22" t="s">
        <v>80</v>
      </c>
      <c r="BK127" s="202">
        <f>ROUND(I127*H127,2)</f>
        <v>0</v>
      </c>
      <c r="BL127" s="22" t="s">
        <v>162</v>
      </c>
      <c r="BM127" s="22" t="s">
        <v>244</v>
      </c>
    </row>
    <row r="128" spans="2:65" s="1" customFormat="1" ht="22.5" customHeight="1">
      <c r="B128" s="39"/>
      <c r="C128" s="227" t="s">
        <v>252</v>
      </c>
      <c r="D128" s="227" t="s">
        <v>238</v>
      </c>
      <c r="E128" s="228" t="s">
        <v>1019</v>
      </c>
      <c r="F128" s="229" t="s">
        <v>1020</v>
      </c>
      <c r="G128" s="230" t="s">
        <v>349</v>
      </c>
      <c r="H128" s="231">
        <v>15</v>
      </c>
      <c r="I128" s="232"/>
      <c r="J128" s="233">
        <f>ROUND(I128*H128,2)</f>
        <v>0</v>
      </c>
      <c r="K128" s="229" t="s">
        <v>21</v>
      </c>
      <c r="L128" s="234"/>
      <c r="M128" s="235" t="s">
        <v>21</v>
      </c>
      <c r="N128" s="236" t="s">
        <v>43</v>
      </c>
      <c r="O128" s="40"/>
      <c r="P128" s="200">
        <f>O128*H128</f>
        <v>0</v>
      </c>
      <c r="Q128" s="200">
        <v>0</v>
      </c>
      <c r="R128" s="200">
        <f>Q128*H128</f>
        <v>0</v>
      </c>
      <c r="S128" s="200">
        <v>0</v>
      </c>
      <c r="T128" s="201">
        <f>S128*H128</f>
        <v>0</v>
      </c>
      <c r="AR128" s="22" t="s">
        <v>176</v>
      </c>
      <c r="AT128" s="22" t="s">
        <v>238</v>
      </c>
      <c r="AU128" s="22" t="s">
        <v>82</v>
      </c>
      <c r="AY128" s="22" t="s">
        <v>156</v>
      </c>
      <c r="BE128" s="202">
        <f>IF(N128="základní",J128,0)</f>
        <v>0</v>
      </c>
      <c r="BF128" s="202">
        <f>IF(N128="snížená",J128,0)</f>
        <v>0</v>
      </c>
      <c r="BG128" s="202">
        <f>IF(N128="zákl. přenesená",J128,0)</f>
        <v>0</v>
      </c>
      <c r="BH128" s="202">
        <f>IF(N128="sníž. přenesená",J128,0)</f>
        <v>0</v>
      </c>
      <c r="BI128" s="202">
        <f>IF(N128="nulová",J128,0)</f>
        <v>0</v>
      </c>
      <c r="BJ128" s="22" t="s">
        <v>80</v>
      </c>
      <c r="BK128" s="202">
        <f>ROUND(I128*H128,2)</f>
        <v>0</v>
      </c>
      <c r="BL128" s="22" t="s">
        <v>162</v>
      </c>
      <c r="BM128" s="22" t="s">
        <v>255</v>
      </c>
    </row>
    <row r="129" spans="2:65" s="1" customFormat="1" ht="22.5" customHeight="1">
      <c r="B129" s="39"/>
      <c r="C129" s="191" t="s">
        <v>206</v>
      </c>
      <c r="D129" s="191" t="s">
        <v>158</v>
      </c>
      <c r="E129" s="192" t="s">
        <v>1021</v>
      </c>
      <c r="F129" s="193" t="s">
        <v>1022</v>
      </c>
      <c r="G129" s="194" t="s">
        <v>349</v>
      </c>
      <c r="H129" s="195">
        <v>15</v>
      </c>
      <c r="I129" s="196"/>
      <c r="J129" s="197">
        <f>ROUND(I129*H129,2)</f>
        <v>0</v>
      </c>
      <c r="K129" s="193" t="s">
        <v>21</v>
      </c>
      <c r="L129" s="59"/>
      <c r="M129" s="198" t="s">
        <v>21</v>
      </c>
      <c r="N129" s="199" t="s">
        <v>43</v>
      </c>
      <c r="O129" s="40"/>
      <c r="P129" s="200">
        <f>O129*H129</f>
        <v>0</v>
      </c>
      <c r="Q129" s="200">
        <v>0</v>
      </c>
      <c r="R129" s="200">
        <f>Q129*H129</f>
        <v>0</v>
      </c>
      <c r="S129" s="200">
        <v>0</v>
      </c>
      <c r="T129" s="201">
        <f>S129*H129</f>
        <v>0</v>
      </c>
      <c r="AR129" s="22" t="s">
        <v>162</v>
      </c>
      <c r="AT129" s="22" t="s">
        <v>158</v>
      </c>
      <c r="AU129" s="22" t="s">
        <v>82</v>
      </c>
      <c r="AY129" s="22" t="s">
        <v>156</v>
      </c>
      <c r="BE129" s="202">
        <f>IF(N129="základní",J129,0)</f>
        <v>0</v>
      </c>
      <c r="BF129" s="202">
        <f>IF(N129="snížená",J129,0)</f>
        <v>0</v>
      </c>
      <c r="BG129" s="202">
        <f>IF(N129="zákl. přenesená",J129,0)</f>
        <v>0</v>
      </c>
      <c r="BH129" s="202">
        <f>IF(N129="sníž. přenesená",J129,0)</f>
        <v>0</v>
      </c>
      <c r="BI129" s="202">
        <f>IF(N129="nulová",J129,0)</f>
        <v>0</v>
      </c>
      <c r="BJ129" s="22" t="s">
        <v>80</v>
      </c>
      <c r="BK129" s="202">
        <f>ROUND(I129*H129,2)</f>
        <v>0</v>
      </c>
      <c r="BL129" s="22" t="s">
        <v>162</v>
      </c>
      <c r="BM129" s="22" t="s">
        <v>259</v>
      </c>
    </row>
    <row r="130" spans="2:65" s="10" customFormat="1" ht="29.85" customHeight="1">
      <c r="B130" s="174"/>
      <c r="C130" s="175"/>
      <c r="D130" s="188" t="s">
        <v>71</v>
      </c>
      <c r="E130" s="189" t="s">
        <v>1023</v>
      </c>
      <c r="F130" s="189" t="s">
        <v>1024</v>
      </c>
      <c r="G130" s="175"/>
      <c r="H130" s="175"/>
      <c r="I130" s="178"/>
      <c r="J130" s="190">
        <f>BK130</f>
        <v>0</v>
      </c>
      <c r="K130" s="175"/>
      <c r="L130" s="180"/>
      <c r="M130" s="181"/>
      <c r="N130" s="182"/>
      <c r="O130" s="182"/>
      <c r="P130" s="183">
        <f>SUM(P131:P136)</f>
        <v>0</v>
      </c>
      <c r="Q130" s="182"/>
      <c r="R130" s="183">
        <f>SUM(R131:R136)</f>
        <v>0</v>
      </c>
      <c r="S130" s="182"/>
      <c r="T130" s="184">
        <f>SUM(T131:T136)</f>
        <v>0</v>
      </c>
      <c r="AR130" s="185" t="s">
        <v>80</v>
      </c>
      <c r="AT130" s="186" t="s">
        <v>71</v>
      </c>
      <c r="AU130" s="186" t="s">
        <v>80</v>
      </c>
      <c r="AY130" s="185" t="s">
        <v>156</v>
      </c>
      <c r="BK130" s="187">
        <f>SUM(BK131:BK136)</f>
        <v>0</v>
      </c>
    </row>
    <row r="131" spans="2:65" s="1" customFormat="1" ht="22.5" customHeight="1">
      <c r="B131" s="39"/>
      <c r="C131" s="227" t="s">
        <v>261</v>
      </c>
      <c r="D131" s="227" t="s">
        <v>238</v>
      </c>
      <c r="E131" s="228" t="s">
        <v>1025</v>
      </c>
      <c r="F131" s="229" t="s">
        <v>1026</v>
      </c>
      <c r="G131" s="230" t="s">
        <v>317</v>
      </c>
      <c r="H131" s="231">
        <v>3</v>
      </c>
      <c r="I131" s="232"/>
      <c r="J131" s="233">
        <f t="shared" ref="J131:J136" si="0">ROUND(I131*H131,2)</f>
        <v>0</v>
      </c>
      <c r="K131" s="229" t="s">
        <v>21</v>
      </c>
      <c r="L131" s="234"/>
      <c r="M131" s="235" t="s">
        <v>21</v>
      </c>
      <c r="N131" s="236" t="s">
        <v>43</v>
      </c>
      <c r="O131" s="40"/>
      <c r="P131" s="200">
        <f t="shared" ref="P131:P136" si="1">O131*H131</f>
        <v>0</v>
      </c>
      <c r="Q131" s="200">
        <v>0</v>
      </c>
      <c r="R131" s="200">
        <f t="shared" ref="R131:R136" si="2">Q131*H131</f>
        <v>0</v>
      </c>
      <c r="S131" s="200">
        <v>0</v>
      </c>
      <c r="T131" s="201">
        <f t="shared" ref="T131:T136" si="3">S131*H131</f>
        <v>0</v>
      </c>
      <c r="AR131" s="22" t="s">
        <v>176</v>
      </c>
      <c r="AT131" s="22" t="s">
        <v>238</v>
      </c>
      <c r="AU131" s="22" t="s">
        <v>82</v>
      </c>
      <c r="AY131" s="22" t="s">
        <v>156</v>
      </c>
      <c r="BE131" s="202">
        <f t="shared" ref="BE131:BE136" si="4">IF(N131="základní",J131,0)</f>
        <v>0</v>
      </c>
      <c r="BF131" s="202">
        <f t="shared" ref="BF131:BF136" si="5">IF(N131="snížená",J131,0)</f>
        <v>0</v>
      </c>
      <c r="BG131" s="202">
        <f t="shared" ref="BG131:BG136" si="6">IF(N131="zákl. přenesená",J131,0)</f>
        <v>0</v>
      </c>
      <c r="BH131" s="202">
        <f t="shared" ref="BH131:BH136" si="7">IF(N131="sníž. přenesená",J131,0)</f>
        <v>0</v>
      </c>
      <c r="BI131" s="202">
        <f t="shared" ref="BI131:BI136" si="8">IF(N131="nulová",J131,0)</f>
        <v>0</v>
      </c>
      <c r="BJ131" s="22" t="s">
        <v>80</v>
      </c>
      <c r="BK131" s="202">
        <f t="shared" ref="BK131:BK136" si="9">ROUND(I131*H131,2)</f>
        <v>0</v>
      </c>
      <c r="BL131" s="22" t="s">
        <v>162</v>
      </c>
      <c r="BM131" s="22" t="s">
        <v>264</v>
      </c>
    </row>
    <row r="132" spans="2:65" s="1" customFormat="1" ht="22.5" customHeight="1">
      <c r="B132" s="39"/>
      <c r="C132" s="191" t="s">
        <v>211</v>
      </c>
      <c r="D132" s="191" t="s">
        <v>158</v>
      </c>
      <c r="E132" s="192" t="s">
        <v>1027</v>
      </c>
      <c r="F132" s="193" t="s">
        <v>1028</v>
      </c>
      <c r="G132" s="194" t="s">
        <v>317</v>
      </c>
      <c r="H132" s="195">
        <v>3</v>
      </c>
      <c r="I132" s="196"/>
      <c r="J132" s="197">
        <f t="shared" si="0"/>
        <v>0</v>
      </c>
      <c r="K132" s="193" t="s">
        <v>21</v>
      </c>
      <c r="L132" s="59"/>
      <c r="M132" s="198" t="s">
        <v>21</v>
      </c>
      <c r="N132" s="199" t="s">
        <v>43</v>
      </c>
      <c r="O132" s="40"/>
      <c r="P132" s="200">
        <f t="shared" si="1"/>
        <v>0</v>
      </c>
      <c r="Q132" s="200">
        <v>0</v>
      </c>
      <c r="R132" s="200">
        <f t="shared" si="2"/>
        <v>0</v>
      </c>
      <c r="S132" s="200">
        <v>0</v>
      </c>
      <c r="T132" s="201">
        <f t="shared" si="3"/>
        <v>0</v>
      </c>
      <c r="AR132" s="22" t="s">
        <v>162</v>
      </c>
      <c r="AT132" s="22" t="s">
        <v>158</v>
      </c>
      <c r="AU132" s="22" t="s">
        <v>82</v>
      </c>
      <c r="AY132" s="22" t="s">
        <v>156</v>
      </c>
      <c r="BE132" s="202">
        <f t="shared" si="4"/>
        <v>0</v>
      </c>
      <c r="BF132" s="202">
        <f t="shared" si="5"/>
        <v>0</v>
      </c>
      <c r="BG132" s="202">
        <f t="shared" si="6"/>
        <v>0</v>
      </c>
      <c r="BH132" s="202">
        <f t="shared" si="7"/>
        <v>0</v>
      </c>
      <c r="BI132" s="202">
        <f t="shared" si="8"/>
        <v>0</v>
      </c>
      <c r="BJ132" s="22" t="s">
        <v>80</v>
      </c>
      <c r="BK132" s="202">
        <f t="shared" si="9"/>
        <v>0</v>
      </c>
      <c r="BL132" s="22" t="s">
        <v>162</v>
      </c>
      <c r="BM132" s="22" t="s">
        <v>267</v>
      </c>
    </row>
    <row r="133" spans="2:65" s="1" customFormat="1" ht="22.5" customHeight="1">
      <c r="B133" s="39"/>
      <c r="C133" s="227" t="s">
        <v>272</v>
      </c>
      <c r="D133" s="227" t="s">
        <v>238</v>
      </c>
      <c r="E133" s="228" t="s">
        <v>1029</v>
      </c>
      <c r="F133" s="229" t="s">
        <v>1030</v>
      </c>
      <c r="G133" s="230" t="s">
        <v>317</v>
      </c>
      <c r="H133" s="231">
        <v>3</v>
      </c>
      <c r="I133" s="232"/>
      <c r="J133" s="233">
        <f t="shared" si="0"/>
        <v>0</v>
      </c>
      <c r="K133" s="229" t="s">
        <v>21</v>
      </c>
      <c r="L133" s="234"/>
      <c r="M133" s="235" t="s">
        <v>21</v>
      </c>
      <c r="N133" s="236" t="s">
        <v>43</v>
      </c>
      <c r="O133" s="40"/>
      <c r="P133" s="200">
        <f t="shared" si="1"/>
        <v>0</v>
      </c>
      <c r="Q133" s="200">
        <v>0</v>
      </c>
      <c r="R133" s="200">
        <f t="shared" si="2"/>
        <v>0</v>
      </c>
      <c r="S133" s="200">
        <v>0</v>
      </c>
      <c r="T133" s="201">
        <f t="shared" si="3"/>
        <v>0</v>
      </c>
      <c r="AR133" s="22" t="s">
        <v>176</v>
      </c>
      <c r="AT133" s="22" t="s">
        <v>238</v>
      </c>
      <c r="AU133" s="22" t="s">
        <v>82</v>
      </c>
      <c r="AY133" s="22" t="s">
        <v>156</v>
      </c>
      <c r="BE133" s="202">
        <f t="shared" si="4"/>
        <v>0</v>
      </c>
      <c r="BF133" s="202">
        <f t="shared" si="5"/>
        <v>0</v>
      </c>
      <c r="BG133" s="202">
        <f t="shared" si="6"/>
        <v>0</v>
      </c>
      <c r="BH133" s="202">
        <f t="shared" si="7"/>
        <v>0</v>
      </c>
      <c r="BI133" s="202">
        <f t="shared" si="8"/>
        <v>0</v>
      </c>
      <c r="BJ133" s="22" t="s">
        <v>80</v>
      </c>
      <c r="BK133" s="202">
        <f t="shared" si="9"/>
        <v>0</v>
      </c>
      <c r="BL133" s="22" t="s">
        <v>162</v>
      </c>
      <c r="BM133" s="22" t="s">
        <v>275</v>
      </c>
    </row>
    <row r="134" spans="2:65" s="1" customFormat="1" ht="22.5" customHeight="1">
      <c r="B134" s="39"/>
      <c r="C134" s="191" t="s">
        <v>214</v>
      </c>
      <c r="D134" s="191" t="s">
        <v>158</v>
      </c>
      <c r="E134" s="192" t="s">
        <v>1031</v>
      </c>
      <c r="F134" s="193" t="s">
        <v>1032</v>
      </c>
      <c r="G134" s="194" t="s">
        <v>317</v>
      </c>
      <c r="H134" s="195">
        <v>3</v>
      </c>
      <c r="I134" s="196"/>
      <c r="J134" s="197">
        <f t="shared" si="0"/>
        <v>0</v>
      </c>
      <c r="K134" s="193" t="s">
        <v>21</v>
      </c>
      <c r="L134" s="59"/>
      <c r="M134" s="198" t="s">
        <v>21</v>
      </c>
      <c r="N134" s="199" t="s">
        <v>43</v>
      </c>
      <c r="O134" s="40"/>
      <c r="P134" s="200">
        <f t="shared" si="1"/>
        <v>0</v>
      </c>
      <c r="Q134" s="200">
        <v>0</v>
      </c>
      <c r="R134" s="200">
        <f t="shared" si="2"/>
        <v>0</v>
      </c>
      <c r="S134" s="200">
        <v>0</v>
      </c>
      <c r="T134" s="201">
        <f t="shared" si="3"/>
        <v>0</v>
      </c>
      <c r="AR134" s="22" t="s">
        <v>162</v>
      </c>
      <c r="AT134" s="22" t="s">
        <v>158</v>
      </c>
      <c r="AU134" s="22" t="s">
        <v>82</v>
      </c>
      <c r="AY134" s="22" t="s">
        <v>156</v>
      </c>
      <c r="BE134" s="202">
        <f t="shared" si="4"/>
        <v>0</v>
      </c>
      <c r="BF134" s="202">
        <f t="shared" si="5"/>
        <v>0</v>
      </c>
      <c r="BG134" s="202">
        <f t="shared" si="6"/>
        <v>0</v>
      </c>
      <c r="BH134" s="202">
        <f t="shared" si="7"/>
        <v>0</v>
      </c>
      <c r="BI134" s="202">
        <f t="shared" si="8"/>
        <v>0</v>
      </c>
      <c r="BJ134" s="22" t="s">
        <v>80</v>
      </c>
      <c r="BK134" s="202">
        <f t="shared" si="9"/>
        <v>0</v>
      </c>
      <c r="BL134" s="22" t="s">
        <v>162</v>
      </c>
      <c r="BM134" s="22" t="s">
        <v>278</v>
      </c>
    </row>
    <row r="135" spans="2:65" s="1" customFormat="1" ht="22.5" customHeight="1">
      <c r="B135" s="39"/>
      <c r="C135" s="227" t="s">
        <v>279</v>
      </c>
      <c r="D135" s="227" t="s">
        <v>238</v>
      </c>
      <c r="E135" s="228" t="s">
        <v>1033</v>
      </c>
      <c r="F135" s="229" t="s">
        <v>1034</v>
      </c>
      <c r="G135" s="230" t="s">
        <v>317</v>
      </c>
      <c r="H135" s="231">
        <v>4</v>
      </c>
      <c r="I135" s="232"/>
      <c r="J135" s="233">
        <f t="shared" si="0"/>
        <v>0</v>
      </c>
      <c r="K135" s="229" t="s">
        <v>21</v>
      </c>
      <c r="L135" s="234"/>
      <c r="M135" s="235" t="s">
        <v>21</v>
      </c>
      <c r="N135" s="236" t="s">
        <v>43</v>
      </c>
      <c r="O135" s="40"/>
      <c r="P135" s="200">
        <f t="shared" si="1"/>
        <v>0</v>
      </c>
      <c r="Q135" s="200">
        <v>0</v>
      </c>
      <c r="R135" s="200">
        <f t="shared" si="2"/>
        <v>0</v>
      </c>
      <c r="S135" s="200">
        <v>0</v>
      </c>
      <c r="T135" s="201">
        <f t="shared" si="3"/>
        <v>0</v>
      </c>
      <c r="AR135" s="22" t="s">
        <v>176</v>
      </c>
      <c r="AT135" s="22" t="s">
        <v>238</v>
      </c>
      <c r="AU135" s="22" t="s">
        <v>82</v>
      </c>
      <c r="AY135" s="22" t="s">
        <v>156</v>
      </c>
      <c r="BE135" s="202">
        <f t="shared" si="4"/>
        <v>0</v>
      </c>
      <c r="BF135" s="202">
        <f t="shared" si="5"/>
        <v>0</v>
      </c>
      <c r="BG135" s="202">
        <f t="shared" si="6"/>
        <v>0</v>
      </c>
      <c r="BH135" s="202">
        <f t="shared" si="7"/>
        <v>0</v>
      </c>
      <c r="BI135" s="202">
        <f t="shared" si="8"/>
        <v>0</v>
      </c>
      <c r="BJ135" s="22" t="s">
        <v>80</v>
      </c>
      <c r="BK135" s="202">
        <f t="shared" si="9"/>
        <v>0</v>
      </c>
      <c r="BL135" s="22" t="s">
        <v>162</v>
      </c>
      <c r="BM135" s="22" t="s">
        <v>282</v>
      </c>
    </row>
    <row r="136" spans="2:65" s="1" customFormat="1" ht="22.5" customHeight="1">
      <c r="B136" s="39"/>
      <c r="C136" s="191" t="s">
        <v>217</v>
      </c>
      <c r="D136" s="191" t="s">
        <v>158</v>
      </c>
      <c r="E136" s="192" t="s">
        <v>1035</v>
      </c>
      <c r="F136" s="193" t="s">
        <v>1036</v>
      </c>
      <c r="G136" s="194" t="s">
        <v>317</v>
      </c>
      <c r="H136" s="195">
        <v>4</v>
      </c>
      <c r="I136" s="196"/>
      <c r="J136" s="197">
        <f t="shared" si="0"/>
        <v>0</v>
      </c>
      <c r="K136" s="193" t="s">
        <v>21</v>
      </c>
      <c r="L136" s="59"/>
      <c r="M136" s="198" t="s">
        <v>21</v>
      </c>
      <c r="N136" s="245" t="s">
        <v>43</v>
      </c>
      <c r="O136" s="246"/>
      <c r="P136" s="247">
        <f t="shared" si="1"/>
        <v>0</v>
      </c>
      <c r="Q136" s="247">
        <v>0</v>
      </c>
      <c r="R136" s="247">
        <f t="shared" si="2"/>
        <v>0</v>
      </c>
      <c r="S136" s="247">
        <v>0</v>
      </c>
      <c r="T136" s="248">
        <f t="shared" si="3"/>
        <v>0</v>
      </c>
      <c r="AR136" s="22" t="s">
        <v>162</v>
      </c>
      <c r="AT136" s="22" t="s">
        <v>158</v>
      </c>
      <c r="AU136" s="22" t="s">
        <v>82</v>
      </c>
      <c r="AY136" s="22" t="s">
        <v>156</v>
      </c>
      <c r="BE136" s="202">
        <f t="shared" si="4"/>
        <v>0</v>
      </c>
      <c r="BF136" s="202">
        <f t="shared" si="5"/>
        <v>0</v>
      </c>
      <c r="BG136" s="202">
        <f t="shared" si="6"/>
        <v>0</v>
      </c>
      <c r="BH136" s="202">
        <f t="shared" si="7"/>
        <v>0</v>
      </c>
      <c r="BI136" s="202">
        <f t="shared" si="8"/>
        <v>0</v>
      </c>
      <c r="BJ136" s="22" t="s">
        <v>80</v>
      </c>
      <c r="BK136" s="202">
        <f t="shared" si="9"/>
        <v>0</v>
      </c>
      <c r="BL136" s="22" t="s">
        <v>162</v>
      </c>
      <c r="BM136" s="22" t="s">
        <v>291</v>
      </c>
    </row>
    <row r="137" spans="2:65" s="1" customFormat="1" ht="6.95" customHeight="1">
      <c r="B137" s="54"/>
      <c r="C137" s="55"/>
      <c r="D137" s="55"/>
      <c r="E137" s="55"/>
      <c r="F137" s="55"/>
      <c r="G137" s="55"/>
      <c r="H137" s="55"/>
      <c r="I137" s="137"/>
      <c r="J137" s="55"/>
      <c r="K137" s="55"/>
      <c r="L137" s="59"/>
    </row>
  </sheetData>
  <sheetProtection password="CC35" sheet="1" objects="1" scenarios="1" formatCells="0" formatColumns="0" formatRows="0" sort="0" autoFilter="0"/>
  <autoFilter ref="C82:K136"/>
  <mergeCells count="9">
    <mergeCell ref="E73:H73"/>
    <mergeCell ref="E75:H75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2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26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9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9"/>
      <c r="B1" s="110"/>
      <c r="C1" s="110"/>
      <c r="D1" s="111" t="s">
        <v>1</v>
      </c>
      <c r="E1" s="110"/>
      <c r="F1" s="112" t="s">
        <v>110</v>
      </c>
      <c r="G1" s="369" t="s">
        <v>111</v>
      </c>
      <c r="H1" s="369"/>
      <c r="I1" s="113"/>
      <c r="J1" s="112" t="s">
        <v>112</v>
      </c>
      <c r="K1" s="111" t="s">
        <v>113</v>
      </c>
      <c r="L1" s="112" t="s">
        <v>114</v>
      </c>
      <c r="M1" s="112"/>
      <c r="N1" s="112"/>
      <c r="O1" s="112"/>
      <c r="P1" s="112"/>
      <c r="Q1" s="112"/>
      <c r="R1" s="112"/>
      <c r="S1" s="112"/>
      <c r="T1" s="112"/>
      <c r="U1" s="18"/>
      <c r="V1" s="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</row>
    <row r="2" spans="1:70" ht="36.950000000000003" customHeight="1"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AT2" s="22" t="s">
        <v>97</v>
      </c>
    </row>
    <row r="3" spans="1:70" ht="6.95" customHeight="1">
      <c r="B3" s="23"/>
      <c r="C3" s="24"/>
      <c r="D3" s="24"/>
      <c r="E3" s="24"/>
      <c r="F3" s="24"/>
      <c r="G3" s="24"/>
      <c r="H3" s="24"/>
      <c r="I3" s="114"/>
      <c r="J3" s="24"/>
      <c r="K3" s="25"/>
      <c r="AT3" s="22" t="s">
        <v>82</v>
      </c>
    </row>
    <row r="4" spans="1:70" ht="36.950000000000003" customHeight="1">
      <c r="B4" s="26"/>
      <c r="C4" s="27"/>
      <c r="D4" s="28" t="s">
        <v>115</v>
      </c>
      <c r="E4" s="27"/>
      <c r="F4" s="27"/>
      <c r="G4" s="27"/>
      <c r="H4" s="27"/>
      <c r="I4" s="115"/>
      <c r="J4" s="27"/>
      <c r="K4" s="29"/>
      <c r="M4" s="30" t="s">
        <v>12</v>
      </c>
      <c r="AT4" s="22" t="s">
        <v>6</v>
      </c>
    </row>
    <row r="5" spans="1:70" ht="6.95" customHeight="1">
      <c r="B5" s="26"/>
      <c r="C5" s="27"/>
      <c r="D5" s="27"/>
      <c r="E5" s="27"/>
      <c r="F5" s="27"/>
      <c r="G5" s="27"/>
      <c r="H5" s="27"/>
      <c r="I5" s="115"/>
      <c r="J5" s="27"/>
      <c r="K5" s="29"/>
    </row>
    <row r="6" spans="1:70" ht="15">
      <c r="B6" s="26"/>
      <c r="C6" s="27"/>
      <c r="D6" s="35" t="s">
        <v>18</v>
      </c>
      <c r="E6" s="27"/>
      <c r="F6" s="27"/>
      <c r="G6" s="27"/>
      <c r="H6" s="27"/>
      <c r="I6" s="115"/>
      <c r="J6" s="27"/>
      <c r="K6" s="29"/>
    </row>
    <row r="7" spans="1:70" ht="22.5" customHeight="1">
      <c r="B7" s="26"/>
      <c r="C7" s="27"/>
      <c r="D7" s="27"/>
      <c r="E7" s="370" t="str">
        <f>'Rekapitulace stavby'!K6</f>
        <v>Slavkov - ekologizace kotelny na tuhá paliva</v>
      </c>
      <c r="F7" s="371"/>
      <c r="G7" s="371"/>
      <c r="H7" s="371"/>
      <c r="I7" s="115"/>
      <c r="J7" s="27"/>
      <c r="K7" s="29"/>
    </row>
    <row r="8" spans="1:70" s="1" customFormat="1" ht="15">
      <c r="B8" s="39"/>
      <c r="C8" s="40"/>
      <c r="D8" s="35" t="s">
        <v>116</v>
      </c>
      <c r="E8" s="40"/>
      <c r="F8" s="40"/>
      <c r="G8" s="40"/>
      <c r="H8" s="40"/>
      <c r="I8" s="116"/>
      <c r="J8" s="40"/>
      <c r="K8" s="43"/>
    </row>
    <row r="9" spans="1:70" s="1" customFormat="1" ht="36.950000000000003" customHeight="1">
      <c r="B9" s="39"/>
      <c r="C9" s="40"/>
      <c r="D9" s="40"/>
      <c r="E9" s="372" t="s">
        <v>1037</v>
      </c>
      <c r="F9" s="373"/>
      <c r="G9" s="373"/>
      <c r="H9" s="373"/>
      <c r="I9" s="116"/>
      <c r="J9" s="40"/>
      <c r="K9" s="43"/>
    </row>
    <row r="10" spans="1:70" s="1" customFormat="1">
      <c r="B10" s="39"/>
      <c r="C10" s="40"/>
      <c r="D10" s="40"/>
      <c r="E10" s="40"/>
      <c r="F10" s="40"/>
      <c r="G10" s="40"/>
      <c r="H10" s="40"/>
      <c r="I10" s="116"/>
      <c r="J10" s="40"/>
      <c r="K10" s="43"/>
    </row>
    <row r="11" spans="1:70" s="1" customFormat="1" ht="14.45" customHeight="1">
      <c r="B11" s="39"/>
      <c r="C11" s="40"/>
      <c r="D11" s="35" t="s">
        <v>20</v>
      </c>
      <c r="E11" s="40"/>
      <c r="F11" s="33" t="s">
        <v>21</v>
      </c>
      <c r="G11" s="40"/>
      <c r="H11" s="40"/>
      <c r="I11" s="117" t="s">
        <v>22</v>
      </c>
      <c r="J11" s="33" t="s">
        <v>21</v>
      </c>
      <c r="K11" s="43"/>
    </row>
    <row r="12" spans="1:70" s="1" customFormat="1" ht="14.45" customHeight="1">
      <c r="B12" s="39"/>
      <c r="C12" s="40"/>
      <c r="D12" s="35" t="s">
        <v>23</v>
      </c>
      <c r="E12" s="40"/>
      <c r="F12" s="33" t="s">
        <v>24</v>
      </c>
      <c r="G12" s="40"/>
      <c r="H12" s="40"/>
      <c r="I12" s="117" t="s">
        <v>25</v>
      </c>
      <c r="J12" s="118" t="str">
        <f>'Rekapitulace stavby'!AN8</f>
        <v>23. 8. 2017</v>
      </c>
      <c r="K12" s="43"/>
    </row>
    <row r="13" spans="1:70" s="1" customFormat="1" ht="10.9" customHeight="1">
      <c r="B13" s="39"/>
      <c r="C13" s="40"/>
      <c r="D13" s="40"/>
      <c r="E13" s="40"/>
      <c r="F13" s="40"/>
      <c r="G13" s="40"/>
      <c r="H13" s="40"/>
      <c r="I13" s="116"/>
      <c r="J13" s="40"/>
      <c r="K13" s="43"/>
    </row>
    <row r="14" spans="1:70" s="1" customFormat="1" ht="14.45" customHeight="1">
      <c r="B14" s="39"/>
      <c r="C14" s="40"/>
      <c r="D14" s="35" t="s">
        <v>27</v>
      </c>
      <c r="E14" s="40"/>
      <c r="F14" s="40"/>
      <c r="G14" s="40"/>
      <c r="H14" s="40"/>
      <c r="I14" s="117" t="s">
        <v>28</v>
      </c>
      <c r="J14" s="33" t="s">
        <v>21</v>
      </c>
      <c r="K14" s="43"/>
    </row>
    <row r="15" spans="1:70" s="1" customFormat="1" ht="18" customHeight="1">
      <c r="B15" s="39"/>
      <c r="C15" s="40"/>
      <c r="D15" s="40"/>
      <c r="E15" s="33" t="s">
        <v>29</v>
      </c>
      <c r="F15" s="40"/>
      <c r="G15" s="40"/>
      <c r="H15" s="40"/>
      <c r="I15" s="117" t="s">
        <v>30</v>
      </c>
      <c r="J15" s="33" t="s">
        <v>21</v>
      </c>
      <c r="K15" s="43"/>
    </row>
    <row r="16" spans="1:70" s="1" customFormat="1" ht="6.95" customHeight="1">
      <c r="B16" s="39"/>
      <c r="C16" s="40"/>
      <c r="D16" s="40"/>
      <c r="E16" s="40"/>
      <c r="F16" s="40"/>
      <c r="G16" s="40"/>
      <c r="H16" s="40"/>
      <c r="I16" s="116"/>
      <c r="J16" s="40"/>
      <c r="K16" s="43"/>
    </row>
    <row r="17" spans="2:11" s="1" customFormat="1" ht="14.45" customHeight="1">
      <c r="B17" s="39"/>
      <c r="C17" s="40"/>
      <c r="D17" s="35" t="s">
        <v>31</v>
      </c>
      <c r="E17" s="40"/>
      <c r="F17" s="40"/>
      <c r="G17" s="40"/>
      <c r="H17" s="40"/>
      <c r="I17" s="117" t="s">
        <v>28</v>
      </c>
      <c r="J17" s="33" t="str">
        <f>IF('Rekapitulace stavby'!AN13="Vyplň údaj","",IF('Rekapitulace stavby'!AN13="","",'Rekapitulace stavby'!AN13))</f>
        <v/>
      </c>
      <c r="K17" s="43"/>
    </row>
    <row r="18" spans="2:11" s="1" customFormat="1" ht="18" customHeight="1">
      <c r="B18" s="39"/>
      <c r="C18" s="40"/>
      <c r="D18" s="40"/>
      <c r="E18" s="33" t="str">
        <f>IF('Rekapitulace stavby'!E14="Vyplň údaj","",IF('Rekapitulace stavby'!E14="","",'Rekapitulace stavby'!E14))</f>
        <v/>
      </c>
      <c r="F18" s="40"/>
      <c r="G18" s="40"/>
      <c r="H18" s="40"/>
      <c r="I18" s="117" t="s">
        <v>30</v>
      </c>
      <c r="J18" s="33" t="str">
        <f>IF('Rekapitulace stavby'!AN14="Vyplň údaj","",IF('Rekapitulace stavby'!AN14="","",'Rekapitulace stavby'!AN14))</f>
        <v/>
      </c>
      <c r="K18" s="43"/>
    </row>
    <row r="19" spans="2:11" s="1" customFormat="1" ht="6.95" customHeight="1">
      <c r="B19" s="39"/>
      <c r="C19" s="40"/>
      <c r="D19" s="40"/>
      <c r="E19" s="40"/>
      <c r="F19" s="40"/>
      <c r="G19" s="40"/>
      <c r="H19" s="40"/>
      <c r="I19" s="116"/>
      <c r="J19" s="40"/>
      <c r="K19" s="43"/>
    </row>
    <row r="20" spans="2:11" s="1" customFormat="1" ht="14.45" customHeight="1">
      <c r="B20" s="39"/>
      <c r="C20" s="40"/>
      <c r="D20" s="35" t="s">
        <v>33</v>
      </c>
      <c r="E20" s="40"/>
      <c r="F20" s="40"/>
      <c r="G20" s="40"/>
      <c r="H20" s="40"/>
      <c r="I20" s="117" t="s">
        <v>28</v>
      </c>
      <c r="J20" s="33" t="s">
        <v>21</v>
      </c>
      <c r="K20" s="43"/>
    </row>
    <row r="21" spans="2:11" s="1" customFormat="1" ht="18" customHeight="1">
      <c r="B21" s="39"/>
      <c r="C21" s="40"/>
      <c r="D21" s="40"/>
      <c r="E21" s="33" t="s">
        <v>34</v>
      </c>
      <c r="F21" s="40"/>
      <c r="G21" s="40"/>
      <c r="H21" s="40"/>
      <c r="I21" s="117" t="s">
        <v>30</v>
      </c>
      <c r="J21" s="33" t="s">
        <v>21</v>
      </c>
      <c r="K21" s="43"/>
    </row>
    <row r="22" spans="2:11" s="1" customFormat="1" ht="6.95" customHeight="1">
      <c r="B22" s="39"/>
      <c r="C22" s="40"/>
      <c r="D22" s="40"/>
      <c r="E22" s="40"/>
      <c r="F22" s="40"/>
      <c r="G22" s="40"/>
      <c r="H22" s="40"/>
      <c r="I22" s="116"/>
      <c r="J22" s="40"/>
      <c r="K22" s="43"/>
    </row>
    <row r="23" spans="2:11" s="1" customFormat="1" ht="14.45" customHeight="1">
      <c r="B23" s="39"/>
      <c r="C23" s="40"/>
      <c r="D23" s="35" t="s">
        <v>36</v>
      </c>
      <c r="E23" s="40"/>
      <c r="F23" s="40"/>
      <c r="G23" s="40"/>
      <c r="H23" s="40"/>
      <c r="I23" s="116"/>
      <c r="J23" s="40"/>
      <c r="K23" s="43"/>
    </row>
    <row r="24" spans="2:11" s="6" customFormat="1" ht="22.5" customHeight="1">
      <c r="B24" s="119"/>
      <c r="C24" s="120"/>
      <c r="D24" s="120"/>
      <c r="E24" s="362" t="s">
        <v>21</v>
      </c>
      <c r="F24" s="362"/>
      <c r="G24" s="362"/>
      <c r="H24" s="362"/>
      <c r="I24" s="121"/>
      <c r="J24" s="120"/>
      <c r="K24" s="122"/>
    </row>
    <row r="25" spans="2:11" s="1" customFormat="1" ht="6.95" customHeight="1">
      <c r="B25" s="39"/>
      <c r="C25" s="40"/>
      <c r="D25" s="40"/>
      <c r="E25" s="40"/>
      <c r="F25" s="40"/>
      <c r="G25" s="40"/>
      <c r="H25" s="40"/>
      <c r="I25" s="116"/>
      <c r="J25" s="40"/>
      <c r="K25" s="43"/>
    </row>
    <row r="26" spans="2:11" s="1" customFormat="1" ht="6.95" customHeight="1">
      <c r="B26" s="39"/>
      <c r="C26" s="40"/>
      <c r="D26" s="83"/>
      <c r="E26" s="83"/>
      <c r="F26" s="83"/>
      <c r="G26" s="83"/>
      <c r="H26" s="83"/>
      <c r="I26" s="123"/>
      <c r="J26" s="83"/>
      <c r="K26" s="124"/>
    </row>
    <row r="27" spans="2:11" s="1" customFormat="1" ht="25.35" customHeight="1">
      <c r="B27" s="39"/>
      <c r="C27" s="40"/>
      <c r="D27" s="125" t="s">
        <v>38</v>
      </c>
      <c r="E27" s="40"/>
      <c r="F27" s="40"/>
      <c r="G27" s="40"/>
      <c r="H27" s="40"/>
      <c r="I27" s="116"/>
      <c r="J27" s="126">
        <f>ROUND(J82,2)</f>
        <v>0</v>
      </c>
      <c r="K27" s="43"/>
    </row>
    <row r="28" spans="2:11" s="1" customFormat="1" ht="6.95" customHeight="1">
      <c r="B28" s="39"/>
      <c r="C28" s="40"/>
      <c r="D28" s="83"/>
      <c r="E28" s="83"/>
      <c r="F28" s="83"/>
      <c r="G28" s="83"/>
      <c r="H28" s="83"/>
      <c r="I28" s="123"/>
      <c r="J28" s="83"/>
      <c r="K28" s="124"/>
    </row>
    <row r="29" spans="2:11" s="1" customFormat="1" ht="14.45" customHeight="1">
      <c r="B29" s="39"/>
      <c r="C29" s="40"/>
      <c r="D29" s="40"/>
      <c r="E29" s="40"/>
      <c r="F29" s="44" t="s">
        <v>40</v>
      </c>
      <c r="G29" s="40"/>
      <c r="H29" s="40"/>
      <c r="I29" s="127" t="s">
        <v>39</v>
      </c>
      <c r="J29" s="44" t="s">
        <v>41</v>
      </c>
      <c r="K29" s="43"/>
    </row>
    <row r="30" spans="2:11" s="1" customFormat="1" ht="14.45" customHeight="1">
      <c r="B30" s="39"/>
      <c r="C30" s="40"/>
      <c r="D30" s="47" t="s">
        <v>42</v>
      </c>
      <c r="E30" s="47" t="s">
        <v>43</v>
      </c>
      <c r="F30" s="128">
        <f>ROUND(SUM(BE82:BE125), 2)</f>
        <v>0</v>
      </c>
      <c r="G30" s="40"/>
      <c r="H30" s="40"/>
      <c r="I30" s="129">
        <v>0.21</v>
      </c>
      <c r="J30" s="128">
        <f>ROUND(ROUND((SUM(BE82:BE125)), 2)*I30, 2)</f>
        <v>0</v>
      </c>
      <c r="K30" s="43"/>
    </row>
    <row r="31" spans="2:11" s="1" customFormat="1" ht="14.45" customHeight="1">
      <c r="B31" s="39"/>
      <c r="C31" s="40"/>
      <c r="D31" s="40"/>
      <c r="E31" s="47" t="s">
        <v>44</v>
      </c>
      <c r="F31" s="128">
        <f>ROUND(SUM(BF82:BF125), 2)</f>
        <v>0</v>
      </c>
      <c r="G31" s="40"/>
      <c r="H31" s="40"/>
      <c r="I31" s="129">
        <v>0.15</v>
      </c>
      <c r="J31" s="128">
        <f>ROUND(ROUND((SUM(BF82:BF125)), 2)*I31, 2)</f>
        <v>0</v>
      </c>
      <c r="K31" s="43"/>
    </row>
    <row r="32" spans="2:11" s="1" customFormat="1" ht="14.45" hidden="1" customHeight="1">
      <c r="B32" s="39"/>
      <c r="C32" s="40"/>
      <c r="D32" s="40"/>
      <c r="E32" s="47" t="s">
        <v>45</v>
      </c>
      <c r="F32" s="128">
        <f>ROUND(SUM(BG82:BG125), 2)</f>
        <v>0</v>
      </c>
      <c r="G32" s="40"/>
      <c r="H32" s="40"/>
      <c r="I32" s="129">
        <v>0.21</v>
      </c>
      <c r="J32" s="128">
        <v>0</v>
      </c>
      <c r="K32" s="43"/>
    </row>
    <row r="33" spans="2:11" s="1" customFormat="1" ht="14.45" hidden="1" customHeight="1">
      <c r="B33" s="39"/>
      <c r="C33" s="40"/>
      <c r="D33" s="40"/>
      <c r="E33" s="47" t="s">
        <v>46</v>
      </c>
      <c r="F33" s="128">
        <f>ROUND(SUM(BH82:BH125), 2)</f>
        <v>0</v>
      </c>
      <c r="G33" s="40"/>
      <c r="H33" s="40"/>
      <c r="I33" s="129">
        <v>0.15</v>
      </c>
      <c r="J33" s="128">
        <v>0</v>
      </c>
      <c r="K33" s="43"/>
    </row>
    <row r="34" spans="2:11" s="1" customFormat="1" ht="14.45" hidden="1" customHeight="1">
      <c r="B34" s="39"/>
      <c r="C34" s="40"/>
      <c r="D34" s="40"/>
      <c r="E34" s="47" t="s">
        <v>47</v>
      </c>
      <c r="F34" s="128">
        <f>ROUND(SUM(BI82:BI125), 2)</f>
        <v>0</v>
      </c>
      <c r="G34" s="40"/>
      <c r="H34" s="40"/>
      <c r="I34" s="129">
        <v>0</v>
      </c>
      <c r="J34" s="128">
        <v>0</v>
      </c>
      <c r="K34" s="43"/>
    </row>
    <row r="35" spans="2:11" s="1" customFormat="1" ht="6.95" customHeight="1">
      <c r="B35" s="39"/>
      <c r="C35" s="40"/>
      <c r="D35" s="40"/>
      <c r="E35" s="40"/>
      <c r="F35" s="40"/>
      <c r="G35" s="40"/>
      <c r="H35" s="40"/>
      <c r="I35" s="116"/>
      <c r="J35" s="40"/>
      <c r="K35" s="43"/>
    </row>
    <row r="36" spans="2:11" s="1" customFormat="1" ht="25.35" customHeight="1">
      <c r="B36" s="39"/>
      <c r="C36" s="130"/>
      <c r="D36" s="131" t="s">
        <v>48</v>
      </c>
      <c r="E36" s="77"/>
      <c r="F36" s="77"/>
      <c r="G36" s="132" t="s">
        <v>49</v>
      </c>
      <c r="H36" s="133" t="s">
        <v>50</v>
      </c>
      <c r="I36" s="134"/>
      <c r="J36" s="135">
        <f>SUM(J27:J34)</f>
        <v>0</v>
      </c>
      <c r="K36" s="136"/>
    </row>
    <row r="37" spans="2:11" s="1" customFormat="1" ht="14.45" customHeight="1">
      <c r="B37" s="54"/>
      <c r="C37" s="55"/>
      <c r="D37" s="55"/>
      <c r="E37" s="55"/>
      <c r="F37" s="55"/>
      <c r="G37" s="55"/>
      <c r="H37" s="55"/>
      <c r="I37" s="137"/>
      <c r="J37" s="55"/>
      <c r="K37" s="56"/>
    </row>
    <row r="41" spans="2:11" s="1" customFormat="1" ht="6.95" customHeight="1">
      <c r="B41" s="138"/>
      <c r="C41" s="139"/>
      <c r="D41" s="139"/>
      <c r="E41" s="139"/>
      <c r="F41" s="139"/>
      <c r="G41" s="139"/>
      <c r="H41" s="139"/>
      <c r="I41" s="140"/>
      <c r="J41" s="139"/>
      <c r="K41" s="141"/>
    </row>
    <row r="42" spans="2:11" s="1" customFormat="1" ht="36.950000000000003" customHeight="1">
      <c r="B42" s="39"/>
      <c r="C42" s="28" t="s">
        <v>118</v>
      </c>
      <c r="D42" s="40"/>
      <c r="E42" s="40"/>
      <c r="F42" s="40"/>
      <c r="G42" s="40"/>
      <c r="H42" s="40"/>
      <c r="I42" s="116"/>
      <c r="J42" s="40"/>
      <c r="K42" s="43"/>
    </row>
    <row r="43" spans="2:11" s="1" customFormat="1" ht="6.95" customHeight="1">
      <c r="B43" s="39"/>
      <c r="C43" s="40"/>
      <c r="D43" s="40"/>
      <c r="E43" s="40"/>
      <c r="F43" s="40"/>
      <c r="G43" s="40"/>
      <c r="H43" s="40"/>
      <c r="I43" s="116"/>
      <c r="J43" s="40"/>
      <c r="K43" s="43"/>
    </row>
    <row r="44" spans="2:11" s="1" customFormat="1" ht="14.45" customHeight="1">
      <c r="B44" s="39"/>
      <c r="C44" s="35" t="s">
        <v>18</v>
      </c>
      <c r="D44" s="40"/>
      <c r="E44" s="40"/>
      <c r="F44" s="40"/>
      <c r="G44" s="40"/>
      <c r="H44" s="40"/>
      <c r="I44" s="116"/>
      <c r="J44" s="40"/>
      <c r="K44" s="43"/>
    </row>
    <row r="45" spans="2:11" s="1" customFormat="1" ht="22.5" customHeight="1">
      <c r="B45" s="39"/>
      <c r="C45" s="40"/>
      <c r="D45" s="40"/>
      <c r="E45" s="370" t="str">
        <f>E7</f>
        <v>Slavkov - ekologizace kotelny na tuhá paliva</v>
      </c>
      <c r="F45" s="371"/>
      <c r="G45" s="371"/>
      <c r="H45" s="371"/>
      <c r="I45" s="116"/>
      <c r="J45" s="40"/>
      <c r="K45" s="43"/>
    </row>
    <row r="46" spans="2:11" s="1" customFormat="1" ht="14.45" customHeight="1">
      <c r="B46" s="39"/>
      <c r="C46" s="35" t="s">
        <v>116</v>
      </c>
      <c r="D46" s="40"/>
      <c r="E46" s="40"/>
      <c r="F46" s="40"/>
      <c r="G46" s="40"/>
      <c r="H46" s="40"/>
      <c r="I46" s="116"/>
      <c r="J46" s="40"/>
      <c r="K46" s="43"/>
    </row>
    <row r="47" spans="2:11" s="1" customFormat="1" ht="23.25" customHeight="1">
      <c r="B47" s="39"/>
      <c r="C47" s="40"/>
      <c r="D47" s="40"/>
      <c r="E47" s="372" t="str">
        <f>E9</f>
        <v>SO 04 - Přeložka VO</v>
      </c>
      <c r="F47" s="373"/>
      <c r="G47" s="373"/>
      <c r="H47" s="373"/>
      <c r="I47" s="116"/>
      <c r="J47" s="40"/>
      <c r="K47" s="43"/>
    </row>
    <row r="48" spans="2:11" s="1" customFormat="1" ht="6.95" customHeight="1">
      <c r="B48" s="39"/>
      <c r="C48" s="40"/>
      <c r="D48" s="40"/>
      <c r="E48" s="40"/>
      <c r="F48" s="40"/>
      <c r="G48" s="40"/>
      <c r="H48" s="40"/>
      <c r="I48" s="116"/>
      <c r="J48" s="40"/>
      <c r="K48" s="43"/>
    </row>
    <row r="49" spans="2:47" s="1" customFormat="1" ht="18" customHeight="1">
      <c r="B49" s="39"/>
      <c r="C49" s="35" t="s">
        <v>23</v>
      </c>
      <c r="D49" s="40"/>
      <c r="E49" s="40"/>
      <c r="F49" s="33" t="str">
        <f>F12</f>
        <v xml:space="preserve">VZ Slavkov </v>
      </c>
      <c r="G49" s="40"/>
      <c r="H49" s="40"/>
      <c r="I49" s="117" t="s">
        <v>25</v>
      </c>
      <c r="J49" s="118" t="str">
        <f>IF(J12="","",J12)</f>
        <v>23. 8. 2017</v>
      </c>
      <c r="K49" s="43"/>
    </row>
    <row r="50" spans="2:47" s="1" customFormat="1" ht="6.95" customHeight="1">
      <c r="B50" s="39"/>
      <c r="C50" s="40"/>
      <c r="D50" s="40"/>
      <c r="E50" s="40"/>
      <c r="F50" s="40"/>
      <c r="G50" s="40"/>
      <c r="H50" s="40"/>
      <c r="I50" s="116"/>
      <c r="J50" s="40"/>
      <c r="K50" s="43"/>
    </row>
    <row r="51" spans="2:47" s="1" customFormat="1" ht="15">
      <c r="B51" s="39"/>
      <c r="C51" s="35" t="s">
        <v>27</v>
      </c>
      <c r="D51" s="40"/>
      <c r="E51" s="40"/>
      <c r="F51" s="33" t="str">
        <f>E15</f>
        <v>Armádní servisní, p.o.</v>
      </c>
      <c r="G51" s="40"/>
      <c r="H51" s="40"/>
      <c r="I51" s="117" t="s">
        <v>33</v>
      </c>
      <c r="J51" s="33" t="str">
        <f>E21</f>
        <v>Václav Krejčí</v>
      </c>
      <c r="K51" s="43"/>
    </row>
    <row r="52" spans="2:47" s="1" customFormat="1" ht="14.45" customHeight="1">
      <c r="B52" s="39"/>
      <c r="C52" s="35" t="s">
        <v>31</v>
      </c>
      <c r="D52" s="40"/>
      <c r="E52" s="40"/>
      <c r="F52" s="33" t="str">
        <f>IF(E18="","",E18)</f>
        <v/>
      </c>
      <c r="G52" s="40"/>
      <c r="H52" s="40"/>
      <c r="I52" s="116"/>
      <c r="J52" s="40"/>
      <c r="K52" s="43"/>
    </row>
    <row r="53" spans="2:47" s="1" customFormat="1" ht="10.35" customHeight="1">
      <c r="B53" s="39"/>
      <c r="C53" s="40"/>
      <c r="D53" s="40"/>
      <c r="E53" s="40"/>
      <c r="F53" s="40"/>
      <c r="G53" s="40"/>
      <c r="H53" s="40"/>
      <c r="I53" s="116"/>
      <c r="J53" s="40"/>
      <c r="K53" s="43"/>
    </row>
    <row r="54" spans="2:47" s="1" customFormat="1" ht="29.25" customHeight="1">
      <c r="B54" s="39"/>
      <c r="C54" s="142" t="s">
        <v>119</v>
      </c>
      <c r="D54" s="130"/>
      <c r="E54" s="130"/>
      <c r="F54" s="130"/>
      <c r="G54" s="130"/>
      <c r="H54" s="130"/>
      <c r="I54" s="143"/>
      <c r="J54" s="144" t="s">
        <v>120</v>
      </c>
      <c r="K54" s="145"/>
    </row>
    <row r="55" spans="2:47" s="1" customFormat="1" ht="10.35" customHeight="1">
      <c r="B55" s="39"/>
      <c r="C55" s="40"/>
      <c r="D55" s="40"/>
      <c r="E55" s="40"/>
      <c r="F55" s="40"/>
      <c r="G55" s="40"/>
      <c r="H55" s="40"/>
      <c r="I55" s="116"/>
      <c r="J55" s="40"/>
      <c r="K55" s="43"/>
    </row>
    <row r="56" spans="2:47" s="1" customFormat="1" ht="29.25" customHeight="1">
      <c r="B56" s="39"/>
      <c r="C56" s="146" t="s">
        <v>121</v>
      </c>
      <c r="D56" s="40"/>
      <c r="E56" s="40"/>
      <c r="F56" s="40"/>
      <c r="G56" s="40"/>
      <c r="H56" s="40"/>
      <c r="I56" s="116"/>
      <c r="J56" s="126">
        <f>J82</f>
        <v>0</v>
      </c>
      <c r="K56" s="43"/>
      <c r="AU56" s="22" t="s">
        <v>122</v>
      </c>
    </row>
    <row r="57" spans="2:47" s="7" customFormat="1" ht="24.95" customHeight="1">
      <c r="B57" s="147"/>
      <c r="C57" s="148"/>
      <c r="D57" s="149" t="s">
        <v>123</v>
      </c>
      <c r="E57" s="150"/>
      <c r="F57" s="150"/>
      <c r="G57" s="150"/>
      <c r="H57" s="150"/>
      <c r="I57" s="151"/>
      <c r="J57" s="152">
        <f>J83</f>
        <v>0</v>
      </c>
      <c r="K57" s="153"/>
    </row>
    <row r="58" spans="2:47" s="8" customFormat="1" ht="19.899999999999999" customHeight="1">
      <c r="B58" s="154"/>
      <c r="C58" s="155"/>
      <c r="D58" s="156" t="s">
        <v>124</v>
      </c>
      <c r="E58" s="157"/>
      <c r="F58" s="157"/>
      <c r="G58" s="157"/>
      <c r="H58" s="157"/>
      <c r="I58" s="158"/>
      <c r="J58" s="159">
        <f>J84</f>
        <v>0</v>
      </c>
      <c r="K58" s="160"/>
    </row>
    <row r="59" spans="2:47" s="8" customFormat="1" ht="19.899999999999999" customHeight="1">
      <c r="B59" s="154"/>
      <c r="C59" s="155"/>
      <c r="D59" s="156" t="s">
        <v>127</v>
      </c>
      <c r="E59" s="157"/>
      <c r="F59" s="157"/>
      <c r="G59" s="157"/>
      <c r="H59" s="157"/>
      <c r="I59" s="158"/>
      <c r="J59" s="159">
        <f>J116</f>
        <v>0</v>
      </c>
      <c r="K59" s="160"/>
    </row>
    <row r="60" spans="2:47" s="8" customFormat="1" ht="19.899999999999999" customHeight="1">
      <c r="B60" s="154"/>
      <c r="C60" s="155"/>
      <c r="D60" s="156" t="s">
        <v>133</v>
      </c>
      <c r="E60" s="157"/>
      <c r="F60" s="157"/>
      <c r="G60" s="157"/>
      <c r="H60" s="157"/>
      <c r="I60" s="158"/>
      <c r="J60" s="159">
        <f>J120</f>
        <v>0</v>
      </c>
      <c r="K60" s="160"/>
    </row>
    <row r="61" spans="2:47" s="7" customFormat="1" ht="24.95" customHeight="1">
      <c r="B61" s="147"/>
      <c r="C61" s="148"/>
      <c r="D61" s="149" t="s">
        <v>731</v>
      </c>
      <c r="E61" s="150"/>
      <c r="F61" s="150"/>
      <c r="G61" s="150"/>
      <c r="H61" s="150"/>
      <c r="I61" s="151"/>
      <c r="J61" s="152">
        <f>J122</f>
        <v>0</v>
      </c>
      <c r="K61" s="153"/>
    </row>
    <row r="62" spans="2:47" s="8" customFormat="1" ht="19.899999999999999" customHeight="1">
      <c r="B62" s="154"/>
      <c r="C62" s="155"/>
      <c r="D62" s="156" t="s">
        <v>1038</v>
      </c>
      <c r="E62" s="157"/>
      <c r="F62" s="157"/>
      <c r="G62" s="157"/>
      <c r="H62" s="157"/>
      <c r="I62" s="158"/>
      <c r="J62" s="159">
        <f>J123</f>
        <v>0</v>
      </c>
      <c r="K62" s="160"/>
    </row>
    <row r="63" spans="2:47" s="1" customFormat="1" ht="21.75" customHeight="1">
      <c r="B63" s="39"/>
      <c r="C63" s="40"/>
      <c r="D63" s="40"/>
      <c r="E63" s="40"/>
      <c r="F63" s="40"/>
      <c r="G63" s="40"/>
      <c r="H63" s="40"/>
      <c r="I63" s="116"/>
      <c r="J63" s="40"/>
      <c r="K63" s="43"/>
    </row>
    <row r="64" spans="2:47" s="1" customFormat="1" ht="6.95" customHeight="1">
      <c r="B64" s="54"/>
      <c r="C64" s="55"/>
      <c r="D64" s="55"/>
      <c r="E64" s="55"/>
      <c r="F64" s="55"/>
      <c r="G64" s="55"/>
      <c r="H64" s="55"/>
      <c r="I64" s="137"/>
      <c r="J64" s="55"/>
      <c r="K64" s="56"/>
    </row>
    <row r="68" spans="2:12" s="1" customFormat="1" ht="6.95" customHeight="1">
      <c r="B68" s="57"/>
      <c r="C68" s="58"/>
      <c r="D68" s="58"/>
      <c r="E68" s="58"/>
      <c r="F68" s="58"/>
      <c r="G68" s="58"/>
      <c r="H68" s="58"/>
      <c r="I68" s="140"/>
      <c r="J68" s="58"/>
      <c r="K68" s="58"/>
      <c r="L68" s="59"/>
    </row>
    <row r="69" spans="2:12" s="1" customFormat="1" ht="36.950000000000003" customHeight="1">
      <c r="B69" s="39"/>
      <c r="C69" s="60" t="s">
        <v>140</v>
      </c>
      <c r="D69" s="61"/>
      <c r="E69" s="61"/>
      <c r="F69" s="61"/>
      <c r="G69" s="61"/>
      <c r="H69" s="61"/>
      <c r="I69" s="161"/>
      <c r="J69" s="61"/>
      <c r="K69" s="61"/>
      <c r="L69" s="59"/>
    </row>
    <row r="70" spans="2:12" s="1" customFormat="1" ht="6.95" customHeight="1">
      <c r="B70" s="39"/>
      <c r="C70" s="61"/>
      <c r="D70" s="61"/>
      <c r="E70" s="61"/>
      <c r="F70" s="61"/>
      <c r="G70" s="61"/>
      <c r="H70" s="61"/>
      <c r="I70" s="161"/>
      <c r="J70" s="61"/>
      <c r="K70" s="61"/>
      <c r="L70" s="59"/>
    </row>
    <row r="71" spans="2:12" s="1" customFormat="1" ht="14.45" customHeight="1">
      <c r="B71" s="39"/>
      <c r="C71" s="63" t="s">
        <v>18</v>
      </c>
      <c r="D71" s="61"/>
      <c r="E71" s="61"/>
      <c r="F71" s="61"/>
      <c r="G71" s="61"/>
      <c r="H71" s="61"/>
      <c r="I71" s="161"/>
      <c r="J71" s="61"/>
      <c r="K71" s="61"/>
      <c r="L71" s="59"/>
    </row>
    <row r="72" spans="2:12" s="1" customFormat="1" ht="22.5" customHeight="1">
      <c r="B72" s="39"/>
      <c r="C72" s="61"/>
      <c r="D72" s="61"/>
      <c r="E72" s="366" t="str">
        <f>E7</f>
        <v>Slavkov - ekologizace kotelny na tuhá paliva</v>
      </c>
      <c r="F72" s="367"/>
      <c r="G72" s="367"/>
      <c r="H72" s="367"/>
      <c r="I72" s="161"/>
      <c r="J72" s="61"/>
      <c r="K72" s="61"/>
      <c r="L72" s="59"/>
    </row>
    <row r="73" spans="2:12" s="1" customFormat="1" ht="14.45" customHeight="1">
      <c r="B73" s="39"/>
      <c r="C73" s="63" t="s">
        <v>116</v>
      </c>
      <c r="D73" s="61"/>
      <c r="E73" s="61"/>
      <c r="F73" s="61"/>
      <c r="G73" s="61"/>
      <c r="H73" s="61"/>
      <c r="I73" s="161"/>
      <c r="J73" s="61"/>
      <c r="K73" s="61"/>
      <c r="L73" s="59"/>
    </row>
    <row r="74" spans="2:12" s="1" customFormat="1" ht="23.25" customHeight="1">
      <c r="B74" s="39"/>
      <c r="C74" s="61"/>
      <c r="D74" s="61"/>
      <c r="E74" s="334" t="str">
        <f>E9</f>
        <v>SO 04 - Přeložka VO</v>
      </c>
      <c r="F74" s="368"/>
      <c r="G74" s="368"/>
      <c r="H74" s="368"/>
      <c r="I74" s="161"/>
      <c r="J74" s="61"/>
      <c r="K74" s="61"/>
      <c r="L74" s="59"/>
    </row>
    <row r="75" spans="2:12" s="1" customFormat="1" ht="6.95" customHeight="1">
      <c r="B75" s="39"/>
      <c r="C75" s="61"/>
      <c r="D75" s="61"/>
      <c r="E75" s="61"/>
      <c r="F75" s="61"/>
      <c r="G75" s="61"/>
      <c r="H75" s="61"/>
      <c r="I75" s="161"/>
      <c r="J75" s="61"/>
      <c r="K75" s="61"/>
      <c r="L75" s="59"/>
    </row>
    <row r="76" spans="2:12" s="1" customFormat="1" ht="18" customHeight="1">
      <c r="B76" s="39"/>
      <c r="C76" s="63" t="s">
        <v>23</v>
      </c>
      <c r="D76" s="61"/>
      <c r="E76" s="61"/>
      <c r="F76" s="162" t="str">
        <f>F12</f>
        <v xml:space="preserve">VZ Slavkov </v>
      </c>
      <c r="G76" s="61"/>
      <c r="H76" s="61"/>
      <c r="I76" s="163" t="s">
        <v>25</v>
      </c>
      <c r="J76" s="71" t="str">
        <f>IF(J12="","",J12)</f>
        <v>23. 8. 2017</v>
      </c>
      <c r="K76" s="61"/>
      <c r="L76" s="59"/>
    </row>
    <row r="77" spans="2:12" s="1" customFormat="1" ht="6.95" customHeight="1">
      <c r="B77" s="39"/>
      <c r="C77" s="61"/>
      <c r="D77" s="61"/>
      <c r="E77" s="61"/>
      <c r="F77" s="61"/>
      <c r="G77" s="61"/>
      <c r="H77" s="61"/>
      <c r="I77" s="161"/>
      <c r="J77" s="61"/>
      <c r="K77" s="61"/>
      <c r="L77" s="59"/>
    </row>
    <row r="78" spans="2:12" s="1" customFormat="1" ht="15">
      <c r="B78" s="39"/>
      <c r="C78" s="63" t="s">
        <v>27</v>
      </c>
      <c r="D78" s="61"/>
      <c r="E78" s="61"/>
      <c r="F78" s="162" t="str">
        <f>E15</f>
        <v>Armádní servisní, p.o.</v>
      </c>
      <c r="G78" s="61"/>
      <c r="H78" s="61"/>
      <c r="I78" s="163" t="s">
        <v>33</v>
      </c>
      <c r="J78" s="162" t="str">
        <f>E21</f>
        <v>Václav Krejčí</v>
      </c>
      <c r="K78" s="61"/>
      <c r="L78" s="59"/>
    </row>
    <row r="79" spans="2:12" s="1" customFormat="1" ht="14.45" customHeight="1">
      <c r="B79" s="39"/>
      <c r="C79" s="63" t="s">
        <v>31</v>
      </c>
      <c r="D79" s="61"/>
      <c r="E79" s="61"/>
      <c r="F79" s="162" t="str">
        <f>IF(E18="","",E18)</f>
        <v/>
      </c>
      <c r="G79" s="61"/>
      <c r="H79" s="61"/>
      <c r="I79" s="161"/>
      <c r="J79" s="61"/>
      <c r="K79" s="61"/>
      <c r="L79" s="59"/>
    </row>
    <row r="80" spans="2:12" s="1" customFormat="1" ht="10.35" customHeight="1">
      <c r="B80" s="39"/>
      <c r="C80" s="61"/>
      <c r="D80" s="61"/>
      <c r="E80" s="61"/>
      <c r="F80" s="61"/>
      <c r="G80" s="61"/>
      <c r="H80" s="61"/>
      <c r="I80" s="161"/>
      <c r="J80" s="61"/>
      <c r="K80" s="61"/>
      <c r="L80" s="59"/>
    </row>
    <row r="81" spans="2:65" s="9" customFormat="1" ht="29.25" customHeight="1">
      <c r="B81" s="164"/>
      <c r="C81" s="165" t="s">
        <v>141</v>
      </c>
      <c r="D81" s="166" t="s">
        <v>57</v>
      </c>
      <c r="E81" s="166" t="s">
        <v>53</v>
      </c>
      <c r="F81" s="166" t="s">
        <v>142</v>
      </c>
      <c r="G81" s="166" t="s">
        <v>143</v>
      </c>
      <c r="H81" s="166" t="s">
        <v>144</v>
      </c>
      <c r="I81" s="167" t="s">
        <v>145</v>
      </c>
      <c r="J81" s="166" t="s">
        <v>120</v>
      </c>
      <c r="K81" s="168" t="s">
        <v>146</v>
      </c>
      <c r="L81" s="169"/>
      <c r="M81" s="79" t="s">
        <v>147</v>
      </c>
      <c r="N81" s="80" t="s">
        <v>42</v>
      </c>
      <c r="O81" s="80" t="s">
        <v>148</v>
      </c>
      <c r="P81" s="80" t="s">
        <v>149</v>
      </c>
      <c r="Q81" s="80" t="s">
        <v>150</v>
      </c>
      <c r="R81" s="80" t="s">
        <v>151</v>
      </c>
      <c r="S81" s="80" t="s">
        <v>152</v>
      </c>
      <c r="T81" s="81" t="s">
        <v>153</v>
      </c>
    </row>
    <row r="82" spans="2:65" s="1" customFormat="1" ht="29.25" customHeight="1">
      <c r="B82" s="39"/>
      <c r="C82" s="85" t="s">
        <v>121</v>
      </c>
      <c r="D82" s="61"/>
      <c r="E82" s="61"/>
      <c r="F82" s="61"/>
      <c r="G82" s="61"/>
      <c r="H82" s="61"/>
      <c r="I82" s="161"/>
      <c r="J82" s="170">
        <f>BK82</f>
        <v>0</v>
      </c>
      <c r="K82" s="61"/>
      <c r="L82" s="59"/>
      <c r="M82" s="82"/>
      <c r="N82" s="83"/>
      <c r="O82" s="83"/>
      <c r="P82" s="171">
        <f>P83+P122</f>
        <v>0</v>
      </c>
      <c r="Q82" s="83"/>
      <c r="R82" s="171">
        <f>R83+R122</f>
        <v>0</v>
      </c>
      <c r="S82" s="83"/>
      <c r="T82" s="172">
        <f>T83+T122</f>
        <v>0</v>
      </c>
      <c r="AT82" s="22" t="s">
        <v>71</v>
      </c>
      <c r="AU82" s="22" t="s">
        <v>122</v>
      </c>
      <c r="BK82" s="173">
        <f>BK83+BK122</f>
        <v>0</v>
      </c>
    </row>
    <row r="83" spans="2:65" s="10" customFormat="1" ht="37.35" customHeight="1">
      <c r="B83" s="174"/>
      <c r="C83" s="175"/>
      <c r="D83" s="176" t="s">
        <v>71</v>
      </c>
      <c r="E83" s="177" t="s">
        <v>154</v>
      </c>
      <c r="F83" s="177" t="s">
        <v>155</v>
      </c>
      <c r="G83" s="175"/>
      <c r="H83" s="175"/>
      <c r="I83" s="178"/>
      <c r="J83" s="179">
        <f>BK83</f>
        <v>0</v>
      </c>
      <c r="K83" s="175"/>
      <c r="L83" s="180"/>
      <c r="M83" s="181"/>
      <c r="N83" s="182"/>
      <c r="O83" s="182"/>
      <c r="P83" s="183">
        <f>P84+P116+P120</f>
        <v>0</v>
      </c>
      <c r="Q83" s="182"/>
      <c r="R83" s="183">
        <f>R84+R116+R120</f>
        <v>0</v>
      </c>
      <c r="S83" s="182"/>
      <c r="T83" s="184">
        <f>T84+T116+T120</f>
        <v>0</v>
      </c>
      <c r="AR83" s="185" t="s">
        <v>80</v>
      </c>
      <c r="AT83" s="186" t="s">
        <v>71</v>
      </c>
      <c r="AU83" s="186" t="s">
        <v>72</v>
      </c>
      <c r="AY83" s="185" t="s">
        <v>156</v>
      </c>
      <c r="BK83" s="187">
        <f>BK84+BK116+BK120</f>
        <v>0</v>
      </c>
    </row>
    <row r="84" spans="2:65" s="10" customFormat="1" ht="19.899999999999999" customHeight="1">
      <c r="B84" s="174"/>
      <c r="C84" s="175"/>
      <c r="D84" s="188" t="s">
        <v>71</v>
      </c>
      <c r="E84" s="189" t="s">
        <v>80</v>
      </c>
      <c r="F84" s="189" t="s">
        <v>157</v>
      </c>
      <c r="G84" s="175"/>
      <c r="H84" s="175"/>
      <c r="I84" s="178"/>
      <c r="J84" s="190">
        <f>BK84</f>
        <v>0</v>
      </c>
      <c r="K84" s="175"/>
      <c r="L84" s="180"/>
      <c r="M84" s="181"/>
      <c r="N84" s="182"/>
      <c r="O84" s="182"/>
      <c r="P84" s="183">
        <f>SUM(P85:P115)</f>
        <v>0</v>
      </c>
      <c r="Q84" s="182"/>
      <c r="R84" s="183">
        <f>SUM(R85:R115)</f>
        <v>0</v>
      </c>
      <c r="S84" s="182"/>
      <c r="T84" s="184">
        <f>SUM(T85:T115)</f>
        <v>0</v>
      </c>
      <c r="AR84" s="185" t="s">
        <v>80</v>
      </c>
      <c r="AT84" s="186" t="s">
        <v>71</v>
      </c>
      <c r="AU84" s="186" t="s">
        <v>80</v>
      </c>
      <c r="AY84" s="185" t="s">
        <v>156</v>
      </c>
      <c r="BK84" s="187">
        <f>SUM(BK85:BK115)</f>
        <v>0</v>
      </c>
    </row>
    <row r="85" spans="2:65" s="1" customFormat="1" ht="69.75" customHeight="1">
      <c r="B85" s="39"/>
      <c r="C85" s="191" t="s">
        <v>80</v>
      </c>
      <c r="D85" s="191" t="s">
        <v>158</v>
      </c>
      <c r="E85" s="192" t="s">
        <v>1039</v>
      </c>
      <c r="F85" s="193" t="s">
        <v>1040</v>
      </c>
      <c r="G85" s="194" t="s">
        <v>349</v>
      </c>
      <c r="H85" s="195">
        <v>2</v>
      </c>
      <c r="I85" s="196"/>
      <c r="J85" s="197">
        <f>ROUND(I85*H85,2)</f>
        <v>0</v>
      </c>
      <c r="K85" s="193" t="s">
        <v>21</v>
      </c>
      <c r="L85" s="59"/>
      <c r="M85" s="198" t="s">
        <v>21</v>
      </c>
      <c r="N85" s="199" t="s">
        <v>43</v>
      </c>
      <c r="O85" s="40"/>
      <c r="P85" s="200">
        <f>O85*H85</f>
        <v>0</v>
      </c>
      <c r="Q85" s="200">
        <v>0</v>
      </c>
      <c r="R85" s="200">
        <f>Q85*H85</f>
        <v>0</v>
      </c>
      <c r="S85" s="200">
        <v>0</v>
      </c>
      <c r="T85" s="201">
        <f>S85*H85</f>
        <v>0</v>
      </c>
      <c r="AR85" s="22" t="s">
        <v>162</v>
      </c>
      <c r="AT85" s="22" t="s">
        <v>158</v>
      </c>
      <c r="AU85" s="22" t="s">
        <v>82</v>
      </c>
      <c r="AY85" s="22" t="s">
        <v>156</v>
      </c>
      <c r="BE85" s="202">
        <f>IF(N85="základní",J85,0)</f>
        <v>0</v>
      </c>
      <c r="BF85" s="202">
        <f>IF(N85="snížená",J85,0)</f>
        <v>0</v>
      </c>
      <c r="BG85" s="202">
        <f>IF(N85="zákl. přenesená",J85,0)</f>
        <v>0</v>
      </c>
      <c r="BH85" s="202">
        <f>IF(N85="sníž. přenesená",J85,0)</f>
        <v>0</v>
      </c>
      <c r="BI85" s="202">
        <f>IF(N85="nulová",J85,0)</f>
        <v>0</v>
      </c>
      <c r="BJ85" s="22" t="s">
        <v>80</v>
      </c>
      <c r="BK85" s="202">
        <f>ROUND(I85*H85,2)</f>
        <v>0</v>
      </c>
      <c r="BL85" s="22" t="s">
        <v>162</v>
      </c>
      <c r="BM85" s="22" t="s">
        <v>82</v>
      </c>
    </row>
    <row r="86" spans="2:65" s="1" customFormat="1" ht="31.5" customHeight="1">
      <c r="B86" s="39"/>
      <c r="C86" s="191" t="s">
        <v>82</v>
      </c>
      <c r="D86" s="191" t="s">
        <v>158</v>
      </c>
      <c r="E86" s="192" t="s">
        <v>1041</v>
      </c>
      <c r="F86" s="193" t="s">
        <v>1042</v>
      </c>
      <c r="G86" s="194" t="s">
        <v>175</v>
      </c>
      <c r="H86" s="195">
        <v>6</v>
      </c>
      <c r="I86" s="196"/>
      <c r="J86" s="197">
        <f>ROUND(I86*H86,2)</f>
        <v>0</v>
      </c>
      <c r="K86" s="193" t="s">
        <v>21</v>
      </c>
      <c r="L86" s="59"/>
      <c r="M86" s="198" t="s">
        <v>21</v>
      </c>
      <c r="N86" s="199" t="s">
        <v>43</v>
      </c>
      <c r="O86" s="40"/>
      <c r="P86" s="200">
        <f>O86*H86</f>
        <v>0</v>
      </c>
      <c r="Q86" s="200">
        <v>0</v>
      </c>
      <c r="R86" s="200">
        <f>Q86*H86</f>
        <v>0</v>
      </c>
      <c r="S86" s="200">
        <v>0</v>
      </c>
      <c r="T86" s="201">
        <f>S86*H86</f>
        <v>0</v>
      </c>
      <c r="AR86" s="22" t="s">
        <v>162</v>
      </c>
      <c r="AT86" s="22" t="s">
        <v>158</v>
      </c>
      <c r="AU86" s="22" t="s">
        <v>82</v>
      </c>
      <c r="AY86" s="22" t="s">
        <v>156</v>
      </c>
      <c r="BE86" s="202">
        <f>IF(N86="základní",J86,0)</f>
        <v>0</v>
      </c>
      <c r="BF86" s="202">
        <f>IF(N86="snížená",J86,0)</f>
        <v>0</v>
      </c>
      <c r="BG86" s="202">
        <f>IF(N86="zákl. přenesená",J86,0)</f>
        <v>0</v>
      </c>
      <c r="BH86" s="202">
        <f>IF(N86="sníž. přenesená",J86,0)</f>
        <v>0</v>
      </c>
      <c r="BI86" s="202">
        <f>IF(N86="nulová",J86,0)</f>
        <v>0</v>
      </c>
      <c r="BJ86" s="22" t="s">
        <v>80</v>
      </c>
      <c r="BK86" s="202">
        <f>ROUND(I86*H86,2)</f>
        <v>0</v>
      </c>
      <c r="BL86" s="22" t="s">
        <v>162</v>
      </c>
      <c r="BM86" s="22" t="s">
        <v>162</v>
      </c>
    </row>
    <row r="87" spans="2:65" s="11" customFormat="1">
      <c r="B87" s="203"/>
      <c r="C87" s="204"/>
      <c r="D87" s="205" t="s">
        <v>163</v>
      </c>
      <c r="E87" s="206" t="s">
        <v>21</v>
      </c>
      <c r="F87" s="207" t="s">
        <v>1043</v>
      </c>
      <c r="G87" s="204"/>
      <c r="H87" s="208">
        <v>6</v>
      </c>
      <c r="I87" s="209"/>
      <c r="J87" s="204"/>
      <c r="K87" s="204"/>
      <c r="L87" s="210"/>
      <c r="M87" s="211"/>
      <c r="N87" s="212"/>
      <c r="O87" s="212"/>
      <c r="P87" s="212"/>
      <c r="Q87" s="212"/>
      <c r="R87" s="212"/>
      <c r="S87" s="212"/>
      <c r="T87" s="213"/>
      <c r="AT87" s="214" t="s">
        <v>163</v>
      </c>
      <c r="AU87" s="214" t="s">
        <v>82</v>
      </c>
      <c r="AV87" s="11" t="s">
        <v>82</v>
      </c>
      <c r="AW87" s="11" t="s">
        <v>35</v>
      </c>
      <c r="AX87" s="11" t="s">
        <v>72</v>
      </c>
      <c r="AY87" s="214" t="s">
        <v>156</v>
      </c>
    </row>
    <row r="88" spans="2:65" s="12" customFormat="1">
      <c r="B88" s="215"/>
      <c r="C88" s="216"/>
      <c r="D88" s="217" t="s">
        <v>163</v>
      </c>
      <c r="E88" s="218" t="s">
        <v>21</v>
      </c>
      <c r="F88" s="219" t="s">
        <v>166</v>
      </c>
      <c r="G88" s="216"/>
      <c r="H88" s="220">
        <v>6</v>
      </c>
      <c r="I88" s="221"/>
      <c r="J88" s="216"/>
      <c r="K88" s="216"/>
      <c r="L88" s="222"/>
      <c r="M88" s="223"/>
      <c r="N88" s="224"/>
      <c r="O88" s="224"/>
      <c r="P88" s="224"/>
      <c r="Q88" s="224"/>
      <c r="R88" s="224"/>
      <c r="S88" s="224"/>
      <c r="T88" s="225"/>
      <c r="AT88" s="226" t="s">
        <v>163</v>
      </c>
      <c r="AU88" s="226" t="s">
        <v>82</v>
      </c>
      <c r="AV88" s="12" t="s">
        <v>162</v>
      </c>
      <c r="AW88" s="12" t="s">
        <v>35</v>
      </c>
      <c r="AX88" s="12" t="s">
        <v>80</v>
      </c>
      <c r="AY88" s="226" t="s">
        <v>156</v>
      </c>
    </row>
    <row r="89" spans="2:65" s="1" customFormat="1" ht="31.5" customHeight="1">
      <c r="B89" s="39"/>
      <c r="C89" s="191" t="s">
        <v>169</v>
      </c>
      <c r="D89" s="191" t="s">
        <v>158</v>
      </c>
      <c r="E89" s="192" t="s">
        <v>1044</v>
      </c>
      <c r="F89" s="193" t="s">
        <v>1045</v>
      </c>
      <c r="G89" s="194" t="s">
        <v>175</v>
      </c>
      <c r="H89" s="195">
        <v>26.4</v>
      </c>
      <c r="I89" s="196"/>
      <c r="J89" s="197">
        <f>ROUND(I89*H89,2)</f>
        <v>0</v>
      </c>
      <c r="K89" s="193" t="s">
        <v>21</v>
      </c>
      <c r="L89" s="59"/>
      <c r="M89" s="198" t="s">
        <v>21</v>
      </c>
      <c r="N89" s="199" t="s">
        <v>43</v>
      </c>
      <c r="O89" s="40"/>
      <c r="P89" s="200">
        <f>O89*H89</f>
        <v>0</v>
      </c>
      <c r="Q89" s="200">
        <v>0</v>
      </c>
      <c r="R89" s="200">
        <f>Q89*H89</f>
        <v>0</v>
      </c>
      <c r="S89" s="200">
        <v>0</v>
      </c>
      <c r="T89" s="201">
        <f>S89*H89</f>
        <v>0</v>
      </c>
      <c r="AR89" s="22" t="s">
        <v>162</v>
      </c>
      <c r="AT89" s="22" t="s">
        <v>158</v>
      </c>
      <c r="AU89" s="22" t="s">
        <v>82</v>
      </c>
      <c r="AY89" s="22" t="s">
        <v>156</v>
      </c>
      <c r="BE89" s="202">
        <f>IF(N89="základní",J89,0)</f>
        <v>0</v>
      </c>
      <c r="BF89" s="202">
        <f>IF(N89="snížená",J89,0)</f>
        <v>0</v>
      </c>
      <c r="BG89" s="202">
        <f>IF(N89="zákl. přenesená",J89,0)</f>
        <v>0</v>
      </c>
      <c r="BH89" s="202">
        <f>IF(N89="sníž. přenesená",J89,0)</f>
        <v>0</v>
      </c>
      <c r="BI89" s="202">
        <f>IF(N89="nulová",J89,0)</f>
        <v>0</v>
      </c>
      <c r="BJ89" s="22" t="s">
        <v>80</v>
      </c>
      <c r="BK89" s="202">
        <f>ROUND(I89*H89,2)</f>
        <v>0</v>
      </c>
      <c r="BL89" s="22" t="s">
        <v>162</v>
      </c>
      <c r="BM89" s="22" t="s">
        <v>172</v>
      </c>
    </row>
    <row r="90" spans="2:65" s="1" customFormat="1" ht="31.5" customHeight="1">
      <c r="B90" s="39"/>
      <c r="C90" s="191" t="s">
        <v>162</v>
      </c>
      <c r="D90" s="191" t="s">
        <v>158</v>
      </c>
      <c r="E90" s="192" t="s">
        <v>189</v>
      </c>
      <c r="F90" s="193" t="s">
        <v>190</v>
      </c>
      <c r="G90" s="194" t="s">
        <v>175</v>
      </c>
      <c r="H90" s="195">
        <v>66</v>
      </c>
      <c r="I90" s="196"/>
      <c r="J90" s="197">
        <f>ROUND(I90*H90,2)</f>
        <v>0</v>
      </c>
      <c r="K90" s="193" t="s">
        <v>21</v>
      </c>
      <c r="L90" s="59"/>
      <c r="M90" s="198" t="s">
        <v>21</v>
      </c>
      <c r="N90" s="199" t="s">
        <v>43</v>
      </c>
      <c r="O90" s="40"/>
      <c r="P90" s="200">
        <f>O90*H90</f>
        <v>0</v>
      </c>
      <c r="Q90" s="200">
        <v>0</v>
      </c>
      <c r="R90" s="200">
        <f>Q90*H90</f>
        <v>0</v>
      </c>
      <c r="S90" s="200">
        <v>0</v>
      </c>
      <c r="T90" s="201">
        <f>S90*H90</f>
        <v>0</v>
      </c>
      <c r="AR90" s="22" t="s">
        <v>162</v>
      </c>
      <c r="AT90" s="22" t="s">
        <v>158</v>
      </c>
      <c r="AU90" s="22" t="s">
        <v>82</v>
      </c>
      <c r="AY90" s="22" t="s">
        <v>156</v>
      </c>
      <c r="BE90" s="202">
        <f>IF(N90="základní",J90,0)</f>
        <v>0</v>
      </c>
      <c r="BF90" s="202">
        <f>IF(N90="snížená",J90,0)</f>
        <v>0</v>
      </c>
      <c r="BG90" s="202">
        <f>IF(N90="zákl. přenesená",J90,0)</f>
        <v>0</v>
      </c>
      <c r="BH90" s="202">
        <f>IF(N90="sníž. přenesená",J90,0)</f>
        <v>0</v>
      </c>
      <c r="BI90" s="202">
        <f>IF(N90="nulová",J90,0)</f>
        <v>0</v>
      </c>
      <c r="BJ90" s="22" t="s">
        <v>80</v>
      </c>
      <c r="BK90" s="202">
        <f>ROUND(I90*H90,2)</f>
        <v>0</v>
      </c>
      <c r="BL90" s="22" t="s">
        <v>162</v>
      </c>
      <c r="BM90" s="22" t="s">
        <v>176</v>
      </c>
    </row>
    <row r="91" spans="2:65" s="11" customFormat="1">
      <c r="B91" s="203"/>
      <c r="C91" s="204"/>
      <c r="D91" s="205" t="s">
        <v>163</v>
      </c>
      <c r="E91" s="206" t="s">
        <v>21</v>
      </c>
      <c r="F91" s="207" t="s">
        <v>1046</v>
      </c>
      <c r="G91" s="204"/>
      <c r="H91" s="208">
        <v>66</v>
      </c>
      <c r="I91" s="209"/>
      <c r="J91" s="204"/>
      <c r="K91" s="204"/>
      <c r="L91" s="210"/>
      <c r="M91" s="211"/>
      <c r="N91" s="212"/>
      <c r="O91" s="212"/>
      <c r="P91" s="212"/>
      <c r="Q91" s="212"/>
      <c r="R91" s="212"/>
      <c r="S91" s="212"/>
      <c r="T91" s="213"/>
      <c r="AT91" s="214" t="s">
        <v>163</v>
      </c>
      <c r="AU91" s="214" t="s">
        <v>82</v>
      </c>
      <c r="AV91" s="11" t="s">
        <v>82</v>
      </c>
      <c r="AW91" s="11" t="s">
        <v>35</v>
      </c>
      <c r="AX91" s="11" t="s">
        <v>72</v>
      </c>
      <c r="AY91" s="214" t="s">
        <v>156</v>
      </c>
    </row>
    <row r="92" spans="2:65" s="12" customFormat="1">
      <c r="B92" s="215"/>
      <c r="C92" s="216"/>
      <c r="D92" s="217" t="s">
        <v>163</v>
      </c>
      <c r="E92" s="218" t="s">
        <v>21</v>
      </c>
      <c r="F92" s="219" t="s">
        <v>166</v>
      </c>
      <c r="G92" s="216"/>
      <c r="H92" s="220">
        <v>66</v>
      </c>
      <c r="I92" s="221"/>
      <c r="J92" s="216"/>
      <c r="K92" s="216"/>
      <c r="L92" s="222"/>
      <c r="M92" s="223"/>
      <c r="N92" s="224"/>
      <c r="O92" s="224"/>
      <c r="P92" s="224"/>
      <c r="Q92" s="224"/>
      <c r="R92" s="224"/>
      <c r="S92" s="224"/>
      <c r="T92" s="225"/>
      <c r="AT92" s="226" t="s">
        <v>163</v>
      </c>
      <c r="AU92" s="226" t="s">
        <v>82</v>
      </c>
      <c r="AV92" s="12" t="s">
        <v>162</v>
      </c>
      <c r="AW92" s="12" t="s">
        <v>35</v>
      </c>
      <c r="AX92" s="12" t="s">
        <v>80</v>
      </c>
      <c r="AY92" s="226" t="s">
        <v>156</v>
      </c>
    </row>
    <row r="93" spans="2:65" s="1" customFormat="1" ht="31.5" customHeight="1">
      <c r="B93" s="39"/>
      <c r="C93" s="191" t="s">
        <v>177</v>
      </c>
      <c r="D93" s="191" t="s">
        <v>158</v>
      </c>
      <c r="E93" s="192" t="s">
        <v>193</v>
      </c>
      <c r="F93" s="193" t="s">
        <v>194</v>
      </c>
      <c r="G93" s="194" t="s">
        <v>175</v>
      </c>
      <c r="H93" s="195">
        <v>66</v>
      </c>
      <c r="I93" s="196"/>
      <c r="J93" s="197">
        <f>ROUND(I93*H93,2)</f>
        <v>0</v>
      </c>
      <c r="K93" s="193" t="s">
        <v>21</v>
      </c>
      <c r="L93" s="59"/>
      <c r="M93" s="198" t="s">
        <v>21</v>
      </c>
      <c r="N93" s="199" t="s">
        <v>43</v>
      </c>
      <c r="O93" s="40"/>
      <c r="P93" s="200">
        <f>O93*H93</f>
        <v>0</v>
      </c>
      <c r="Q93" s="200">
        <v>0</v>
      </c>
      <c r="R93" s="200">
        <f>Q93*H93</f>
        <v>0</v>
      </c>
      <c r="S93" s="200">
        <v>0</v>
      </c>
      <c r="T93" s="201">
        <f>S93*H93</f>
        <v>0</v>
      </c>
      <c r="AR93" s="22" t="s">
        <v>162</v>
      </c>
      <c r="AT93" s="22" t="s">
        <v>158</v>
      </c>
      <c r="AU93" s="22" t="s">
        <v>82</v>
      </c>
      <c r="AY93" s="22" t="s">
        <v>156</v>
      </c>
      <c r="BE93" s="202">
        <f>IF(N93="základní",J93,0)</f>
        <v>0</v>
      </c>
      <c r="BF93" s="202">
        <f>IF(N93="snížená",J93,0)</f>
        <v>0</v>
      </c>
      <c r="BG93" s="202">
        <f>IF(N93="zákl. přenesená",J93,0)</f>
        <v>0</v>
      </c>
      <c r="BH93" s="202">
        <f>IF(N93="sníž. přenesená",J93,0)</f>
        <v>0</v>
      </c>
      <c r="BI93" s="202">
        <f>IF(N93="nulová",J93,0)</f>
        <v>0</v>
      </c>
      <c r="BJ93" s="22" t="s">
        <v>80</v>
      </c>
      <c r="BK93" s="202">
        <f>ROUND(I93*H93,2)</f>
        <v>0</v>
      </c>
      <c r="BL93" s="22" t="s">
        <v>162</v>
      </c>
      <c r="BM93" s="22" t="s">
        <v>180</v>
      </c>
    </row>
    <row r="94" spans="2:65" s="1" customFormat="1" ht="44.25" customHeight="1">
      <c r="B94" s="39"/>
      <c r="C94" s="191" t="s">
        <v>172</v>
      </c>
      <c r="D94" s="191" t="s">
        <v>158</v>
      </c>
      <c r="E94" s="192" t="s">
        <v>204</v>
      </c>
      <c r="F94" s="193" t="s">
        <v>205</v>
      </c>
      <c r="G94" s="194" t="s">
        <v>175</v>
      </c>
      <c r="H94" s="195">
        <v>66</v>
      </c>
      <c r="I94" s="196"/>
      <c r="J94" s="197">
        <f>ROUND(I94*H94,2)</f>
        <v>0</v>
      </c>
      <c r="K94" s="193" t="s">
        <v>21</v>
      </c>
      <c r="L94" s="59"/>
      <c r="M94" s="198" t="s">
        <v>21</v>
      </c>
      <c r="N94" s="199" t="s">
        <v>43</v>
      </c>
      <c r="O94" s="40"/>
      <c r="P94" s="200">
        <f>O94*H94</f>
        <v>0</v>
      </c>
      <c r="Q94" s="200">
        <v>0</v>
      </c>
      <c r="R94" s="200">
        <f>Q94*H94</f>
        <v>0</v>
      </c>
      <c r="S94" s="200">
        <v>0</v>
      </c>
      <c r="T94" s="201">
        <f>S94*H94</f>
        <v>0</v>
      </c>
      <c r="AR94" s="22" t="s">
        <v>162</v>
      </c>
      <c r="AT94" s="22" t="s">
        <v>158</v>
      </c>
      <c r="AU94" s="22" t="s">
        <v>82</v>
      </c>
      <c r="AY94" s="22" t="s">
        <v>156</v>
      </c>
      <c r="BE94" s="202">
        <f>IF(N94="základní",J94,0)</f>
        <v>0</v>
      </c>
      <c r="BF94" s="202">
        <f>IF(N94="snížená",J94,0)</f>
        <v>0</v>
      </c>
      <c r="BG94" s="202">
        <f>IF(N94="zákl. přenesená",J94,0)</f>
        <v>0</v>
      </c>
      <c r="BH94" s="202">
        <f>IF(N94="sníž. přenesená",J94,0)</f>
        <v>0</v>
      </c>
      <c r="BI94" s="202">
        <f>IF(N94="nulová",J94,0)</f>
        <v>0</v>
      </c>
      <c r="BJ94" s="22" t="s">
        <v>80</v>
      </c>
      <c r="BK94" s="202">
        <f>ROUND(I94*H94,2)</f>
        <v>0</v>
      </c>
      <c r="BL94" s="22" t="s">
        <v>162</v>
      </c>
      <c r="BM94" s="22" t="s">
        <v>183</v>
      </c>
    </row>
    <row r="95" spans="2:65" s="1" customFormat="1" ht="44.25" customHeight="1">
      <c r="B95" s="39"/>
      <c r="C95" s="191" t="s">
        <v>185</v>
      </c>
      <c r="D95" s="191" t="s">
        <v>158</v>
      </c>
      <c r="E95" s="192" t="s">
        <v>753</v>
      </c>
      <c r="F95" s="193" t="s">
        <v>754</v>
      </c>
      <c r="G95" s="194" t="s">
        <v>175</v>
      </c>
      <c r="H95" s="195">
        <v>158.4</v>
      </c>
      <c r="I95" s="196"/>
      <c r="J95" s="197">
        <f>ROUND(I95*H95,2)</f>
        <v>0</v>
      </c>
      <c r="K95" s="193" t="s">
        <v>21</v>
      </c>
      <c r="L95" s="59"/>
      <c r="M95" s="198" t="s">
        <v>21</v>
      </c>
      <c r="N95" s="199" t="s">
        <v>43</v>
      </c>
      <c r="O95" s="40"/>
      <c r="P95" s="200">
        <f>O95*H95</f>
        <v>0</v>
      </c>
      <c r="Q95" s="200">
        <v>0</v>
      </c>
      <c r="R95" s="200">
        <f>Q95*H95</f>
        <v>0</v>
      </c>
      <c r="S95" s="200">
        <v>0</v>
      </c>
      <c r="T95" s="201">
        <f>S95*H95</f>
        <v>0</v>
      </c>
      <c r="AR95" s="22" t="s">
        <v>162</v>
      </c>
      <c r="AT95" s="22" t="s">
        <v>158</v>
      </c>
      <c r="AU95" s="22" t="s">
        <v>82</v>
      </c>
      <c r="AY95" s="22" t="s">
        <v>156</v>
      </c>
      <c r="BE95" s="202">
        <f>IF(N95="základní",J95,0)</f>
        <v>0</v>
      </c>
      <c r="BF95" s="202">
        <f>IF(N95="snížená",J95,0)</f>
        <v>0</v>
      </c>
      <c r="BG95" s="202">
        <f>IF(N95="zákl. přenesená",J95,0)</f>
        <v>0</v>
      </c>
      <c r="BH95" s="202">
        <f>IF(N95="sníž. přenesená",J95,0)</f>
        <v>0</v>
      </c>
      <c r="BI95" s="202">
        <f>IF(N95="nulová",J95,0)</f>
        <v>0</v>
      </c>
      <c r="BJ95" s="22" t="s">
        <v>80</v>
      </c>
      <c r="BK95" s="202">
        <f>ROUND(I95*H95,2)</f>
        <v>0</v>
      </c>
      <c r="BL95" s="22" t="s">
        <v>162</v>
      </c>
      <c r="BM95" s="22" t="s">
        <v>188</v>
      </c>
    </row>
    <row r="96" spans="2:65" s="1" customFormat="1" ht="44.25" customHeight="1">
      <c r="B96" s="39"/>
      <c r="C96" s="191" t="s">
        <v>176</v>
      </c>
      <c r="D96" s="191" t="s">
        <v>158</v>
      </c>
      <c r="E96" s="192" t="s">
        <v>215</v>
      </c>
      <c r="F96" s="193" t="s">
        <v>216</v>
      </c>
      <c r="G96" s="194" t="s">
        <v>175</v>
      </c>
      <c r="H96" s="195">
        <v>13.2</v>
      </c>
      <c r="I96" s="196"/>
      <c r="J96" s="197">
        <f>ROUND(I96*H96,2)</f>
        <v>0</v>
      </c>
      <c r="K96" s="193" t="s">
        <v>21</v>
      </c>
      <c r="L96" s="59"/>
      <c r="M96" s="198" t="s">
        <v>21</v>
      </c>
      <c r="N96" s="199" t="s">
        <v>43</v>
      </c>
      <c r="O96" s="40"/>
      <c r="P96" s="200">
        <f>O96*H96</f>
        <v>0</v>
      </c>
      <c r="Q96" s="200">
        <v>0</v>
      </c>
      <c r="R96" s="200">
        <f>Q96*H96</f>
        <v>0</v>
      </c>
      <c r="S96" s="200">
        <v>0</v>
      </c>
      <c r="T96" s="201">
        <f>S96*H96</f>
        <v>0</v>
      </c>
      <c r="AR96" s="22" t="s">
        <v>162</v>
      </c>
      <c r="AT96" s="22" t="s">
        <v>158</v>
      </c>
      <c r="AU96" s="22" t="s">
        <v>82</v>
      </c>
      <c r="AY96" s="22" t="s">
        <v>156</v>
      </c>
      <c r="BE96" s="202">
        <f>IF(N96="základní",J96,0)</f>
        <v>0</v>
      </c>
      <c r="BF96" s="202">
        <f>IF(N96="snížená",J96,0)</f>
        <v>0</v>
      </c>
      <c r="BG96" s="202">
        <f>IF(N96="zákl. přenesená",J96,0)</f>
        <v>0</v>
      </c>
      <c r="BH96" s="202">
        <f>IF(N96="sníž. přenesená",J96,0)</f>
        <v>0</v>
      </c>
      <c r="BI96" s="202">
        <f>IF(N96="nulová",J96,0)</f>
        <v>0</v>
      </c>
      <c r="BJ96" s="22" t="s">
        <v>80</v>
      </c>
      <c r="BK96" s="202">
        <f>ROUND(I96*H96,2)</f>
        <v>0</v>
      </c>
      <c r="BL96" s="22" t="s">
        <v>162</v>
      </c>
      <c r="BM96" s="22" t="s">
        <v>191</v>
      </c>
    </row>
    <row r="97" spans="2:65" s="11" customFormat="1">
      <c r="B97" s="203"/>
      <c r="C97" s="204"/>
      <c r="D97" s="205" t="s">
        <v>163</v>
      </c>
      <c r="E97" s="206" t="s">
        <v>21</v>
      </c>
      <c r="F97" s="207" t="s">
        <v>1047</v>
      </c>
      <c r="G97" s="204"/>
      <c r="H97" s="208">
        <v>13.2</v>
      </c>
      <c r="I97" s="209"/>
      <c r="J97" s="204"/>
      <c r="K97" s="204"/>
      <c r="L97" s="210"/>
      <c r="M97" s="211"/>
      <c r="N97" s="212"/>
      <c r="O97" s="212"/>
      <c r="P97" s="212"/>
      <c r="Q97" s="212"/>
      <c r="R97" s="212"/>
      <c r="S97" s="212"/>
      <c r="T97" s="213"/>
      <c r="AT97" s="214" t="s">
        <v>163</v>
      </c>
      <c r="AU97" s="214" t="s">
        <v>82</v>
      </c>
      <c r="AV97" s="11" t="s">
        <v>82</v>
      </c>
      <c r="AW97" s="11" t="s">
        <v>35</v>
      </c>
      <c r="AX97" s="11" t="s">
        <v>72</v>
      </c>
      <c r="AY97" s="214" t="s">
        <v>156</v>
      </c>
    </row>
    <row r="98" spans="2:65" s="12" customFormat="1">
      <c r="B98" s="215"/>
      <c r="C98" s="216"/>
      <c r="D98" s="217" t="s">
        <v>163</v>
      </c>
      <c r="E98" s="218" t="s">
        <v>21</v>
      </c>
      <c r="F98" s="219" t="s">
        <v>166</v>
      </c>
      <c r="G98" s="216"/>
      <c r="H98" s="220">
        <v>13.2</v>
      </c>
      <c r="I98" s="221"/>
      <c r="J98" s="216"/>
      <c r="K98" s="216"/>
      <c r="L98" s="222"/>
      <c r="M98" s="223"/>
      <c r="N98" s="224"/>
      <c r="O98" s="224"/>
      <c r="P98" s="224"/>
      <c r="Q98" s="224"/>
      <c r="R98" s="224"/>
      <c r="S98" s="224"/>
      <c r="T98" s="225"/>
      <c r="AT98" s="226" t="s">
        <v>163</v>
      </c>
      <c r="AU98" s="226" t="s">
        <v>82</v>
      </c>
      <c r="AV98" s="12" t="s">
        <v>162</v>
      </c>
      <c r="AW98" s="12" t="s">
        <v>35</v>
      </c>
      <c r="AX98" s="12" t="s">
        <v>80</v>
      </c>
      <c r="AY98" s="226" t="s">
        <v>156</v>
      </c>
    </row>
    <row r="99" spans="2:65" s="1" customFormat="1" ht="44.25" customHeight="1">
      <c r="B99" s="39"/>
      <c r="C99" s="191" t="s">
        <v>192</v>
      </c>
      <c r="D99" s="191" t="s">
        <v>158</v>
      </c>
      <c r="E99" s="192" t="s">
        <v>218</v>
      </c>
      <c r="F99" s="193" t="s">
        <v>219</v>
      </c>
      <c r="G99" s="194" t="s">
        <v>175</v>
      </c>
      <c r="H99" s="195">
        <v>132</v>
      </c>
      <c r="I99" s="196"/>
      <c r="J99" s="197">
        <f>ROUND(I99*H99,2)</f>
        <v>0</v>
      </c>
      <c r="K99" s="193" t="s">
        <v>21</v>
      </c>
      <c r="L99" s="59"/>
      <c r="M99" s="198" t="s">
        <v>21</v>
      </c>
      <c r="N99" s="199" t="s">
        <v>43</v>
      </c>
      <c r="O99" s="40"/>
      <c r="P99" s="200">
        <f>O99*H99</f>
        <v>0</v>
      </c>
      <c r="Q99" s="200">
        <v>0</v>
      </c>
      <c r="R99" s="200">
        <f>Q99*H99</f>
        <v>0</v>
      </c>
      <c r="S99" s="200">
        <v>0</v>
      </c>
      <c r="T99" s="201">
        <f>S99*H99</f>
        <v>0</v>
      </c>
      <c r="AR99" s="22" t="s">
        <v>162</v>
      </c>
      <c r="AT99" s="22" t="s">
        <v>158</v>
      </c>
      <c r="AU99" s="22" t="s">
        <v>82</v>
      </c>
      <c r="AY99" s="22" t="s">
        <v>156</v>
      </c>
      <c r="BE99" s="202">
        <f>IF(N99="základní",J99,0)</f>
        <v>0</v>
      </c>
      <c r="BF99" s="202">
        <f>IF(N99="snížená",J99,0)</f>
        <v>0</v>
      </c>
      <c r="BG99" s="202">
        <f>IF(N99="zákl. přenesená",J99,0)</f>
        <v>0</v>
      </c>
      <c r="BH99" s="202">
        <f>IF(N99="sníž. přenesená",J99,0)</f>
        <v>0</v>
      </c>
      <c r="BI99" s="202">
        <f>IF(N99="nulová",J99,0)</f>
        <v>0</v>
      </c>
      <c r="BJ99" s="22" t="s">
        <v>80</v>
      </c>
      <c r="BK99" s="202">
        <f>ROUND(I99*H99,2)</f>
        <v>0</v>
      </c>
      <c r="BL99" s="22" t="s">
        <v>162</v>
      </c>
      <c r="BM99" s="22" t="s">
        <v>195</v>
      </c>
    </row>
    <row r="100" spans="2:65" s="1" customFormat="1" ht="31.5" customHeight="1">
      <c r="B100" s="39"/>
      <c r="C100" s="191" t="s">
        <v>180</v>
      </c>
      <c r="D100" s="191" t="s">
        <v>158</v>
      </c>
      <c r="E100" s="192" t="s">
        <v>223</v>
      </c>
      <c r="F100" s="193" t="s">
        <v>224</v>
      </c>
      <c r="G100" s="194" t="s">
        <v>175</v>
      </c>
      <c r="H100" s="195">
        <v>158.4</v>
      </c>
      <c r="I100" s="196"/>
      <c r="J100" s="197">
        <f>ROUND(I100*H100,2)</f>
        <v>0</v>
      </c>
      <c r="K100" s="193" t="s">
        <v>21</v>
      </c>
      <c r="L100" s="59"/>
      <c r="M100" s="198" t="s">
        <v>21</v>
      </c>
      <c r="N100" s="199" t="s">
        <v>43</v>
      </c>
      <c r="O100" s="40"/>
      <c r="P100" s="200">
        <f>O100*H100</f>
        <v>0</v>
      </c>
      <c r="Q100" s="200">
        <v>0</v>
      </c>
      <c r="R100" s="200">
        <f>Q100*H100</f>
        <v>0</v>
      </c>
      <c r="S100" s="200">
        <v>0</v>
      </c>
      <c r="T100" s="201">
        <f>S100*H100</f>
        <v>0</v>
      </c>
      <c r="AR100" s="22" t="s">
        <v>162</v>
      </c>
      <c r="AT100" s="22" t="s">
        <v>158</v>
      </c>
      <c r="AU100" s="22" t="s">
        <v>82</v>
      </c>
      <c r="AY100" s="22" t="s">
        <v>156</v>
      </c>
      <c r="BE100" s="202">
        <f>IF(N100="základní",J100,0)</f>
        <v>0</v>
      </c>
      <c r="BF100" s="202">
        <f>IF(N100="snížená",J100,0)</f>
        <v>0</v>
      </c>
      <c r="BG100" s="202">
        <f>IF(N100="zákl. přenesená",J100,0)</f>
        <v>0</v>
      </c>
      <c r="BH100" s="202">
        <f>IF(N100="sníž. přenesená",J100,0)</f>
        <v>0</v>
      </c>
      <c r="BI100" s="202">
        <f>IF(N100="nulová",J100,0)</f>
        <v>0</v>
      </c>
      <c r="BJ100" s="22" t="s">
        <v>80</v>
      </c>
      <c r="BK100" s="202">
        <f>ROUND(I100*H100,2)</f>
        <v>0</v>
      </c>
      <c r="BL100" s="22" t="s">
        <v>162</v>
      </c>
      <c r="BM100" s="22" t="s">
        <v>198</v>
      </c>
    </row>
    <row r="101" spans="2:65" s="11" customFormat="1">
      <c r="B101" s="203"/>
      <c r="C101" s="204"/>
      <c r="D101" s="205" t="s">
        <v>163</v>
      </c>
      <c r="E101" s="206" t="s">
        <v>21</v>
      </c>
      <c r="F101" s="207" t="s">
        <v>1048</v>
      </c>
      <c r="G101" s="204"/>
      <c r="H101" s="208">
        <v>158.4</v>
      </c>
      <c r="I101" s="209"/>
      <c r="J101" s="204"/>
      <c r="K101" s="204"/>
      <c r="L101" s="210"/>
      <c r="M101" s="211"/>
      <c r="N101" s="212"/>
      <c r="O101" s="212"/>
      <c r="P101" s="212"/>
      <c r="Q101" s="212"/>
      <c r="R101" s="212"/>
      <c r="S101" s="212"/>
      <c r="T101" s="213"/>
      <c r="AT101" s="214" t="s">
        <v>163</v>
      </c>
      <c r="AU101" s="214" t="s">
        <v>82</v>
      </c>
      <c r="AV101" s="11" t="s">
        <v>82</v>
      </c>
      <c r="AW101" s="11" t="s">
        <v>35</v>
      </c>
      <c r="AX101" s="11" t="s">
        <v>72</v>
      </c>
      <c r="AY101" s="214" t="s">
        <v>156</v>
      </c>
    </row>
    <row r="102" spans="2:65" s="12" customFormat="1">
      <c r="B102" s="215"/>
      <c r="C102" s="216"/>
      <c r="D102" s="217" t="s">
        <v>163</v>
      </c>
      <c r="E102" s="218" t="s">
        <v>21</v>
      </c>
      <c r="F102" s="219" t="s">
        <v>166</v>
      </c>
      <c r="G102" s="216"/>
      <c r="H102" s="220">
        <v>158.4</v>
      </c>
      <c r="I102" s="221"/>
      <c r="J102" s="216"/>
      <c r="K102" s="216"/>
      <c r="L102" s="222"/>
      <c r="M102" s="223"/>
      <c r="N102" s="224"/>
      <c r="O102" s="224"/>
      <c r="P102" s="224"/>
      <c r="Q102" s="224"/>
      <c r="R102" s="224"/>
      <c r="S102" s="224"/>
      <c r="T102" s="225"/>
      <c r="AT102" s="226" t="s">
        <v>163</v>
      </c>
      <c r="AU102" s="226" t="s">
        <v>82</v>
      </c>
      <c r="AV102" s="12" t="s">
        <v>162</v>
      </c>
      <c r="AW102" s="12" t="s">
        <v>35</v>
      </c>
      <c r="AX102" s="12" t="s">
        <v>80</v>
      </c>
      <c r="AY102" s="226" t="s">
        <v>156</v>
      </c>
    </row>
    <row r="103" spans="2:65" s="1" customFormat="1" ht="44.25" customHeight="1">
      <c r="B103" s="39"/>
      <c r="C103" s="191" t="s">
        <v>200</v>
      </c>
      <c r="D103" s="191" t="s">
        <v>158</v>
      </c>
      <c r="E103" s="192" t="s">
        <v>1049</v>
      </c>
      <c r="F103" s="193" t="s">
        <v>1050</v>
      </c>
      <c r="G103" s="194" t="s">
        <v>175</v>
      </c>
      <c r="H103" s="195">
        <v>52.8</v>
      </c>
      <c r="I103" s="196"/>
      <c r="J103" s="197">
        <f>ROUND(I103*H103,2)</f>
        <v>0</v>
      </c>
      <c r="K103" s="193" t="s">
        <v>21</v>
      </c>
      <c r="L103" s="59"/>
      <c r="M103" s="198" t="s">
        <v>21</v>
      </c>
      <c r="N103" s="199" t="s">
        <v>43</v>
      </c>
      <c r="O103" s="40"/>
      <c r="P103" s="200">
        <f>O103*H103</f>
        <v>0</v>
      </c>
      <c r="Q103" s="200">
        <v>0</v>
      </c>
      <c r="R103" s="200">
        <f>Q103*H103</f>
        <v>0</v>
      </c>
      <c r="S103" s="200">
        <v>0</v>
      </c>
      <c r="T103" s="201">
        <f>S103*H103</f>
        <v>0</v>
      </c>
      <c r="AR103" s="22" t="s">
        <v>162</v>
      </c>
      <c r="AT103" s="22" t="s">
        <v>158</v>
      </c>
      <c r="AU103" s="22" t="s">
        <v>82</v>
      </c>
      <c r="AY103" s="22" t="s">
        <v>156</v>
      </c>
      <c r="BE103" s="202">
        <f>IF(N103="základní",J103,0)</f>
        <v>0</v>
      </c>
      <c r="BF103" s="202">
        <f>IF(N103="snížená",J103,0)</f>
        <v>0</v>
      </c>
      <c r="BG103" s="202">
        <f>IF(N103="zákl. přenesená",J103,0)</f>
        <v>0</v>
      </c>
      <c r="BH103" s="202">
        <f>IF(N103="sníž. přenesená",J103,0)</f>
        <v>0</v>
      </c>
      <c r="BI103" s="202">
        <f>IF(N103="nulová",J103,0)</f>
        <v>0</v>
      </c>
      <c r="BJ103" s="22" t="s">
        <v>80</v>
      </c>
      <c r="BK103" s="202">
        <f>ROUND(I103*H103,2)</f>
        <v>0</v>
      </c>
      <c r="BL103" s="22" t="s">
        <v>162</v>
      </c>
      <c r="BM103" s="22" t="s">
        <v>203</v>
      </c>
    </row>
    <row r="104" spans="2:65" s="1" customFormat="1" ht="22.5" customHeight="1">
      <c r="B104" s="39"/>
      <c r="C104" s="191" t="s">
        <v>183</v>
      </c>
      <c r="D104" s="191" t="s">
        <v>158</v>
      </c>
      <c r="E104" s="192" t="s">
        <v>226</v>
      </c>
      <c r="F104" s="193" t="s">
        <v>227</v>
      </c>
      <c r="G104" s="194" t="s">
        <v>175</v>
      </c>
      <c r="H104" s="195">
        <v>13.2</v>
      </c>
      <c r="I104" s="196"/>
      <c r="J104" s="197">
        <f>ROUND(I104*H104,2)</f>
        <v>0</v>
      </c>
      <c r="K104" s="193" t="s">
        <v>21</v>
      </c>
      <c r="L104" s="59"/>
      <c r="M104" s="198" t="s">
        <v>21</v>
      </c>
      <c r="N104" s="199" t="s">
        <v>43</v>
      </c>
      <c r="O104" s="40"/>
      <c r="P104" s="200">
        <f>O104*H104</f>
        <v>0</v>
      </c>
      <c r="Q104" s="200">
        <v>0</v>
      </c>
      <c r="R104" s="200">
        <f>Q104*H104</f>
        <v>0</v>
      </c>
      <c r="S104" s="200">
        <v>0</v>
      </c>
      <c r="T104" s="201">
        <f>S104*H104</f>
        <v>0</v>
      </c>
      <c r="AR104" s="22" t="s">
        <v>162</v>
      </c>
      <c r="AT104" s="22" t="s">
        <v>158</v>
      </c>
      <c r="AU104" s="22" t="s">
        <v>82</v>
      </c>
      <c r="AY104" s="22" t="s">
        <v>156</v>
      </c>
      <c r="BE104" s="202">
        <f>IF(N104="základní",J104,0)</f>
        <v>0</v>
      </c>
      <c r="BF104" s="202">
        <f>IF(N104="snížená",J104,0)</f>
        <v>0</v>
      </c>
      <c r="BG104" s="202">
        <f>IF(N104="zákl. přenesená",J104,0)</f>
        <v>0</v>
      </c>
      <c r="BH104" s="202">
        <f>IF(N104="sníž. přenesená",J104,0)</f>
        <v>0</v>
      </c>
      <c r="BI104" s="202">
        <f>IF(N104="nulová",J104,0)</f>
        <v>0</v>
      </c>
      <c r="BJ104" s="22" t="s">
        <v>80</v>
      </c>
      <c r="BK104" s="202">
        <f>ROUND(I104*H104,2)</f>
        <v>0</v>
      </c>
      <c r="BL104" s="22" t="s">
        <v>162</v>
      </c>
      <c r="BM104" s="22" t="s">
        <v>206</v>
      </c>
    </row>
    <row r="105" spans="2:65" s="11" customFormat="1">
      <c r="B105" s="203"/>
      <c r="C105" s="204"/>
      <c r="D105" s="205" t="s">
        <v>163</v>
      </c>
      <c r="E105" s="206" t="s">
        <v>21</v>
      </c>
      <c r="F105" s="207" t="s">
        <v>1051</v>
      </c>
      <c r="G105" s="204"/>
      <c r="H105" s="208">
        <v>13.2</v>
      </c>
      <c r="I105" s="209"/>
      <c r="J105" s="204"/>
      <c r="K105" s="204"/>
      <c r="L105" s="210"/>
      <c r="M105" s="211"/>
      <c r="N105" s="212"/>
      <c r="O105" s="212"/>
      <c r="P105" s="212"/>
      <c r="Q105" s="212"/>
      <c r="R105" s="212"/>
      <c r="S105" s="212"/>
      <c r="T105" s="213"/>
      <c r="AT105" s="214" t="s">
        <v>163</v>
      </c>
      <c r="AU105" s="214" t="s">
        <v>82</v>
      </c>
      <c r="AV105" s="11" t="s">
        <v>82</v>
      </c>
      <c r="AW105" s="11" t="s">
        <v>35</v>
      </c>
      <c r="AX105" s="11" t="s">
        <v>72</v>
      </c>
      <c r="AY105" s="214" t="s">
        <v>156</v>
      </c>
    </row>
    <row r="106" spans="2:65" s="12" customFormat="1">
      <c r="B106" s="215"/>
      <c r="C106" s="216"/>
      <c r="D106" s="217" t="s">
        <v>163</v>
      </c>
      <c r="E106" s="218" t="s">
        <v>21</v>
      </c>
      <c r="F106" s="219" t="s">
        <v>166</v>
      </c>
      <c r="G106" s="216"/>
      <c r="H106" s="220">
        <v>13.2</v>
      </c>
      <c r="I106" s="221"/>
      <c r="J106" s="216"/>
      <c r="K106" s="216"/>
      <c r="L106" s="222"/>
      <c r="M106" s="223"/>
      <c r="N106" s="224"/>
      <c r="O106" s="224"/>
      <c r="P106" s="224"/>
      <c r="Q106" s="224"/>
      <c r="R106" s="224"/>
      <c r="S106" s="224"/>
      <c r="T106" s="225"/>
      <c r="AT106" s="226" t="s">
        <v>163</v>
      </c>
      <c r="AU106" s="226" t="s">
        <v>82</v>
      </c>
      <c r="AV106" s="12" t="s">
        <v>162</v>
      </c>
      <c r="AW106" s="12" t="s">
        <v>35</v>
      </c>
      <c r="AX106" s="12" t="s">
        <v>80</v>
      </c>
      <c r="AY106" s="226" t="s">
        <v>156</v>
      </c>
    </row>
    <row r="107" spans="2:65" s="1" customFormat="1" ht="22.5" customHeight="1">
      <c r="B107" s="39"/>
      <c r="C107" s="191" t="s">
        <v>208</v>
      </c>
      <c r="D107" s="191" t="s">
        <v>158</v>
      </c>
      <c r="E107" s="192" t="s">
        <v>230</v>
      </c>
      <c r="F107" s="193" t="s">
        <v>231</v>
      </c>
      <c r="G107" s="194" t="s">
        <v>232</v>
      </c>
      <c r="H107" s="195">
        <v>23.76</v>
      </c>
      <c r="I107" s="196"/>
      <c r="J107" s="197">
        <f>ROUND(I107*H107,2)</f>
        <v>0</v>
      </c>
      <c r="K107" s="193" t="s">
        <v>21</v>
      </c>
      <c r="L107" s="59"/>
      <c r="M107" s="198" t="s">
        <v>21</v>
      </c>
      <c r="N107" s="199" t="s">
        <v>43</v>
      </c>
      <c r="O107" s="40"/>
      <c r="P107" s="200">
        <f>O107*H107</f>
        <v>0</v>
      </c>
      <c r="Q107" s="200">
        <v>0</v>
      </c>
      <c r="R107" s="200">
        <f>Q107*H107</f>
        <v>0</v>
      </c>
      <c r="S107" s="200">
        <v>0</v>
      </c>
      <c r="T107" s="201">
        <f>S107*H107</f>
        <v>0</v>
      </c>
      <c r="AR107" s="22" t="s">
        <v>162</v>
      </c>
      <c r="AT107" s="22" t="s">
        <v>158</v>
      </c>
      <c r="AU107" s="22" t="s">
        <v>82</v>
      </c>
      <c r="AY107" s="22" t="s">
        <v>156</v>
      </c>
      <c r="BE107" s="202">
        <f>IF(N107="základní",J107,0)</f>
        <v>0</v>
      </c>
      <c r="BF107" s="202">
        <f>IF(N107="snížená",J107,0)</f>
        <v>0</v>
      </c>
      <c r="BG107" s="202">
        <f>IF(N107="zákl. přenesená",J107,0)</f>
        <v>0</v>
      </c>
      <c r="BH107" s="202">
        <f>IF(N107="sníž. přenesená",J107,0)</f>
        <v>0</v>
      </c>
      <c r="BI107" s="202">
        <f>IF(N107="nulová",J107,0)</f>
        <v>0</v>
      </c>
      <c r="BJ107" s="22" t="s">
        <v>80</v>
      </c>
      <c r="BK107" s="202">
        <f>ROUND(I107*H107,2)</f>
        <v>0</v>
      </c>
      <c r="BL107" s="22" t="s">
        <v>162</v>
      </c>
      <c r="BM107" s="22" t="s">
        <v>211</v>
      </c>
    </row>
    <row r="108" spans="2:65" s="1" customFormat="1" ht="31.5" customHeight="1">
      <c r="B108" s="39"/>
      <c r="C108" s="191" t="s">
        <v>188</v>
      </c>
      <c r="D108" s="191" t="s">
        <v>158</v>
      </c>
      <c r="E108" s="192" t="s">
        <v>242</v>
      </c>
      <c r="F108" s="193" t="s">
        <v>243</v>
      </c>
      <c r="G108" s="194" t="s">
        <v>175</v>
      </c>
      <c r="H108" s="195">
        <v>52.8</v>
      </c>
      <c r="I108" s="196"/>
      <c r="J108" s="197">
        <f>ROUND(I108*H108,2)</f>
        <v>0</v>
      </c>
      <c r="K108" s="193" t="s">
        <v>21</v>
      </c>
      <c r="L108" s="59"/>
      <c r="M108" s="198" t="s">
        <v>21</v>
      </c>
      <c r="N108" s="199" t="s">
        <v>43</v>
      </c>
      <c r="O108" s="40"/>
      <c r="P108" s="200">
        <f>O108*H108</f>
        <v>0</v>
      </c>
      <c r="Q108" s="200">
        <v>0</v>
      </c>
      <c r="R108" s="200">
        <f>Q108*H108</f>
        <v>0</v>
      </c>
      <c r="S108" s="200">
        <v>0</v>
      </c>
      <c r="T108" s="201">
        <f>S108*H108</f>
        <v>0</v>
      </c>
      <c r="AR108" s="22" t="s">
        <v>162</v>
      </c>
      <c r="AT108" s="22" t="s">
        <v>158</v>
      </c>
      <c r="AU108" s="22" t="s">
        <v>82</v>
      </c>
      <c r="AY108" s="22" t="s">
        <v>156</v>
      </c>
      <c r="BE108" s="202">
        <f>IF(N108="základní",J108,0)</f>
        <v>0</v>
      </c>
      <c r="BF108" s="202">
        <f>IF(N108="snížená",J108,0)</f>
        <v>0</v>
      </c>
      <c r="BG108" s="202">
        <f>IF(N108="zákl. přenesená",J108,0)</f>
        <v>0</v>
      </c>
      <c r="BH108" s="202">
        <f>IF(N108="sníž. přenesená",J108,0)</f>
        <v>0</v>
      </c>
      <c r="BI108" s="202">
        <f>IF(N108="nulová",J108,0)</f>
        <v>0</v>
      </c>
      <c r="BJ108" s="22" t="s">
        <v>80</v>
      </c>
      <c r="BK108" s="202">
        <f>ROUND(I108*H108,2)</f>
        <v>0</v>
      </c>
      <c r="BL108" s="22" t="s">
        <v>162</v>
      </c>
      <c r="BM108" s="22" t="s">
        <v>214</v>
      </c>
    </row>
    <row r="109" spans="2:65" s="11" customFormat="1">
      <c r="B109" s="203"/>
      <c r="C109" s="204"/>
      <c r="D109" s="205" t="s">
        <v>163</v>
      </c>
      <c r="E109" s="206" t="s">
        <v>21</v>
      </c>
      <c r="F109" s="207" t="s">
        <v>1052</v>
      </c>
      <c r="G109" s="204"/>
      <c r="H109" s="208">
        <v>52.8</v>
      </c>
      <c r="I109" s="209"/>
      <c r="J109" s="204"/>
      <c r="K109" s="204"/>
      <c r="L109" s="210"/>
      <c r="M109" s="211"/>
      <c r="N109" s="212"/>
      <c r="O109" s="212"/>
      <c r="P109" s="212"/>
      <c r="Q109" s="212"/>
      <c r="R109" s="212"/>
      <c r="S109" s="212"/>
      <c r="T109" s="213"/>
      <c r="AT109" s="214" t="s">
        <v>163</v>
      </c>
      <c r="AU109" s="214" t="s">
        <v>82</v>
      </c>
      <c r="AV109" s="11" t="s">
        <v>82</v>
      </c>
      <c r="AW109" s="11" t="s">
        <v>35</v>
      </c>
      <c r="AX109" s="11" t="s">
        <v>72</v>
      </c>
      <c r="AY109" s="214" t="s">
        <v>156</v>
      </c>
    </row>
    <row r="110" spans="2:65" s="12" customFormat="1">
      <c r="B110" s="215"/>
      <c r="C110" s="216"/>
      <c r="D110" s="217" t="s">
        <v>163</v>
      </c>
      <c r="E110" s="218" t="s">
        <v>21</v>
      </c>
      <c r="F110" s="219" t="s">
        <v>166</v>
      </c>
      <c r="G110" s="216"/>
      <c r="H110" s="220">
        <v>52.8</v>
      </c>
      <c r="I110" s="221"/>
      <c r="J110" s="216"/>
      <c r="K110" s="216"/>
      <c r="L110" s="222"/>
      <c r="M110" s="223"/>
      <c r="N110" s="224"/>
      <c r="O110" s="224"/>
      <c r="P110" s="224"/>
      <c r="Q110" s="224"/>
      <c r="R110" s="224"/>
      <c r="S110" s="224"/>
      <c r="T110" s="225"/>
      <c r="AT110" s="226" t="s">
        <v>163</v>
      </c>
      <c r="AU110" s="226" t="s">
        <v>82</v>
      </c>
      <c r="AV110" s="12" t="s">
        <v>162</v>
      </c>
      <c r="AW110" s="12" t="s">
        <v>35</v>
      </c>
      <c r="AX110" s="12" t="s">
        <v>80</v>
      </c>
      <c r="AY110" s="226" t="s">
        <v>156</v>
      </c>
    </row>
    <row r="111" spans="2:65" s="1" customFormat="1" ht="31.5" customHeight="1">
      <c r="B111" s="39"/>
      <c r="C111" s="191" t="s">
        <v>10</v>
      </c>
      <c r="D111" s="191" t="s">
        <v>158</v>
      </c>
      <c r="E111" s="192" t="s">
        <v>1053</v>
      </c>
      <c r="F111" s="193" t="s">
        <v>1054</v>
      </c>
      <c r="G111" s="194" t="s">
        <v>161</v>
      </c>
      <c r="H111" s="195">
        <v>132</v>
      </c>
      <c r="I111" s="196"/>
      <c r="J111" s="197">
        <f>ROUND(I111*H111,2)</f>
        <v>0</v>
      </c>
      <c r="K111" s="193" t="s">
        <v>21</v>
      </c>
      <c r="L111" s="59"/>
      <c r="M111" s="198" t="s">
        <v>21</v>
      </c>
      <c r="N111" s="199" t="s">
        <v>43</v>
      </c>
      <c r="O111" s="40"/>
      <c r="P111" s="200">
        <f>O111*H111</f>
        <v>0</v>
      </c>
      <c r="Q111" s="200">
        <v>0</v>
      </c>
      <c r="R111" s="200">
        <f>Q111*H111</f>
        <v>0</v>
      </c>
      <c r="S111" s="200">
        <v>0</v>
      </c>
      <c r="T111" s="201">
        <f>S111*H111</f>
        <v>0</v>
      </c>
      <c r="AR111" s="22" t="s">
        <v>162</v>
      </c>
      <c r="AT111" s="22" t="s">
        <v>158</v>
      </c>
      <c r="AU111" s="22" t="s">
        <v>82</v>
      </c>
      <c r="AY111" s="22" t="s">
        <v>156</v>
      </c>
      <c r="BE111" s="202">
        <f>IF(N111="základní",J111,0)</f>
        <v>0</v>
      </c>
      <c r="BF111" s="202">
        <f>IF(N111="snížená",J111,0)</f>
        <v>0</v>
      </c>
      <c r="BG111" s="202">
        <f>IF(N111="zákl. přenesená",J111,0)</f>
        <v>0</v>
      </c>
      <c r="BH111" s="202">
        <f>IF(N111="sníž. přenesená",J111,0)</f>
        <v>0</v>
      </c>
      <c r="BI111" s="202">
        <f>IF(N111="nulová",J111,0)</f>
        <v>0</v>
      </c>
      <c r="BJ111" s="22" t="s">
        <v>80</v>
      </c>
      <c r="BK111" s="202">
        <f>ROUND(I111*H111,2)</f>
        <v>0</v>
      </c>
      <c r="BL111" s="22" t="s">
        <v>162</v>
      </c>
      <c r="BM111" s="22" t="s">
        <v>217</v>
      </c>
    </row>
    <row r="112" spans="2:65" s="1" customFormat="1" ht="22.5" customHeight="1">
      <c r="B112" s="39"/>
      <c r="C112" s="191" t="s">
        <v>191</v>
      </c>
      <c r="D112" s="191" t="s">
        <v>158</v>
      </c>
      <c r="E112" s="192" t="s">
        <v>1055</v>
      </c>
      <c r="F112" s="193" t="s">
        <v>1056</v>
      </c>
      <c r="G112" s="194" t="s">
        <v>161</v>
      </c>
      <c r="H112" s="195">
        <v>132</v>
      </c>
      <c r="I112" s="196"/>
      <c r="J112" s="197">
        <f>ROUND(I112*H112,2)</f>
        <v>0</v>
      </c>
      <c r="K112" s="193" t="s">
        <v>21</v>
      </c>
      <c r="L112" s="59"/>
      <c r="M112" s="198" t="s">
        <v>21</v>
      </c>
      <c r="N112" s="199" t="s">
        <v>43</v>
      </c>
      <c r="O112" s="40"/>
      <c r="P112" s="200">
        <f>O112*H112</f>
        <v>0</v>
      </c>
      <c r="Q112" s="200">
        <v>0</v>
      </c>
      <c r="R112" s="200">
        <f>Q112*H112</f>
        <v>0</v>
      </c>
      <c r="S112" s="200">
        <v>0</v>
      </c>
      <c r="T112" s="201">
        <f>S112*H112</f>
        <v>0</v>
      </c>
      <c r="AR112" s="22" t="s">
        <v>162</v>
      </c>
      <c r="AT112" s="22" t="s">
        <v>158</v>
      </c>
      <c r="AU112" s="22" t="s">
        <v>82</v>
      </c>
      <c r="AY112" s="22" t="s">
        <v>156</v>
      </c>
      <c r="BE112" s="202">
        <f>IF(N112="základní",J112,0)</f>
        <v>0</v>
      </c>
      <c r="BF112" s="202">
        <f>IF(N112="snížená",J112,0)</f>
        <v>0</v>
      </c>
      <c r="BG112" s="202">
        <f>IF(N112="zákl. přenesená",J112,0)</f>
        <v>0</v>
      </c>
      <c r="BH112" s="202">
        <f>IF(N112="sníž. přenesená",J112,0)</f>
        <v>0</v>
      </c>
      <c r="BI112" s="202">
        <f>IF(N112="nulová",J112,0)</f>
        <v>0</v>
      </c>
      <c r="BJ112" s="22" t="s">
        <v>80</v>
      </c>
      <c r="BK112" s="202">
        <f>ROUND(I112*H112,2)</f>
        <v>0</v>
      </c>
      <c r="BL112" s="22" t="s">
        <v>162</v>
      </c>
      <c r="BM112" s="22" t="s">
        <v>220</v>
      </c>
    </row>
    <row r="113" spans="2:65" s="11" customFormat="1">
      <c r="B113" s="203"/>
      <c r="C113" s="204"/>
      <c r="D113" s="205" t="s">
        <v>163</v>
      </c>
      <c r="E113" s="206" t="s">
        <v>21</v>
      </c>
      <c r="F113" s="207" t="s">
        <v>1057</v>
      </c>
      <c r="G113" s="204"/>
      <c r="H113" s="208">
        <v>132</v>
      </c>
      <c r="I113" s="209"/>
      <c r="J113" s="204"/>
      <c r="K113" s="204"/>
      <c r="L113" s="210"/>
      <c r="M113" s="211"/>
      <c r="N113" s="212"/>
      <c r="O113" s="212"/>
      <c r="P113" s="212"/>
      <c r="Q113" s="212"/>
      <c r="R113" s="212"/>
      <c r="S113" s="212"/>
      <c r="T113" s="213"/>
      <c r="AT113" s="214" t="s">
        <v>163</v>
      </c>
      <c r="AU113" s="214" t="s">
        <v>82</v>
      </c>
      <c r="AV113" s="11" t="s">
        <v>82</v>
      </c>
      <c r="AW113" s="11" t="s">
        <v>35</v>
      </c>
      <c r="AX113" s="11" t="s">
        <v>72</v>
      </c>
      <c r="AY113" s="214" t="s">
        <v>156</v>
      </c>
    </row>
    <row r="114" spans="2:65" s="12" customFormat="1">
      <c r="B114" s="215"/>
      <c r="C114" s="216"/>
      <c r="D114" s="217" t="s">
        <v>163</v>
      </c>
      <c r="E114" s="218" t="s">
        <v>21</v>
      </c>
      <c r="F114" s="219" t="s">
        <v>166</v>
      </c>
      <c r="G114" s="216"/>
      <c r="H114" s="220">
        <v>132</v>
      </c>
      <c r="I114" s="221"/>
      <c r="J114" s="216"/>
      <c r="K114" s="216"/>
      <c r="L114" s="222"/>
      <c r="M114" s="223"/>
      <c r="N114" s="224"/>
      <c r="O114" s="224"/>
      <c r="P114" s="224"/>
      <c r="Q114" s="224"/>
      <c r="R114" s="224"/>
      <c r="S114" s="224"/>
      <c r="T114" s="225"/>
      <c r="AT114" s="226" t="s">
        <v>163</v>
      </c>
      <c r="AU114" s="226" t="s">
        <v>82</v>
      </c>
      <c r="AV114" s="12" t="s">
        <v>162</v>
      </c>
      <c r="AW114" s="12" t="s">
        <v>35</v>
      </c>
      <c r="AX114" s="12" t="s">
        <v>80</v>
      </c>
      <c r="AY114" s="226" t="s">
        <v>156</v>
      </c>
    </row>
    <row r="115" spans="2:65" s="1" customFormat="1" ht="22.5" customHeight="1">
      <c r="B115" s="39"/>
      <c r="C115" s="227" t="s">
        <v>222</v>
      </c>
      <c r="D115" s="227" t="s">
        <v>238</v>
      </c>
      <c r="E115" s="228" t="s">
        <v>768</v>
      </c>
      <c r="F115" s="229" t="s">
        <v>769</v>
      </c>
      <c r="G115" s="230" t="s">
        <v>536</v>
      </c>
      <c r="H115" s="231">
        <v>3.3</v>
      </c>
      <c r="I115" s="232"/>
      <c r="J115" s="233">
        <f>ROUND(I115*H115,2)</f>
        <v>0</v>
      </c>
      <c r="K115" s="229" t="s">
        <v>21</v>
      </c>
      <c r="L115" s="234"/>
      <c r="M115" s="235" t="s">
        <v>21</v>
      </c>
      <c r="N115" s="236" t="s">
        <v>43</v>
      </c>
      <c r="O115" s="40"/>
      <c r="P115" s="200">
        <f>O115*H115</f>
        <v>0</v>
      </c>
      <c r="Q115" s="200">
        <v>0</v>
      </c>
      <c r="R115" s="200">
        <f>Q115*H115</f>
        <v>0</v>
      </c>
      <c r="S115" s="200">
        <v>0</v>
      </c>
      <c r="T115" s="201">
        <f>S115*H115</f>
        <v>0</v>
      </c>
      <c r="AR115" s="22" t="s">
        <v>176</v>
      </c>
      <c r="AT115" s="22" t="s">
        <v>238</v>
      </c>
      <c r="AU115" s="22" t="s">
        <v>82</v>
      </c>
      <c r="AY115" s="22" t="s">
        <v>156</v>
      </c>
      <c r="BE115" s="202">
        <f>IF(N115="základní",J115,0)</f>
        <v>0</v>
      </c>
      <c r="BF115" s="202">
        <f>IF(N115="snížená",J115,0)</f>
        <v>0</v>
      </c>
      <c r="BG115" s="202">
        <f>IF(N115="zákl. přenesená",J115,0)</f>
        <v>0</v>
      </c>
      <c r="BH115" s="202">
        <f>IF(N115="sníž. přenesená",J115,0)</f>
        <v>0</v>
      </c>
      <c r="BI115" s="202">
        <f>IF(N115="nulová",J115,0)</f>
        <v>0</v>
      </c>
      <c r="BJ115" s="22" t="s">
        <v>80</v>
      </c>
      <c r="BK115" s="202">
        <f>ROUND(I115*H115,2)</f>
        <v>0</v>
      </c>
      <c r="BL115" s="22" t="s">
        <v>162</v>
      </c>
      <c r="BM115" s="22" t="s">
        <v>225</v>
      </c>
    </row>
    <row r="116" spans="2:65" s="10" customFormat="1" ht="29.85" customHeight="1">
      <c r="B116" s="174"/>
      <c r="C116" s="175"/>
      <c r="D116" s="188" t="s">
        <v>71</v>
      </c>
      <c r="E116" s="189" t="s">
        <v>162</v>
      </c>
      <c r="F116" s="189" t="s">
        <v>319</v>
      </c>
      <c r="G116" s="175"/>
      <c r="H116" s="175"/>
      <c r="I116" s="178"/>
      <c r="J116" s="190">
        <f>BK116</f>
        <v>0</v>
      </c>
      <c r="K116" s="175"/>
      <c r="L116" s="180"/>
      <c r="M116" s="181"/>
      <c r="N116" s="182"/>
      <c r="O116" s="182"/>
      <c r="P116" s="183">
        <f>SUM(P117:P119)</f>
        <v>0</v>
      </c>
      <c r="Q116" s="182"/>
      <c r="R116" s="183">
        <f>SUM(R117:R119)</f>
        <v>0</v>
      </c>
      <c r="S116" s="182"/>
      <c r="T116" s="184">
        <f>SUM(T117:T119)</f>
        <v>0</v>
      </c>
      <c r="AR116" s="185" t="s">
        <v>80</v>
      </c>
      <c r="AT116" s="186" t="s">
        <v>71</v>
      </c>
      <c r="AU116" s="186" t="s">
        <v>80</v>
      </c>
      <c r="AY116" s="185" t="s">
        <v>156</v>
      </c>
      <c r="BK116" s="187">
        <f>SUM(BK117:BK119)</f>
        <v>0</v>
      </c>
    </row>
    <row r="117" spans="2:65" s="1" customFormat="1" ht="31.5" customHeight="1">
      <c r="B117" s="39"/>
      <c r="C117" s="191" t="s">
        <v>195</v>
      </c>
      <c r="D117" s="191" t="s">
        <v>158</v>
      </c>
      <c r="E117" s="192" t="s">
        <v>1058</v>
      </c>
      <c r="F117" s="193" t="s">
        <v>322</v>
      </c>
      <c r="G117" s="194" t="s">
        <v>175</v>
      </c>
      <c r="H117" s="195">
        <v>13.2</v>
      </c>
      <c r="I117" s="196"/>
      <c r="J117" s="197">
        <f>ROUND(I117*H117,2)</f>
        <v>0</v>
      </c>
      <c r="K117" s="193" t="s">
        <v>21</v>
      </c>
      <c r="L117" s="59"/>
      <c r="M117" s="198" t="s">
        <v>21</v>
      </c>
      <c r="N117" s="199" t="s">
        <v>43</v>
      </c>
      <c r="O117" s="40"/>
      <c r="P117" s="200">
        <f>O117*H117</f>
        <v>0</v>
      </c>
      <c r="Q117" s="200">
        <v>0</v>
      </c>
      <c r="R117" s="200">
        <f>Q117*H117</f>
        <v>0</v>
      </c>
      <c r="S117" s="200">
        <v>0</v>
      </c>
      <c r="T117" s="201">
        <f>S117*H117</f>
        <v>0</v>
      </c>
      <c r="AR117" s="22" t="s">
        <v>162</v>
      </c>
      <c r="AT117" s="22" t="s">
        <v>158</v>
      </c>
      <c r="AU117" s="22" t="s">
        <v>82</v>
      </c>
      <c r="AY117" s="22" t="s">
        <v>156</v>
      </c>
      <c r="BE117" s="202">
        <f>IF(N117="základní",J117,0)</f>
        <v>0</v>
      </c>
      <c r="BF117" s="202">
        <f>IF(N117="snížená",J117,0)</f>
        <v>0</v>
      </c>
      <c r="BG117" s="202">
        <f>IF(N117="zákl. přenesená",J117,0)</f>
        <v>0</v>
      </c>
      <c r="BH117" s="202">
        <f>IF(N117="sníž. přenesená",J117,0)</f>
        <v>0</v>
      </c>
      <c r="BI117" s="202">
        <f>IF(N117="nulová",J117,0)</f>
        <v>0</v>
      </c>
      <c r="BJ117" s="22" t="s">
        <v>80</v>
      </c>
      <c r="BK117" s="202">
        <f>ROUND(I117*H117,2)</f>
        <v>0</v>
      </c>
      <c r="BL117" s="22" t="s">
        <v>162</v>
      </c>
      <c r="BM117" s="22" t="s">
        <v>228</v>
      </c>
    </row>
    <row r="118" spans="2:65" s="11" customFormat="1">
      <c r="B118" s="203"/>
      <c r="C118" s="204"/>
      <c r="D118" s="205" t="s">
        <v>163</v>
      </c>
      <c r="E118" s="206" t="s">
        <v>21</v>
      </c>
      <c r="F118" s="207" t="s">
        <v>1059</v>
      </c>
      <c r="G118" s="204"/>
      <c r="H118" s="208">
        <v>13.2</v>
      </c>
      <c r="I118" s="209"/>
      <c r="J118" s="204"/>
      <c r="K118" s="204"/>
      <c r="L118" s="210"/>
      <c r="M118" s="211"/>
      <c r="N118" s="212"/>
      <c r="O118" s="212"/>
      <c r="P118" s="212"/>
      <c r="Q118" s="212"/>
      <c r="R118" s="212"/>
      <c r="S118" s="212"/>
      <c r="T118" s="213"/>
      <c r="AT118" s="214" t="s">
        <v>163</v>
      </c>
      <c r="AU118" s="214" t="s">
        <v>82</v>
      </c>
      <c r="AV118" s="11" t="s">
        <v>82</v>
      </c>
      <c r="AW118" s="11" t="s">
        <v>35</v>
      </c>
      <c r="AX118" s="11" t="s">
        <v>72</v>
      </c>
      <c r="AY118" s="214" t="s">
        <v>156</v>
      </c>
    </row>
    <row r="119" spans="2:65" s="12" customFormat="1">
      <c r="B119" s="215"/>
      <c r="C119" s="216"/>
      <c r="D119" s="205" t="s">
        <v>163</v>
      </c>
      <c r="E119" s="239" t="s">
        <v>21</v>
      </c>
      <c r="F119" s="240" t="s">
        <v>166</v>
      </c>
      <c r="G119" s="216"/>
      <c r="H119" s="241">
        <v>13.2</v>
      </c>
      <c r="I119" s="221"/>
      <c r="J119" s="216"/>
      <c r="K119" s="216"/>
      <c r="L119" s="222"/>
      <c r="M119" s="223"/>
      <c r="N119" s="224"/>
      <c r="O119" s="224"/>
      <c r="P119" s="224"/>
      <c r="Q119" s="224"/>
      <c r="R119" s="224"/>
      <c r="S119" s="224"/>
      <c r="T119" s="225"/>
      <c r="AT119" s="226" t="s">
        <v>163</v>
      </c>
      <c r="AU119" s="226" t="s">
        <v>82</v>
      </c>
      <c r="AV119" s="12" t="s">
        <v>162</v>
      </c>
      <c r="AW119" s="12" t="s">
        <v>35</v>
      </c>
      <c r="AX119" s="12" t="s">
        <v>80</v>
      </c>
      <c r="AY119" s="226" t="s">
        <v>156</v>
      </c>
    </row>
    <row r="120" spans="2:65" s="10" customFormat="1" ht="29.85" customHeight="1">
      <c r="B120" s="174"/>
      <c r="C120" s="175"/>
      <c r="D120" s="188" t="s">
        <v>71</v>
      </c>
      <c r="E120" s="189" t="s">
        <v>579</v>
      </c>
      <c r="F120" s="189" t="s">
        <v>580</v>
      </c>
      <c r="G120" s="175"/>
      <c r="H120" s="175"/>
      <c r="I120" s="178"/>
      <c r="J120" s="190">
        <f>BK120</f>
        <v>0</v>
      </c>
      <c r="K120" s="175"/>
      <c r="L120" s="180"/>
      <c r="M120" s="181"/>
      <c r="N120" s="182"/>
      <c r="O120" s="182"/>
      <c r="P120" s="183">
        <f>P121</f>
        <v>0</v>
      </c>
      <c r="Q120" s="182"/>
      <c r="R120" s="183">
        <f>R121</f>
        <v>0</v>
      </c>
      <c r="S120" s="182"/>
      <c r="T120" s="184">
        <f>T121</f>
        <v>0</v>
      </c>
      <c r="AR120" s="185" t="s">
        <v>80</v>
      </c>
      <c r="AT120" s="186" t="s">
        <v>71</v>
      </c>
      <c r="AU120" s="186" t="s">
        <v>80</v>
      </c>
      <c r="AY120" s="185" t="s">
        <v>156</v>
      </c>
      <c r="BK120" s="187">
        <f>BK121</f>
        <v>0</v>
      </c>
    </row>
    <row r="121" spans="2:65" s="1" customFormat="1" ht="44.25" customHeight="1">
      <c r="B121" s="39"/>
      <c r="C121" s="191" t="s">
        <v>229</v>
      </c>
      <c r="D121" s="191" t="s">
        <v>158</v>
      </c>
      <c r="E121" s="192" t="s">
        <v>1060</v>
      </c>
      <c r="F121" s="193" t="s">
        <v>590</v>
      </c>
      <c r="G121" s="194" t="s">
        <v>232</v>
      </c>
      <c r="H121" s="195">
        <v>24.986999999999998</v>
      </c>
      <c r="I121" s="196"/>
      <c r="J121" s="197">
        <f>ROUND(I121*H121,2)</f>
        <v>0</v>
      </c>
      <c r="K121" s="193" t="s">
        <v>21</v>
      </c>
      <c r="L121" s="59"/>
      <c r="M121" s="198" t="s">
        <v>21</v>
      </c>
      <c r="N121" s="199" t="s">
        <v>43</v>
      </c>
      <c r="O121" s="40"/>
      <c r="P121" s="200">
        <f>O121*H121</f>
        <v>0</v>
      </c>
      <c r="Q121" s="200">
        <v>0</v>
      </c>
      <c r="R121" s="200">
        <f>Q121*H121</f>
        <v>0</v>
      </c>
      <c r="S121" s="200">
        <v>0</v>
      </c>
      <c r="T121" s="201">
        <f>S121*H121</f>
        <v>0</v>
      </c>
      <c r="AR121" s="22" t="s">
        <v>162</v>
      </c>
      <c r="AT121" s="22" t="s">
        <v>158</v>
      </c>
      <c r="AU121" s="22" t="s">
        <v>82</v>
      </c>
      <c r="AY121" s="22" t="s">
        <v>156</v>
      </c>
      <c r="BE121" s="202">
        <f>IF(N121="základní",J121,0)</f>
        <v>0</v>
      </c>
      <c r="BF121" s="202">
        <f>IF(N121="snížená",J121,0)</f>
        <v>0</v>
      </c>
      <c r="BG121" s="202">
        <f>IF(N121="zákl. přenesená",J121,0)</f>
        <v>0</v>
      </c>
      <c r="BH121" s="202">
        <f>IF(N121="sníž. přenesená",J121,0)</f>
        <v>0</v>
      </c>
      <c r="BI121" s="202">
        <f>IF(N121="nulová",J121,0)</f>
        <v>0</v>
      </c>
      <c r="BJ121" s="22" t="s">
        <v>80</v>
      </c>
      <c r="BK121" s="202">
        <f>ROUND(I121*H121,2)</f>
        <v>0</v>
      </c>
      <c r="BL121" s="22" t="s">
        <v>162</v>
      </c>
      <c r="BM121" s="22" t="s">
        <v>233</v>
      </c>
    </row>
    <row r="122" spans="2:65" s="10" customFormat="1" ht="37.35" customHeight="1">
      <c r="B122" s="174"/>
      <c r="C122" s="175"/>
      <c r="D122" s="176" t="s">
        <v>71</v>
      </c>
      <c r="E122" s="177" t="s">
        <v>238</v>
      </c>
      <c r="F122" s="177" t="s">
        <v>826</v>
      </c>
      <c r="G122" s="175"/>
      <c r="H122" s="175"/>
      <c r="I122" s="178"/>
      <c r="J122" s="179">
        <f>BK122</f>
        <v>0</v>
      </c>
      <c r="K122" s="175"/>
      <c r="L122" s="180"/>
      <c r="M122" s="181"/>
      <c r="N122" s="182"/>
      <c r="O122" s="182"/>
      <c r="P122" s="183">
        <f>P123</f>
        <v>0</v>
      </c>
      <c r="Q122" s="182"/>
      <c r="R122" s="183">
        <f>R123</f>
        <v>0</v>
      </c>
      <c r="S122" s="182"/>
      <c r="T122" s="184">
        <f>T123</f>
        <v>0</v>
      </c>
      <c r="AR122" s="185" t="s">
        <v>169</v>
      </c>
      <c r="AT122" s="186" t="s">
        <v>71</v>
      </c>
      <c r="AU122" s="186" t="s">
        <v>72</v>
      </c>
      <c r="AY122" s="185" t="s">
        <v>156</v>
      </c>
      <c r="BK122" s="187">
        <f>BK123</f>
        <v>0</v>
      </c>
    </row>
    <row r="123" spans="2:65" s="10" customFormat="1" ht="19.899999999999999" customHeight="1">
      <c r="B123" s="174"/>
      <c r="C123" s="175"/>
      <c r="D123" s="188" t="s">
        <v>71</v>
      </c>
      <c r="E123" s="189" t="s">
        <v>1061</v>
      </c>
      <c r="F123" s="189" t="s">
        <v>1062</v>
      </c>
      <c r="G123" s="175"/>
      <c r="H123" s="175"/>
      <c r="I123" s="178"/>
      <c r="J123" s="190">
        <f>BK123</f>
        <v>0</v>
      </c>
      <c r="K123" s="175"/>
      <c r="L123" s="180"/>
      <c r="M123" s="181"/>
      <c r="N123" s="182"/>
      <c r="O123" s="182"/>
      <c r="P123" s="183">
        <f>SUM(P124:P125)</f>
        <v>0</v>
      </c>
      <c r="Q123" s="182"/>
      <c r="R123" s="183">
        <f>SUM(R124:R125)</f>
        <v>0</v>
      </c>
      <c r="S123" s="182"/>
      <c r="T123" s="184">
        <f>SUM(T124:T125)</f>
        <v>0</v>
      </c>
      <c r="AR123" s="185" t="s">
        <v>169</v>
      </c>
      <c r="AT123" s="186" t="s">
        <v>71</v>
      </c>
      <c r="AU123" s="186" t="s">
        <v>80</v>
      </c>
      <c r="AY123" s="185" t="s">
        <v>156</v>
      </c>
      <c r="BK123" s="187">
        <f>SUM(BK124:BK125)</f>
        <v>0</v>
      </c>
    </row>
    <row r="124" spans="2:65" s="1" customFormat="1" ht="22.5" customHeight="1">
      <c r="B124" s="39"/>
      <c r="C124" s="191" t="s">
        <v>198</v>
      </c>
      <c r="D124" s="191" t="s">
        <v>158</v>
      </c>
      <c r="E124" s="192" t="s">
        <v>530</v>
      </c>
      <c r="F124" s="193" t="s">
        <v>1063</v>
      </c>
      <c r="G124" s="194" t="s">
        <v>349</v>
      </c>
      <c r="H124" s="195">
        <v>44</v>
      </c>
      <c r="I124" s="196"/>
      <c r="J124" s="197">
        <f>ROUND(I124*H124,2)</f>
        <v>0</v>
      </c>
      <c r="K124" s="193" t="s">
        <v>21</v>
      </c>
      <c r="L124" s="59"/>
      <c r="M124" s="198" t="s">
        <v>21</v>
      </c>
      <c r="N124" s="199" t="s">
        <v>43</v>
      </c>
      <c r="O124" s="40"/>
      <c r="P124" s="200">
        <f>O124*H124</f>
        <v>0</v>
      </c>
      <c r="Q124" s="200">
        <v>0</v>
      </c>
      <c r="R124" s="200">
        <f>Q124*H124</f>
        <v>0</v>
      </c>
      <c r="S124" s="200">
        <v>0</v>
      </c>
      <c r="T124" s="201">
        <f>S124*H124</f>
        <v>0</v>
      </c>
      <c r="AR124" s="22" t="s">
        <v>298</v>
      </c>
      <c r="AT124" s="22" t="s">
        <v>158</v>
      </c>
      <c r="AU124" s="22" t="s">
        <v>82</v>
      </c>
      <c r="AY124" s="22" t="s">
        <v>156</v>
      </c>
      <c r="BE124" s="202">
        <f>IF(N124="základní",J124,0)</f>
        <v>0</v>
      </c>
      <c r="BF124" s="202">
        <f>IF(N124="snížená",J124,0)</f>
        <v>0</v>
      </c>
      <c r="BG124" s="202">
        <f>IF(N124="zákl. přenesená",J124,0)</f>
        <v>0</v>
      </c>
      <c r="BH124" s="202">
        <f>IF(N124="sníž. přenesená",J124,0)</f>
        <v>0</v>
      </c>
      <c r="BI124" s="202">
        <f>IF(N124="nulová",J124,0)</f>
        <v>0</v>
      </c>
      <c r="BJ124" s="22" t="s">
        <v>80</v>
      </c>
      <c r="BK124" s="202">
        <f>ROUND(I124*H124,2)</f>
        <v>0</v>
      </c>
      <c r="BL124" s="22" t="s">
        <v>298</v>
      </c>
      <c r="BM124" s="22" t="s">
        <v>236</v>
      </c>
    </row>
    <row r="125" spans="2:65" s="1" customFormat="1" ht="22.5" customHeight="1">
      <c r="B125" s="39"/>
      <c r="C125" s="191" t="s">
        <v>9</v>
      </c>
      <c r="D125" s="191" t="s">
        <v>158</v>
      </c>
      <c r="E125" s="192" t="s">
        <v>710</v>
      </c>
      <c r="F125" s="193" t="s">
        <v>1064</v>
      </c>
      <c r="G125" s="194" t="s">
        <v>421</v>
      </c>
      <c r="H125" s="195">
        <v>2</v>
      </c>
      <c r="I125" s="196"/>
      <c r="J125" s="197">
        <f>ROUND(I125*H125,2)</f>
        <v>0</v>
      </c>
      <c r="K125" s="193" t="s">
        <v>21</v>
      </c>
      <c r="L125" s="59"/>
      <c r="M125" s="198" t="s">
        <v>21</v>
      </c>
      <c r="N125" s="245" t="s">
        <v>43</v>
      </c>
      <c r="O125" s="246"/>
      <c r="P125" s="247">
        <f>O125*H125</f>
        <v>0</v>
      </c>
      <c r="Q125" s="247">
        <v>0</v>
      </c>
      <c r="R125" s="247">
        <f>Q125*H125</f>
        <v>0</v>
      </c>
      <c r="S125" s="247">
        <v>0</v>
      </c>
      <c r="T125" s="248">
        <f>S125*H125</f>
        <v>0</v>
      </c>
      <c r="AR125" s="22" t="s">
        <v>298</v>
      </c>
      <c r="AT125" s="22" t="s">
        <v>158</v>
      </c>
      <c r="AU125" s="22" t="s">
        <v>82</v>
      </c>
      <c r="AY125" s="22" t="s">
        <v>156</v>
      </c>
      <c r="BE125" s="202">
        <f>IF(N125="základní",J125,0)</f>
        <v>0</v>
      </c>
      <c r="BF125" s="202">
        <f>IF(N125="snížená",J125,0)</f>
        <v>0</v>
      </c>
      <c r="BG125" s="202">
        <f>IF(N125="zákl. přenesená",J125,0)</f>
        <v>0</v>
      </c>
      <c r="BH125" s="202">
        <f>IF(N125="sníž. přenesená",J125,0)</f>
        <v>0</v>
      </c>
      <c r="BI125" s="202">
        <f>IF(N125="nulová",J125,0)</f>
        <v>0</v>
      </c>
      <c r="BJ125" s="22" t="s">
        <v>80</v>
      </c>
      <c r="BK125" s="202">
        <f>ROUND(I125*H125,2)</f>
        <v>0</v>
      </c>
      <c r="BL125" s="22" t="s">
        <v>298</v>
      </c>
      <c r="BM125" s="22" t="s">
        <v>241</v>
      </c>
    </row>
    <row r="126" spans="2:65" s="1" customFormat="1" ht="6.95" customHeight="1">
      <c r="B126" s="54"/>
      <c r="C126" s="55"/>
      <c r="D126" s="55"/>
      <c r="E126" s="55"/>
      <c r="F126" s="55"/>
      <c r="G126" s="55"/>
      <c r="H126" s="55"/>
      <c r="I126" s="137"/>
      <c r="J126" s="55"/>
      <c r="K126" s="55"/>
      <c r="L126" s="59"/>
    </row>
  </sheetData>
  <sheetProtection password="CC35" sheet="1" objects="1" scenarios="1" formatCells="0" formatColumns="0" formatRows="0" sort="0" autoFilter="0"/>
  <autoFilter ref="C81:K125"/>
  <mergeCells count="9">
    <mergeCell ref="E72:H72"/>
    <mergeCell ref="E74:H74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1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8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9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9"/>
      <c r="B1" s="110"/>
      <c r="C1" s="110"/>
      <c r="D1" s="111" t="s">
        <v>1</v>
      </c>
      <c r="E1" s="110"/>
      <c r="F1" s="112" t="s">
        <v>110</v>
      </c>
      <c r="G1" s="369" t="s">
        <v>111</v>
      </c>
      <c r="H1" s="369"/>
      <c r="I1" s="113"/>
      <c r="J1" s="112" t="s">
        <v>112</v>
      </c>
      <c r="K1" s="111" t="s">
        <v>113</v>
      </c>
      <c r="L1" s="112" t="s">
        <v>114</v>
      </c>
      <c r="M1" s="112"/>
      <c r="N1" s="112"/>
      <c r="O1" s="112"/>
      <c r="P1" s="112"/>
      <c r="Q1" s="112"/>
      <c r="R1" s="112"/>
      <c r="S1" s="112"/>
      <c r="T1" s="112"/>
      <c r="U1" s="18"/>
      <c r="V1" s="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</row>
    <row r="2" spans="1:70" ht="36.950000000000003" customHeight="1"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AT2" s="22" t="s">
        <v>100</v>
      </c>
    </row>
    <row r="3" spans="1:70" ht="6.95" customHeight="1">
      <c r="B3" s="23"/>
      <c r="C3" s="24"/>
      <c r="D3" s="24"/>
      <c r="E3" s="24"/>
      <c r="F3" s="24"/>
      <c r="G3" s="24"/>
      <c r="H3" s="24"/>
      <c r="I3" s="114"/>
      <c r="J3" s="24"/>
      <c r="K3" s="25"/>
      <c r="AT3" s="22" t="s">
        <v>82</v>
      </c>
    </row>
    <row r="4" spans="1:70" ht="36.950000000000003" customHeight="1">
      <c r="B4" s="26"/>
      <c r="C4" s="27"/>
      <c r="D4" s="28" t="s">
        <v>115</v>
      </c>
      <c r="E4" s="27"/>
      <c r="F4" s="27"/>
      <c r="G4" s="27"/>
      <c r="H4" s="27"/>
      <c r="I4" s="115"/>
      <c r="J4" s="27"/>
      <c r="K4" s="29"/>
      <c r="M4" s="30" t="s">
        <v>12</v>
      </c>
      <c r="AT4" s="22" t="s">
        <v>6</v>
      </c>
    </row>
    <row r="5" spans="1:70" ht="6.95" customHeight="1">
      <c r="B5" s="26"/>
      <c r="C5" s="27"/>
      <c r="D5" s="27"/>
      <c r="E5" s="27"/>
      <c r="F5" s="27"/>
      <c r="G5" s="27"/>
      <c r="H5" s="27"/>
      <c r="I5" s="115"/>
      <c r="J5" s="27"/>
      <c r="K5" s="29"/>
    </row>
    <row r="6" spans="1:70" ht="15">
      <c r="B6" s="26"/>
      <c r="C6" s="27"/>
      <c r="D6" s="35" t="s">
        <v>18</v>
      </c>
      <c r="E6" s="27"/>
      <c r="F6" s="27"/>
      <c r="G6" s="27"/>
      <c r="H6" s="27"/>
      <c r="I6" s="115"/>
      <c r="J6" s="27"/>
      <c r="K6" s="29"/>
    </row>
    <row r="7" spans="1:70" ht="22.5" customHeight="1">
      <c r="B7" s="26"/>
      <c r="C7" s="27"/>
      <c r="D7" s="27"/>
      <c r="E7" s="370" t="str">
        <f>'Rekapitulace stavby'!K6</f>
        <v>Slavkov - ekologizace kotelny na tuhá paliva</v>
      </c>
      <c r="F7" s="371"/>
      <c r="G7" s="371"/>
      <c r="H7" s="371"/>
      <c r="I7" s="115"/>
      <c r="J7" s="27"/>
      <c r="K7" s="29"/>
    </row>
    <row r="8" spans="1:70" s="1" customFormat="1" ht="15">
      <c r="B8" s="39"/>
      <c r="C8" s="40"/>
      <c r="D8" s="35" t="s">
        <v>116</v>
      </c>
      <c r="E8" s="40"/>
      <c r="F8" s="40"/>
      <c r="G8" s="40"/>
      <c r="H8" s="40"/>
      <c r="I8" s="116"/>
      <c r="J8" s="40"/>
      <c r="K8" s="43"/>
    </row>
    <row r="9" spans="1:70" s="1" customFormat="1" ht="36.950000000000003" customHeight="1">
      <c r="B9" s="39"/>
      <c r="C9" s="40"/>
      <c r="D9" s="40"/>
      <c r="E9" s="372" t="s">
        <v>1065</v>
      </c>
      <c r="F9" s="373"/>
      <c r="G9" s="373"/>
      <c r="H9" s="373"/>
      <c r="I9" s="116"/>
      <c r="J9" s="40"/>
      <c r="K9" s="43"/>
    </row>
    <row r="10" spans="1:70" s="1" customFormat="1">
      <c r="B10" s="39"/>
      <c r="C10" s="40"/>
      <c r="D10" s="40"/>
      <c r="E10" s="40"/>
      <c r="F10" s="40"/>
      <c r="G10" s="40"/>
      <c r="H10" s="40"/>
      <c r="I10" s="116"/>
      <c r="J10" s="40"/>
      <c r="K10" s="43"/>
    </row>
    <row r="11" spans="1:70" s="1" customFormat="1" ht="14.45" customHeight="1">
      <c r="B11" s="39"/>
      <c r="C11" s="40"/>
      <c r="D11" s="35" t="s">
        <v>20</v>
      </c>
      <c r="E11" s="40"/>
      <c r="F11" s="33" t="s">
        <v>21</v>
      </c>
      <c r="G11" s="40"/>
      <c r="H11" s="40"/>
      <c r="I11" s="117" t="s">
        <v>22</v>
      </c>
      <c r="J11" s="33" t="s">
        <v>21</v>
      </c>
      <c r="K11" s="43"/>
    </row>
    <row r="12" spans="1:70" s="1" customFormat="1" ht="14.45" customHeight="1">
      <c r="B12" s="39"/>
      <c r="C12" s="40"/>
      <c r="D12" s="35" t="s">
        <v>23</v>
      </c>
      <c r="E12" s="40"/>
      <c r="F12" s="33" t="s">
        <v>24</v>
      </c>
      <c r="G12" s="40"/>
      <c r="H12" s="40"/>
      <c r="I12" s="117" t="s">
        <v>25</v>
      </c>
      <c r="J12" s="118" t="str">
        <f>'Rekapitulace stavby'!AN8</f>
        <v>23. 8. 2017</v>
      </c>
      <c r="K12" s="43"/>
    </row>
    <row r="13" spans="1:70" s="1" customFormat="1" ht="10.9" customHeight="1">
      <c r="B13" s="39"/>
      <c r="C13" s="40"/>
      <c r="D13" s="40"/>
      <c r="E13" s="40"/>
      <c r="F13" s="40"/>
      <c r="G13" s="40"/>
      <c r="H13" s="40"/>
      <c r="I13" s="116"/>
      <c r="J13" s="40"/>
      <c r="K13" s="43"/>
    </row>
    <row r="14" spans="1:70" s="1" customFormat="1" ht="14.45" customHeight="1">
      <c r="B14" s="39"/>
      <c r="C14" s="40"/>
      <c r="D14" s="35" t="s">
        <v>27</v>
      </c>
      <c r="E14" s="40"/>
      <c r="F14" s="40"/>
      <c r="G14" s="40"/>
      <c r="H14" s="40"/>
      <c r="I14" s="117" t="s">
        <v>28</v>
      </c>
      <c r="J14" s="33" t="s">
        <v>21</v>
      </c>
      <c r="K14" s="43"/>
    </row>
    <row r="15" spans="1:70" s="1" customFormat="1" ht="18" customHeight="1">
      <c r="B15" s="39"/>
      <c r="C15" s="40"/>
      <c r="D15" s="40"/>
      <c r="E15" s="33" t="s">
        <v>29</v>
      </c>
      <c r="F15" s="40"/>
      <c r="G15" s="40"/>
      <c r="H15" s="40"/>
      <c r="I15" s="117" t="s">
        <v>30</v>
      </c>
      <c r="J15" s="33" t="s">
        <v>21</v>
      </c>
      <c r="K15" s="43"/>
    </row>
    <row r="16" spans="1:70" s="1" customFormat="1" ht="6.95" customHeight="1">
      <c r="B16" s="39"/>
      <c r="C16" s="40"/>
      <c r="D16" s="40"/>
      <c r="E16" s="40"/>
      <c r="F16" s="40"/>
      <c r="G16" s="40"/>
      <c r="H16" s="40"/>
      <c r="I16" s="116"/>
      <c r="J16" s="40"/>
      <c r="K16" s="43"/>
    </row>
    <row r="17" spans="2:11" s="1" customFormat="1" ht="14.45" customHeight="1">
      <c r="B17" s="39"/>
      <c r="C17" s="40"/>
      <c r="D17" s="35" t="s">
        <v>31</v>
      </c>
      <c r="E17" s="40"/>
      <c r="F17" s="40"/>
      <c r="G17" s="40"/>
      <c r="H17" s="40"/>
      <c r="I17" s="117" t="s">
        <v>28</v>
      </c>
      <c r="J17" s="33" t="str">
        <f>IF('Rekapitulace stavby'!AN13="Vyplň údaj","",IF('Rekapitulace stavby'!AN13="","",'Rekapitulace stavby'!AN13))</f>
        <v/>
      </c>
      <c r="K17" s="43"/>
    </row>
    <row r="18" spans="2:11" s="1" customFormat="1" ht="18" customHeight="1">
      <c r="B18" s="39"/>
      <c r="C18" s="40"/>
      <c r="D18" s="40"/>
      <c r="E18" s="33" t="str">
        <f>IF('Rekapitulace stavby'!E14="Vyplň údaj","",IF('Rekapitulace stavby'!E14="","",'Rekapitulace stavby'!E14))</f>
        <v/>
      </c>
      <c r="F18" s="40"/>
      <c r="G18" s="40"/>
      <c r="H18" s="40"/>
      <c r="I18" s="117" t="s">
        <v>30</v>
      </c>
      <c r="J18" s="33" t="str">
        <f>IF('Rekapitulace stavby'!AN14="Vyplň údaj","",IF('Rekapitulace stavby'!AN14="","",'Rekapitulace stavby'!AN14))</f>
        <v/>
      </c>
      <c r="K18" s="43"/>
    </row>
    <row r="19" spans="2:11" s="1" customFormat="1" ht="6.95" customHeight="1">
      <c r="B19" s="39"/>
      <c r="C19" s="40"/>
      <c r="D19" s="40"/>
      <c r="E19" s="40"/>
      <c r="F19" s="40"/>
      <c r="G19" s="40"/>
      <c r="H19" s="40"/>
      <c r="I19" s="116"/>
      <c r="J19" s="40"/>
      <c r="K19" s="43"/>
    </row>
    <row r="20" spans="2:11" s="1" customFormat="1" ht="14.45" customHeight="1">
      <c r="B20" s="39"/>
      <c r="C20" s="40"/>
      <c r="D20" s="35" t="s">
        <v>33</v>
      </c>
      <c r="E20" s="40"/>
      <c r="F20" s="40"/>
      <c r="G20" s="40"/>
      <c r="H20" s="40"/>
      <c r="I20" s="117" t="s">
        <v>28</v>
      </c>
      <c r="J20" s="33" t="s">
        <v>21</v>
      </c>
      <c r="K20" s="43"/>
    </row>
    <row r="21" spans="2:11" s="1" customFormat="1" ht="18" customHeight="1">
      <c r="B21" s="39"/>
      <c r="C21" s="40"/>
      <c r="D21" s="40"/>
      <c r="E21" s="33" t="s">
        <v>34</v>
      </c>
      <c r="F21" s="40"/>
      <c r="G21" s="40"/>
      <c r="H21" s="40"/>
      <c r="I21" s="117" t="s">
        <v>30</v>
      </c>
      <c r="J21" s="33" t="s">
        <v>21</v>
      </c>
      <c r="K21" s="43"/>
    </row>
    <row r="22" spans="2:11" s="1" customFormat="1" ht="6.95" customHeight="1">
      <c r="B22" s="39"/>
      <c r="C22" s="40"/>
      <c r="D22" s="40"/>
      <c r="E22" s="40"/>
      <c r="F22" s="40"/>
      <c r="G22" s="40"/>
      <c r="H22" s="40"/>
      <c r="I22" s="116"/>
      <c r="J22" s="40"/>
      <c r="K22" s="43"/>
    </row>
    <row r="23" spans="2:11" s="1" customFormat="1" ht="14.45" customHeight="1">
      <c r="B23" s="39"/>
      <c r="C23" s="40"/>
      <c r="D23" s="35" t="s">
        <v>36</v>
      </c>
      <c r="E23" s="40"/>
      <c r="F23" s="40"/>
      <c r="G23" s="40"/>
      <c r="H23" s="40"/>
      <c r="I23" s="116"/>
      <c r="J23" s="40"/>
      <c r="K23" s="43"/>
    </row>
    <row r="24" spans="2:11" s="6" customFormat="1" ht="22.5" customHeight="1">
      <c r="B24" s="119"/>
      <c r="C24" s="120"/>
      <c r="D24" s="120"/>
      <c r="E24" s="362" t="s">
        <v>21</v>
      </c>
      <c r="F24" s="362"/>
      <c r="G24" s="362"/>
      <c r="H24" s="362"/>
      <c r="I24" s="121"/>
      <c r="J24" s="120"/>
      <c r="K24" s="122"/>
    </row>
    <row r="25" spans="2:11" s="1" customFormat="1" ht="6.95" customHeight="1">
      <c r="B25" s="39"/>
      <c r="C25" s="40"/>
      <c r="D25" s="40"/>
      <c r="E25" s="40"/>
      <c r="F25" s="40"/>
      <c r="G25" s="40"/>
      <c r="H25" s="40"/>
      <c r="I25" s="116"/>
      <c r="J25" s="40"/>
      <c r="K25" s="43"/>
    </row>
    <row r="26" spans="2:11" s="1" customFormat="1" ht="6.95" customHeight="1">
      <c r="B26" s="39"/>
      <c r="C26" s="40"/>
      <c r="D26" s="83"/>
      <c r="E26" s="83"/>
      <c r="F26" s="83"/>
      <c r="G26" s="83"/>
      <c r="H26" s="83"/>
      <c r="I26" s="123"/>
      <c r="J26" s="83"/>
      <c r="K26" s="124"/>
    </row>
    <row r="27" spans="2:11" s="1" customFormat="1" ht="25.35" customHeight="1">
      <c r="B27" s="39"/>
      <c r="C27" s="40"/>
      <c r="D27" s="125" t="s">
        <v>38</v>
      </c>
      <c r="E27" s="40"/>
      <c r="F27" s="40"/>
      <c r="G27" s="40"/>
      <c r="H27" s="40"/>
      <c r="I27" s="116"/>
      <c r="J27" s="126">
        <f>ROUND(J89,2)</f>
        <v>0</v>
      </c>
      <c r="K27" s="43"/>
    </row>
    <row r="28" spans="2:11" s="1" customFormat="1" ht="6.95" customHeight="1">
      <c r="B28" s="39"/>
      <c r="C28" s="40"/>
      <c r="D28" s="83"/>
      <c r="E28" s="83"/>
      <c r="F28" s="83"/>
      <c r="G28" s="83"/>
      <c r="H28" s="83"/>
      <c r="I28" s="123"/>
      <c r="J28" s="83"/>
      <c r="K28" s="124"/>
    </row>
    <row r="29" spans="2:11" s="1" customFormat="1" ht="14.45" customHeight="1">
      <c r="B29" s="39"/>
      <c r="C29" s="40"/>
      <c r="D29" s="40"/>
      <c r="E29" s="40"/>
      <c r="F29" s="44" t="s">
        <v>40</v>
      </c>
      <c r="G29" s="40"/>
      <c r="H29" s="40"/>
      <c r="I29" s="127" t="s">
        <v>39</v>
      </c>
      <c r="J29" s="44" t="s">
        <v>41</v>
      </c>
      <c r="K29" s="43"/>
    </row>
    <row r="30" spans="2:11" s="1" customFormat="1" ht="14.45" customHeight="1">
      <c r="B30" s="39"/>
      <c r="C30" s="40"/>
      <c r="D30" s="47" t="s">
        <v>42</v>
      </c>
      <c r="E30" s="47" t="s">
        <v>43</v>
      </c>
      <c r="F30" s="128">
        <f>ROUND(SUM(BE89:BE567), 2)</f>
        <v>0</v>
      </c>
      <c r="G30" s="40"/>
      <c r="H30" s="40"/>
      <c r="I30" s="129">
        <v>0.21</v>
      </c>
      <c r="J30" s="128">
        <f>ROUND(ROUND((SUM(BE89:BE567)), 2)*I30, 2)</f>
        <v>0</v>
      </c>
      <c r="K30" s="43"/>
    </row>
    <row r="31" spans="2:11" s="1" customFormat="1" ht="14.45" customHeight="1">
      <c r="B31" s="39"/>
      <c r="C31" s="40"/>
      <c r="D31" s="40"/>
      <c r="E31" s="47" t="s">
        <v>44</v>
      </c>
      <c r="F31" s="128">
        <f>ROUND(SUM(BF89:BF567), 2)</f>
        <v>0</v>
      </c>
      <c r="G31" s="40"/>
      <c r="H31" s="40"/>
      <c r="I31" s="129">
        <v>0.15</v>
      </c>
      <c r="J31" s="128">
        <f>ROUND(ROUND((SUM(BF89:BF567)), 2)*I31, 2)</f>
        <v>0</v>
      </c>
      <c r="K31" s="43"/>
    </row>
    <row r="32" spans="2:11" s="1" customFormat="1" ht="14.45" hidden="1" customHeight="1">
      <c r="B32" s="39"/>
      <c r="C32" s="40"/>
      <c r="D32" s="40"/>
      <c r="E32" s="47" t="s">
        <v>45</v>
      </c>
      <c r="F32" s="128">
        <f>ROUND(SUM(BG89:BG567), 2)</f>
        <v>0</v>
      </c>
      <c r="G32" s="40"/>
      <c r="H32" s="40"/>
      <c r="I32" s="129">
        <v>0.21</v>
      </c>
      <c r="J32" s="128">
        <v>0</v>
      </c>
      <c r="K32" s="43"/>
    </row>
    <row r="33" spans="2:11" s="1" customFormat="1" ht="14.45" hidden="1" customHeight="1">
      <c r="B33" s="39"/>
      <c r="C33" s="40"/>
      <c r="D33" s="40"/>
      <c r="E33" s="47" t="s">
        <v>46</v>
      </c>
      <c r="F33" s="128">
        <f>ROUND(SUM(BH89:BH567), 2)</f>
        <v>0</v>
      </c>
      <c r="G33" s="40"/>
      <c r="H33" s="40"/>
      <c r="I33" s="129">
        <v>0.15</v>
      </c>
      <c r="J33" s="128">
        <v>0</v>
      </c>
      <c r="K33" s="43"/>
    </row>
    <row r="34" spans="2:11" s="1" customFormat="1" ht="14.45" hidden="1" customHeight="1">
      <c r="B34" s="39"/>
      <c r="C34" s="40"/>
      <c r="D34" s="40"/>
      <c r="E34" s="47" t="s">
        <v>47</v>
      </c>
      <c r="F34" s="128">
        <f>ROUND(SUM(BI89:BI567), 2)</f>
        <v>0</v>
      </c>
      <c r="G34" s="40"/>
      <c r="H34" s="40"/>
      <c r="I34" s="129">
        <v>0</v>
      </c>
      <c r="J34" s="128">
        <v>0</v>
      </c>
      <c r="K34" s="43"/>
    </row>
    <row r="35" spans="2:11" s="1" customFormat="1" ht="6.95" customHeight="1">
      <c r="B35" s="39"/>
      <c r="C35" s="40"/>
      <c r="D35" s="40"/>
      <c r="E35" s="40"/>
      <c r="F35" s="40"/>
      <c r="G35" s="40"/>
      <c r="H35" s="40"/>
      <c r="I35" s="116"/>
      <c r="J35" s="40"/>
      <c r="K35" s="43"/>
    </row>
    <row r="36" spans="2:11" s="1" customFormat="1" ht="25.35" customHeight="1">
      <c r="B36" s="39"/>
      <c r="C36" s="130"/>
      <c r="D36" s="131" t="s">
        <v>48</v>
      </c>
      <c r="E36" s="77"/>
      <c r="F36" s="77"/>
      <c r="G36" s="132" t="s">
        <v>49</v>
      </c>
      <c r="H36" s="133" t="s">
        <v>50</v>
      </c>
      <c r="I36" s="134"/>
      <c r="J36" s="135">
        <f>SUM(J27:J34)</f>
        <v>0</v>
      </c>
      <c r="K36" s="136"/>
    </row>
    <row r="37" spans="2:11" s="1" customFormat="1" ht="14.45" customHeight="1">
      <c r="B37" s="54"/>
      <c r="C37" s="55"/>
      <c r="D37" s="55"/>
      <c r="E37" s="55"/>
      <c r="F37" s="55"/>
      <c r="G37" s="55"/>
      <c r="H37" s="55"/>
      <c r="I37" s="137"/>
      <c r="J37" s="55"/>
      <c r="K37" s="56"/>
    </row>
    <row r="41" spans="2:11" s="1" customFormat="1" ht="6.95" customHeight="1">
      <c r="B41" s="138"/>
      <c r="C41" s="139"/>
      <c r="D41" s="139"/>
      <c r="E41" s="139"/>
      <c r="F41" s="139"/>
      <c r="G41" s="139"/>
      <c r="H41" s="139"/>
      <c r="I41" s="140"/>
      <c r="J41" s="139"/>
      <c r="K41" s="141"/>
    </row>
    <row r="42" spans="2:11" s="1" customFormat="1" ht="36.950000000000003" customHeight="1">
      <c r="B42" s="39"/>
      <c r="C42" s="28" t="s">
        <v>118</v>
      </c>
      <c r="D42" s="40"/>
      <c r="E42" s="40"/>
      <c r="F42" s="40"/>
      <c r="G42" s="40"/>
      <c r="H42" s="40"/>
      <c r="I42" s="116"/>
      <c r="J42" s="40"/>
      <c r="K42" s="43"/>
    </row>
    <row r="43" spans="2:11" s="1" customFormat="1" ht="6.95" customHeight="1">
      <c r="B43" s="39"/>
      <c r="C43" s="40"/>
      <c r="D43" s="40"/>
      <c r="E43" s="40"/>
      <c r="F43" s="40"/>
      <c r="G43" s="40"/>
      <c r="H43" s="40"/>
      <c r="I43" s="116"/>
      <c r="J43" s="40"/>
      <c r="K43" s="43"/>
    </row>
    <row r="44" spans="2:11" s="1" customFormat="1" ht="14.45" customHeight="1">
      <c r="B44" s="39"/>
      <c r="C44" s="35" t="s">
        <v>18</v>
      </c>
      <c r="D44" s="40"/>
      <c r="E44" s="40"/>
      <c r="F44" s="40"/>
      <c r="G44" s="40"/>
      <c r="H44" s="40"/>
      <c r="I44" s="116"/>
      <c r="J44" s="40"/>
      <c r="K44" s="43"/>
    </row>
    <row r="45" spans="2:11" s="1" customFormat="1" ht="22.5" customHeight="1">
      <c r="B45" s="39"/>
      <c r="C45" s="40"/>
      <c r="D45" s="40"/>
      <c r="E45" s="370" t="str">
        <f>E7</f>
        <v>Slavkov - ekologizace kotelny na tuhá paliva</v>
      </c>
      <c r="F45" s="371"/>
      <c r="G45" s="371"/>
      <c r="H45" s="371"/>
      <c r="I45" s="116"/>
      <c r="J45" s="40"/>
      <c r="K45" s="43"/>
    </row>
    <row r="46" spans="2:11" s="1" customFormat="1" ht="14.45" customHeight="1">
      <c r="B46" s="39"/>
      <c r="C46" s="35" t="s">
        <v>116</v>
      </c>
      <c r="D46" s="40"/>
      <c r="E46" s="40"/>
      <c r="F46" s="40"/>
      <c r="G46" s="40"/>
      <c r="H46" s="40"/>
      <c r="I46" s="116"/>
      <c r="J46" s="40"/>
      <c r="K46" s="43"/>
    </row>
    <row r="47" spans="2:11" s="1" customFormat="1" ht="23.25" customHeight="1">
      <c r="B47" s="39"/>
      <c r="C47" s="40"/>
      <c r="D47" s="40"/>
      <c r="E47" s="372" t="str">
        <f>E9</f>
        <v>PS 01.1 - Kotelna - technologie</v>
      </c>
      <c r="F47" s="373"/>
      <c r="G47" s="373"/>
      <c r="H47" s="373"/>
      <c r="I47" s="116"/>
      <c r="J47" s="40"/>
      <c r="K47" s="43"/>
    </row>
    <row r="48" spans="2:11" s="1" customFormat="1" ht="6.95" customHeight="1">
      <c r="B48" s="39"/>
      <c r="C48" s="40"/>
      <c r="D48" s="40"/>
      <c r="E48" s="40"/>
      <c r="F48" s="40"/>
      <c r="G48" s="40"/>
      <c r="H48" s="40"/>
      <c r="I48" s="116"/>
      <c r="J48" s="40"/>
      <c r="K48" s="43"/>
    </row>
    <row r="49" spans="2:47" s="1" customFormat="1" ht="18" customHeight="1">
      <c r="B49" s="39"/>
      <c r="C49" s="35" t="s">
        <v>23</v>
      </c>
      <c r="D49" s="40"/>
      <c r="E49" s="40"/>
      <c r="F49" s="33" t="str">
        <f>F12</f>
        <v xml:space="preserve">VZ Slavkov </v>
      </c>
      <c r="G49" s="40"/>
      <c r="H49" s="40"/>
      <c r="I49" s="117" t="s">
        <v>25</v>
      </c>
      <c r="J49" s="118" t="str">
        <f>IF(J12="","",J12)</f>
        <v>23. 8. 2017</v>
      </c>
      <c r="K49" s="43"/>
    </row>
    <row r="50" spans="2:47" s="1" customFormat="1" ht="6.95" customHeight="1">
      <c r="B50" s="39"/>
      <c r="C50" s="40"/>
      <c r="D50" s="40"/>
      <c r="E50" s="40"/>
      <c r="F50" s="40"/>
      <c r="G50" s="40"/>
      <c r="H50" s="40"/>
      <c r="I50" s="116"/>
      <c r="J50" s="40"/>
      <c r="K50" s="43"/>
    </row>
    <row r="51" spans="2:47" s="1" customFormat="1" ht="15">
      <c r="B51" s="39"/>
      <c r="C51" s="35" t="s">
        <v>27</v>
      </c>
      <c r="D51" s="40"/>
      <c r="E51" s="40"/>
      <c r="F51" s="33" t="str">
        <f>E15</f>
        <v>Armádní servisní, p.o.</v>
      </c>
      <c r="G51" s="40"/>
      <c r="H51" s="40"/>
      <c r="I51" s="117" t="s">
        <v>33</v>
      </c>
      <c r="J51" s="33" t="str">
        <f>E21</f>
        <v>Václav Krejčí</v>
      </c>
      <c r="K51" s="43"/>
    </row>
    <row r="52" spans="2:47" s="1" customFormat="1" ht="14.45" customHeight="1">
      <c r="B52" s="39"/>
      <c r="C52" s="35" t="s">
        <v>31</v>
      </c>
      <c r="D52" s="40"/>
      <c r="E52" s="40"/>
      <c r="F52" s="33" t="str">
        <f>IF(E18="","",E18)</f>
        <v/>
      </c>
      <c r="G52" s="40"/>
      <c r="H52" s="40"/>
      <c r="I52" s="116"/>
      <c r="J52" s="40"/>
      <c r="K52" s="43"/>
    </row>
    <row r="53" spans="2:47" s="1" customFormat="1" ht="10.35" customHeight="1">
      <c r="B53" s="39"/>
      <c r="C53" s="40"/>
      <c r="D53" s="40"/>
      <c r="E53" s="40"/>
      <c r="F53" s="40"/>
      <c r="G53" s="40"/>
      <c r="H53" s="40"/>
      <c r="I53" s="116"/>
      <c r="J53" s="40"/>
      <c r="K53" s="43"/>
    </row>
    <row r="54" spans="2:47" s="1" customFormat="1" ht="29.25" customHeight="1">
      <c r="B54" s="39"/>
      <c r="C54" s="142" t="s">
        <v>119</v>
      </c>
      <c r="D54" s="130"/>
      <c r="E54" s="130"/>
      <c r="F54" s="130"/>
      <c r="G54" s="130"/>
      <c r="H54" s="130"/>
      <c r="I54" s="143"/>
      <c r="J54" s="144" t="s">
        <v>120</v>
      </c>
      <c r="K54" s="145"/>
    </row>
    <row r="55" spans="2:47" s="1" customFormat="1" ht="10.35" customHeight="1">
      <c r="B55" s="39"/>
      <c r="C55" s="40"/>
      <c r="D55" s="40"/>
      <c r="E55" s="40"/>
      <c r="F55" s="40"/>
      <c r="G55" s="40"/>
      <c r="H55" s="40"/>
      <c r="I55" s="116"/>
      <c r="J55" s="40"/>
      <c r="K55" s="43"/>
    </row>
    <row r="56" spans="2:47" s="1" customFormat="1" ht="29.25" customHeight="1">
      <c r="B56" s="39"/>
      <c r="C56" s="146" t="s">
        <v>121</v>
      </c>
      <c r="D56" s="40"/>
      <c r="E56" s="40"/>
      <c r="F56" s="40"/>
      <c r="G56" s="40"/>
      <c r="H56" s="40"/>
      <c r="I56" s="116"/>
      <c r="J56" s="126">
        <f>J89</f>
        <v>0</v>
      </c>
      <c r="K56" s="43"/>
      <c r="AU56" s="22" t="s">
        <v>122</v>
      </c>
    </row>
    <row r="57" spans="2:47" s="7" customFormat="1" ht="24.95" customHeight="1">
      <c r="B57" s="147"/>
      <c r="C57" s="148"/>
      <c r="D57" s="149" t="s">
        <v>134</v>
      </c>
      <c r="E57" s="150"/>
      <c r="F57" s="150"/>
      <c r="G57" s="150"/>
      <c r="H57" s="150"/>
      <c r="I57" s="151"/>
      <c r="J57" s="152">
        <f>J90</f>
        <v>0</v>
      </c>
      <c r="K57" s="153"/>
    </row>
    <row r="58" spans="2:47" s="8" customFormat="1" ht="19.899999999999999" customHeight="1">
      <c r="B58" s="154"/>
      <c r="C58" s="155"/>
      <c r="D58" s="156" t="s">
        <v>1066</v>
      </c>
      <c r="E58" s="157"/>
      <c r="F58" s="157"/>
      <c r="G58" s="157"/>
      <c r="H58" s="157"/>
      <c r="I58" s="158"/>
      <c r="J58" s="159">
        <f>J91</f>
        <v>0</v>
      </c>
      <c r="K58" s="160"/>
    </row>
    <row r="59" spans="2:47" s="8" customFormat="1" ht="19.899999999999999" customHeight="1">
      <c r="B59" s="154"/>
      <c r="C59" s="155"/>
      <c r="D59" s="156" t="s">
        <v>1067</v>
      </c>
      <c r="E59" s="157"/>
      <c r="F59" s="157"/>
      <c r="G59" s="157"/>
      <c r="H59" s="157"/>
      <c r="I59" s="158"/>
      <c r="J59" s="159">
        <f>J127</f>
        <v>0</v>
      </c>
      <c r="K59" s="160"/>
    </row>
    <row r="60" spans="2:47" s="8" customFormat="1" ht="19.899999999999999" customHeight="1">
      <c r="B60" s="154"/>
      <c r="C60" s="155"/>
      <c r="D60" s="156" t="s">
        <v>1068</v>
      </c>
      <c r="E60" s="157"/>
      <c r="F60" s="157"/>
      <c r="G60" s="157"/>
      <c r="H60" s="157"/>
      <c r="I60" s="158"/>
      <c r="J60" s="159">
        <f>J146</f>
        <v>0</v>
      </c>
      <c r="K60" s="160"/>
    </row>
    <row r="61" spans="2:47" s="8" customFormat="1" ht="19.899999999999999" customHeight="1">
      <c r="B61" s="154"/>
      <c r="C61" s="155"/>
      <c r="D61" s="156" t="s">
        <v>1069</v>
      </c>
      <c r="E61" s="157"/>
      <c r="F61" s="157"/>
      <c r="G61" s="157"/>
      <c r="H61" s="157"/>
      <c r="I61" s="158"/>
      <c r="J61" s="159">
        <f>J207</f>
        <v>0</v>
      </c>
      <c r="K61" s="160"/>
    </row>
    <row r="62" spans="2:47" s="8" customFormat="1" ht="19.899999999999999" customHeight="1">
      <c r="B62" s="154"/>
      <c r="C62" s="155"/>
      <c r="D62" s="156" t="s">
        <v>1070</v>
      </c>
      <c r="E62" s="157"/>
      <c r="F62" s="157"/>
      <c r="G62" s="157"/>
      <c r="H62" s="157"/>
      <c r="I62" s="158"/>
      <c r="J62" s="159">
        <f>J221</f>
        <v>0</v>
      </c>
      <c r="K62" s="160"/>
    </row>
    <row r="63" spans="2:47" s="8" customFormat="1" ht="19.899999999999999" customHeight="1">
      <c r="B63" s="154"/>
      <c r="C63" s="155"/>
      <c r="D63" s="156" t="s">
        <v>1071</v>
      </c>
      <c r="E63" s="157"/>
      <c r="F63" s="157"/>
      <c r="G63" s="157"/>
      <c r="H63" s="157"/>
      <c r="I63" s="158"/>
      <c r="J63" s="159">
        <f>J275</f>
        <v>0</v>
      </c>
      <c r="K63" s="160"/>
    </row>
    <row r="64" spans="2:47" s="8" customFormat="1" ht="19.899999999999999" customHeight="1">
      <c r="B64" s="154"/>
      <c r="C64" s="155"/>
      <c r="D64" s="156" t="s">
        <v>1072</v>
      </c>
      <c r="E64" s="157"/>
      <c r="F64" s="157"/>
      <c r="G64" s="157"/>
      <c r="H64" s="157"/>
      <c r="I64" s="158"/>
      <c r="J64" s="159">
        <f>J312</f>
        <v>0</v>
      </c>
      <c r="K64" s="160"/>
    </row>
    <row r="65" spans="2:12" s="8" customFormat="1" ht="19.899999999999999" customHeight="1">
      <c r="B65" s="154"/>
      <c r="C65" s="155"/>
      <c r="D65" s="156" t="s">
        <v>957</v>
      </c>
      <c r="E65" s="157"/>
      <c r="F65" s="157"/>
      <c r="G65" s="157"/>
      <c r="H65" s="157"/>
      <c r="I65" s="158"/>
      <c r="J65" s="159">
        <f>J381</f>
        <v>0</v>
      </c>
      <c r="K65" s="160"/>
    </row>
    <row r="66" spans="2:12" s="8" customFormat="1" ht="19.899999999999999" customHeight="1">
      <c r="B66" s="154"/>
      <c r="C66" s="155"/>
      <c r="D66" s="156" t="s">
        <v>958</v>
      </c>
      <c r="E66" s="157"/>
      <c r="F66" s="157"/>
      <c r="G66" s="157"/>
      <c r="H66" s="157"/>
      <c r="I66" s="158"/>
      <c r="J66" s="159">
        <f>J443</f>
        <v>0</v>
      </c>
      <c r="K66" s="160"/>
    </row>
    <row r="67" spans="2:12" s="8" customFormat="1" ht="19.899999999999999" customHeight="1">
      <c r="B67" s="154"/>
      <c r="C67" s="155"/>
      <c r="D67" s="156" t="s">
        <v>136</v>
      </c>
      <c r="E67" s="157"/>
      <c r="F67" s="157"/>
      <c r="G67" s="157"/>
      <c r="H67" s="157"/>
      <c r="I67" s="158"/>
      <c r="J67" s="159">
        <f>J547</f>
        <v>0</v>
      </c>
      <c r="K67" s="160"/>
    </row>
    <row r="68" spans="2:12" s="8" customFormat="1" ht="19.899999999999999" customHeight="1">
      <c r="B68" s="154"/>
      <c r="C68" s="155"/>
      <c r="D68" s="156" t="s">
        <v>137</v>
      </c>
      <c r="E68" s="157"/>
      <c r="F68" s="157"/>
      <c r="G68" s="157"/>
      <c r="H68" s="157"/>
      <c r="I68" s="158"/>
      <c r="J68" s="159">
        <f>J553</f>
        <v>0</v>
      </c>
      <c r="K68" s="160"/>
    </row>
    <row r="69" spans="2:12" s="7" customFormat="1" ht="24.95" customHeight="1">
      <c r="B69" s="147"/>
      <c r="C69" s="148"/>
      <c r="D69" s="149" t="s">
        <v>875</v>
      </c>
      <c r="E69" s="150"/>
      <c r="F69" s="150"/>
      <c r="G69" s="150"/>
      <c r="H69" s="150"/>
      <c r="I69" s="151"/>
      <c r="J69" s="152">
        <f>J561</f>
        <v>0</v>
      </c>
      <c r="K69" s="153"/>
    </row>
    <row r="70" spans="2:12" s="1" customFormat="1" ht="21.75" customHeight="1">
      <c r="B70" s="39"/>
      <c r="C70" s="40"/>
      <c r="D70" s="40"/>
      <c r="E70" s="40"/>
      <c r="F70" s="40"/>
      <c r="G70" s="40"/>
      <c r="H70" s="40"/>
      <c r="I70" s="116"/>
      <c r="J70" s="40"/>
      <c r="K70" s="43"/>
    </row>
    <row r="71" spans="2:12" s="1" customFormat="1" ht="6.95" customHeight="1">
      <c r="B71" s="54"/>
      <c r="C71" s="55"/>
      <c r="D71" s="55"/>
      <c r="E71" s="55"/>
      <c r="F71" s="55"/>
      <c r="G71" s="55"/>
      <c r="H71" s="55"/>
      <c r="I71" s="137"/>
      <c r="J71" s="55"/>
      <c r="K71" s="56"/>
    </row>
    <row r="75" spans="2:12" s="1" customFormat="1" ht="6.95" customHeight="1">
      <c r="B75" s="57"/>
      <c r="C75" s="58"/>
      <c r="D75" s="58"/>
      <c r="E75" s="58"/>
      <c r="F75" s="58"/>
      <c r="G75" s="58"/>
      <c r="H75" s="58"/>
      <c r="I75" s="140"/>
      <c r="J75" s="58"/>
      <c r="K75" s="58"/>
      <c r="L75" s="59"/>
    </row>
    <row r="76" spans="2:12" s="1" customFormat="1" ht="36.950000000000003" customHeight="1">
      <c r="B76" s="39"/>
      <c r="C76" s="60" t="s">
        <v>140</v>
      </c>
      <c r="D76" s="61"/>
      <c r="E76" s="61"/>
      <c r="F76" s="61"/>
      <c r="G76" s="61"/>
      <c r="H76" s="61"/>
      <c r="I76" s="161"/>
      <c r="J76" s="61"/>
      <c r="K76" s="61"/>
      <c r="L76" s="59"/>
    </row>
    <row r="77" spans="2:12" s="1" customFormat="1" ht="6.95" customHeight="1">
      <c r="B77" s="39"/>
      <c r="C77" s="61"/>
      <c r="D77" s="61"/>
      <c r="E77" s="61"/>
      <c r="F77" s="61"/>
      <c r="G77" s="61"/>
      <c r="H77" s="61"/>
      <c r="I77" s="161"/>
      <c r="J77" s="61"/>
      <c r="K77" s="61"/>
      <c r="L77" s="59"/>
    </row>
    <row r="78" spans="2:12" s="1" customFormat="1" ht="14.45" customHeight="1">
      <c r="B78" s="39"/>
      <c r="C78" s="63" t="s">
        <v>18</v>
      </c>
      <c r="D78" s="61"/>
      <c r="E78" s="61"/>
      <c r="F78" s="61"/>
      <c r="G78" s="61"/>
      <c r="H78" s="61"/>
      <c r="I78" s="161"/>
      <c r="J78" s="61"/>
      <c r="K78" s="61"/>
      <c r="L78" s="59"/>
    </row>
    <row r="79" spans="2:12" s="1" customFormat="1" ht="22.5" customHeight="1">
      <c r="B79" s="39"/>
      <c r="C79" s="61"/>
      <c r="D79" s="61"/>
      <c r="E79" s="366" t="str">
        <f>E7</f>
        <v>Slavkov - ekologizace kotelny na tuhá paliva</v>
      </c>
      <c r="F79" s="367"/>
      <c r="G79" s="367"/>
      <c r="H79" s="367"/>
      <c r="I79" s="161"/>
      <c r="J79" s="61"/>
      <c r="K79" s="61"/>
      <c r="L79" s="59"/>
    </row>
    <row r="80" spans="2:12" s="1" customFormat="1" ht="14.45" customHeight="1">
      <c r="B80" s="39"/>
      <c r="C80" s="63" t="s">
        <v>116</v>
      </c>
      <c r="D80" s="61"/>
      <c r="E80" s="61"/>
      <c r="F80" s="61"/>
      <c r="G80" s="61"/>
      <c r="H80" s="61"/>
      <c r="I80" s="161"/>
      <c r="J80" s="61"/>
      <c r="K80" s="61"/>
      <c r="L80" s="59"/>
    </row>
    <row r="81" spans="2:65" s="1" customFormat="1" ht="23.25" customHeight="1">
      <c r="B81" s="39"/>
      <c r="C81" s="61"/>
      <c r="D81" s="61"/>
      <c r="E81" s="334" t="str">
        <f>E9</f>
        <v>PS 01.1 - Kotelna - technologie</v>
      </c>
      <c r="F81" s="368"/>
      <c r="G81" s="368"/>
      <c r="H81" s="368"/>
      <c r="I81" s="161"/>
      <c r="J81" s="61"/>
      <c r="K81" s="61"/>
      <c r="L81" s="59"/>
    </row>
    <row r="82" spans="2:65" s="1" customFormat="1" ht="6.95" customHeight="1">
      <c r="B82" s="39"/>
      <c r="C82" s="61"/>
      <c r="D82" s="61"/>
      <c r="E82" s="61"/>
      <c r="F82" s="61"/>
      <c r="G82" s="61"/>
      <c r="H82" s="61"/>
      <c r="I82" s="161"/>
      <c r="J82" s="61"/>
      <c r="K82" s="61"/>
      <c r="L82" s="59"/>
    </row>
    <row r="83" spans="2:65" s="1" customFormat="1" ht="18" customHeight="1">
      <c r="B83" s="39"/>
      <c r="C83" s="63" t="s">
        <v>23</v>
      </c>
      <c r="D83" s="61"/>
      <c r="E83" s="61"/>
      <c r="F83" s="162" t="str">
        <f>F12</f>
        <v xml:space="preserve">VZ Slavkov </v>
      </c>
      <c r="G83" s="61"/>
      <c r="H83" s="61"/>
      <c r="I83" s="163" t="s">
        <v>25</v>
      </c>
      <c r="J83" s="71" t="str">
        <f>IF(J12="","",J12)</f>
        <v>23. 8. 2017</v>
      </c>
      <c r="K83" s="61"/>
      <c r="L83" s="59"/>
    </row>
    <row r="84" spans="2:65" s="1" customFormat="1" ht="6.95" customHeight="1">
      <c r="B84" s="39"/>
      <c r="C84" s="61"/>
      <c r="D84" s="61"/>
      <c r="E84" s="61"/>
      <c r="F84" s="61"/>
      <c r="G84" s="61"/>
      <c r="H84" s="61"/>
      <c r="I84" s="161"/>
      <c r="J84" s="61"/>
      <c r="K84" s="61"/>
      <c r="L84" s="59"/>
    </row>
    <row r="85" spans="2:65" s="1" customFormat="1" ht="15">
      <c r="B85" s="39"/>
      <c r="C85" s="63" t="s">
        <v>27</v>
      </c>
      <c r="D85" s="61"/>
      <c r="E85" s="61"/>
      <c r="F85" s="162" t="str">
        <f>E15</f>
        <v>Armádní servisní, p.o.</v>
      </c>
      <c r="G85" s="61"/>
      <c r="H85" s="61"/>
      <c r="I85" s="163" t="s">
        <v>33</v>
      </c>
      <c r="J85" s="162" t="str">
        <f>E21</f>
        <v>Václav Krejčí</v>
      </c>
      <c r="K85" s="61"/>
      <c r="L85" s="59"/>
    </row>
    <row r="86" spans="2:65" s="1" customFormat="1" ht="14.45" customHeight="1">
      <c r="B86" s="39"/>
      <c r="C86" s="63" t="s">
        <v>31</v>
      </c>
      <c r="D86" s="61"/>
      <c r="E86" s="61"/>
      <c r="F86" s="162" t="str">
        <f>IF(E18="","",E18)</f>
        <v/>
      </c>
      <c r="G86" s="61"/>
      <c r="H86" s="61"/>
      <c r="I86" s="161"/>
      <c r="J86" s="61"/>
      <c r="K86" s="61"/>
      <c r="L86" s="59"/>
    </row>
    <row r="87" spans="2:65" s="1" customFormat="1" ht="10.35" customHeight="1">
      <c r="B87" s="39"/>
      <c r="C87" s="61"/>
      <c r="D87" s="61"/>
      <c r="E87" s="61"/>
      <c r="F87" s="61"/>
      <c r="G87" s="61"/>
      <c r="H87" s="61"/>
      <c r="I87" s="161"/>
      <c r="J87" s="61"/>
      <c r="K87" s="61"/>
      <c r="L87" s="59"/>
    </row>
    <row r="88" spans="2:65" s="9" customFormat="1" ht="29.25" customHeight="1">
      <c r="B88" s="164"/>
      <c r="C88" s="165" t="s">
        <v>141</v>
      </c>
      <c r="D88" s="166" t="s">
        <v>57</v>
      </c>
      <c r="E88" s="166" t="s">
        <v>53</v>
      </c>
      <c r="F88" s="166" t="s">
        <v>142</v>
      </c>
      <c r="G88" s="166" t="s">
        <v>143</v>
      </c>
      <c r="H88" s="166" t="s">
        <v>144</v>
      </c>
      <c r="I88" s="167" t="s">
        <v>145</v>
      </c>
      <c r="J88" s="166" t="s">
        <v>120</v>
      </c>
      <c r="K88" s="168" t="s">
        <v>146</v>
      </c>
      <c r="L88" s="169"/>
      <c r="M88" s="79" t="s">
        <v>147</v>
      </c>
      <c r="N88" s="80" t="s">
        <v>42</v>
      </c>
      <c r="O88" s="80" t="s">
        <v>148</v>
      </c>
      <c r="P88" s="80" t="s">
        <v>149</v>
      </c>
      <c r="Q88" s="80" t="s">
        <v>150</v>
      </c>
      <c r="R88" s="80" t="s">
        <v>151</v>
      </c>
      <c r="S88" s="80" t="s">
        <v>152</v>
      </c>
      <c r="T88" s="81" t="s">
        <v>153</v>
      </c>
    </row>
    <row r="89" spans="2:65" s="1" customFormat="1" ht="29.25" customHeight="1">
      <c r="B89" s="39"/>
      <c r="C89" s="85" t="s">
        <v>121</v>
      </c>
      <c r="D89" s="61"/>
      <c r="E89" s="61"/>
      <c r="F89" s="61"/>
      <c r="G89" s="61"/>
      <c r="H89" s="61"/>
      <c r="I89" s="161"/>
      <c r="J89" s="170">
        <f>BK89</f>
        <v>0</v>
      </c>
      <c r="K89" s="61"/>
      <c r="L89" s="59"/>
      <c r="M89" s="82"/>
      <c r="N89" s="83"/>
      <c r="O89" s="83"/>
      <c r="P89" s="171">
        <f>P90+P561</f>
        <v>0</v>
      </c>
      <c r="Q89" s="83"/>
      <c r="R89" s="171">
        <f>R90+R561</f>
        <v>0</v>
      </c>
      <c r="S89" s="83"/>
      <c r="T89" s="172">
        <f>T90+T561</f>
        <v>0</v>
      </c>
      <c r="AT89" s="22" t="s">
        <v>71</v>
      </c>
      <c r="AU89" s="22" t="s">
        <v>122</v>
      </c>
      <c r="BK89" s="173">
        <f>BK90+BK561</f>
        <v>0</v>
      </c>
    </row>
    <row r="90" spans="2:65" s="10" customFormat="1" ht="37.35" customHeight="1">
      <c r="B90" s="174"/>
      <c r="C90" s="175"/>
      <c r="D90" s="176" t="s">
        <v>71</v>
      </c>
      <c r="E90" s="177" t="s">
        <v>592</v>
      </c>
      <c r="F90" s="177" t="s">
        <v>593</v>
      </c>
      <c r="G90" s="175"/>
      <c r="H90" s="175"/>
      <c r="I90" s="178"/>
      <c r="J90" s="179">
        <f>BK90</f>
        <v>0</v>
      </c>
      <c r="K90" s="175"/>
      <c r="L90" s="180"/>
      <c r="M90" s="181"/>
      <c r="N90" s="182"/>
      <c r="O90" s="182"/>
      <c r="P90" s="183">
        <f>P91+P127+P146+P207+P221+P275+P312+P381+P443+P547+P553</f>
        <v>0</v>
      </c>
      <c r="Q90" s="182"/>
      <c r="R90" s="183">
        <f>R91+R127+R146+R207+R221+R275+R312+R381+R443+R547+R553</f>
        <v>0</v>
      </c>
      <c r="S90" s="182"/>
      <c r="T90" s="184">
        <f>T91+T127+T146+T207+T221+T275+T312+T381+T443+T547+T553</f>
        <v>0</v>
      </c>
      <c r="AR90" s="185" t="s">
        <v>82</v>
      </c>
      <c r="AT90" s="186" t="s">
        <v>71</v>
      </c>
      <c r="AU90" s="186" t="s">
        <v>72</v>
      </c>
      <c r="AY90" s="185" t="s">
        <v>156</v>
      </c>
      <c r="BK90" s="187">
        <f>BK91+BK127+BK146+BK207+BK221+BK275+BK312+BK381+BK443+BK547+BK553</f>
        <v>0</v>
      </c>
    </row>
    <row r="91" spans="2:65" s="10" customFormat="1" ht="19.899999999999999" customHeight="1">
      <c r="B91" s="174"/>
      <c r="C91" s="175"/>
      <c r="D91" s="188" t="s">
        <v>71</v>
      </c>
      <c r="E91" s="189" t="s">
        <v>1073</v>
      </c>
      <c r="F91" s="189" t="s">
        <v>1074</v>
      </c>
      <c r="G91" s="175"/>
      <c r="H91" s="175"/>
      <c r="I91" s="178"/>
      <c r="J91" s="190">
        <f>BK91</f>
        <v>0</v>
      </c>
      <c r="K91" s="175"/>
      <c r="L91" s="180"/>
      <c r="M91" s="181"/>
      <c r="N91" s="182"/>
      <c r="O91" s="182"/>
      <c r="P91" s="183">
        <f>SUM(P92:P126)</f>
        <v>0</v>
      </c>
      <c r="Q91" s="182"/>
      <c r="R91" s="183">
        <f>SUM(R92:R126)</f>
        <v>0</v>
      </c>
      <c r="S91" s="182"/>
      <c r="T91" s="184">
        <f>SUM(T92:T126)</f>
        <v>0</v>
      </c>
      <c r="AR91" s="185" t="s">
        <v>82</v>
      </c>
      <c r="AT91" s="186" t="s">
        <v>71</v>
      </c>
      <c r="AU91" s="186" t="s">
        <v>80</v>
      </c>
      <c r="AY91" s="185" t="s">
        <v>156</v>
      </c>
      <c r="BK91" s="187">
        <f>SUM(BK92:BK126)</f>
        <v>0</v>
      </c>
    </row>
    <row r="92" spans="2:65" s="1" customFormat="1" ht="31.5" customHeight="1">
      <c r="B92" s="39"/>
      <c r="C92" s="191" t="s">
        <v>80</v>
      </c>
      <c r="D92" s="191" t="s">
        <v>158</v>
      </c>
      <c r="E92" s="192" t="s">
        <v>1075</v>
      </c>
      <c r="F92" s="193" t="s">
        <v>1076</v>
      </c>
      <c r="G92" s="194" t="s">
        <v>349</v>
      </c>
      <c r="H92" s="195">
        <v>141</v>
      </c>
      <c r="I92" s="196"/>
      <c r="J92" s="197">
        <f>ROUND(I92*H92,2)</f>
        <v>0</v>
      </c>
      <c r="K92" s="193" t="s">
        <v>21</v>
      </c>
      <c r="L92" s="59"/>
      <c r="M92" s="198" t="s">
        <v>21</v>
      </c>
      <c r="N92" s="199" t="s">
        <v>43</v>
      </c>
      <c r="O92" s="40"/>
      <c r="P92" s="200">
        <f>O92*H92</f>
        <v>0</v>
      </c>
      <c r="Q92" s="200">
        <v>0</v>
      </c>
      <c r="R92" s="200">
        <f>Q92*H92</f>
        <v>0</v>
      </c>
      <c r="S92" s="200">
        <v>0</v>
      </c>
      <c r="T92" s="201">
        <f>S92*H92</f>
        <v>0</v>
      </c>
      <c r="AR92" s="22" t="s">
        <v>191</v>
      </c>
      <c r="AT92" s="22" t="s">
        <v>158</v>
      </c>
      <c r="AU92" s="22" t="s">
        <v>82</v>
      </c>
      <c r="AY92" s="22" t="s">
        <v>156</v>
      </c>
      <c r="BE92" s="202">
        <f>IF(N92="základní",J92,0)</f>
        <v>0</v>
      </c>
      <c r="BF92" s="202">
        <f>IF(N92="snížená",J92,0)</f>
        <v>0</v>
      </c>
      <c r="BG92" s="202">
        <f>IF(N92="zákl. přenesená",J92,0)</f>
        <v>0</v>
      </c>
      <c r="BH92" s="202">
        <f>IF(N92="sníž. přenesená",J92,0)</f>
        <v>0</v>
      </c>
      <c r="BI92" s="202">
        <f>IF(N92="nulová",J92,0)</f>
        <v>0</v>
      </c>
      <c r="BJ92" s="22" t="s">
        <v>80</v>
      </c>
      <c r="BK92" s="202">
        <f>ROUND(I92*H92,2)</f>
        <v>0</v>
      </c>
      <c r="BL92" s="22" t="s">
        <v>191</v>
      </c>
      <c r="BM92" s="22" t="s">
        <v>82</v>
      </c>
    </row>
    <row r="93" spans="2:65" s="1" customFormat="1" ht="22.5" customHeight="1">
      <c r="B93" s="39"/>
      <c r="C93" s="227" t="s">
        <v>82</v>
      </c>
      <c r="D93" s="227" t="s">
        <v>238</v>
      </c>
      <c r="E93" s="228" t="s">
        <v>1077</v>
      </c>
      <c r="F93" s="229" t="s">
        <v>1078</v>
      </c>
      <c r="G93" s="230" t="s">
        <v>349</v>
      </c>
      <c r="H93" s="231">
        <v>16</v>
      </c>
      <c r="I93" s="232"/>
      <c r="J93" s="233">
        <f>ROUND(I93*H93,2)</f>
        <v>0</v>
      </c>
      <c r="K93" s="229" t="s">
        <v>21</v>
      </c>
      <c r="L93" s="234"/>
      <c r="M93" s="235" t="s">
        <v>21</v>
      </c>
      <c r="N93" s="236" t="s">
        <v>43</v>
      </c>
      <c r="O93" s="40"/>
      <c r="P93" s="200">
        <f>O93*H93</f>
        <v>0</v>
      </c>
      <c r="Q93" s="200">
        <v>0</v>
      </c>
      <c r="R93" s="200">
        <f>Q93*H93</f>
        <v>0</v>
      </c>
      <c r="S93" s="200">
        <v>0</v>
      </c>
      <c r="T93" s="201">
        <f>S93*H93</f>
        <v>0</v>
      </c>
      <c r="AR93" s="22" t="s">
        <v>220</v>
      </c>
      <c r="AT93" s="22" t="s">
        <v>238</v>
      </c>
      <c r="AU93" s="22" t="s">
        <v>82</v>
      </c>
      <c r="AY93" s="22" t="s">
        <v>156</v>
      </c>
      <c r="BE93" s="202">
        <f>IF(N93="základní",J93,0)</f>
        <v>0</v>
      </c>
      <c r="BF93" s="202">
        <f>IF(N93="snížená",J93,0)</f>
        <v>0</v>
      </c>
      <c r="BG93" s="202">
        <f>IF(N93="zákl. přenesená",J93,0)</f>
        <v>0</v>
      </c>
      <c r="BH93" s="202">
        <f>IF(N93="sníž. přenesená",J93,0)</f>
        <v>0</v>
      </c>
      <c r="BI93" s="202">
        <f>IF(N93="nulová",J93,0)</f>
        <v>0</v>
      </c>
      <c r="BJ93" s="22" t="s">
        <v>80</v>
      </c>
      <c r="BK93" s="202">
        <f>ROUND(I93*H93,2)</f>
        <v>0</v>
      </c>
      <c r="BL93" s="22" t="s">
        <v>191</v>
      </c>
      <c r="BM93" s="22" t="s">
        <v>162</v>
      </c>
    </row>
    <row r="94" spans="2:65" s="11" customFormat="1">
      <c r="B94" s="203"/>
      <c r="C94" s="204"/>
      <c r="D94" s="205" t="s">
        <v>163</v>
      </c>
      <c r="E94" s="206" t="s">
        <v>21</v>
      </c>
      <c r="F94" s="207" t="s">
        <v>191</v>
      </c>
      <c r="G94" s="204"/>
      <c r="H94" s="208">
        <v>16</v>
      </c>
      <c r="I94" s="209"/>
      <c r="J94" s="204"/>
      <c r="K94" s="204"/>
      <c r="L94" s="210"/>
      <c r="M94" s="211"/>
      <c r="N94" s="212"/>
      <c r="O94" s="212"/>
      <c r="P94" s="212"/>
      <c r="Q94" s="212"/>
      <c r="R94" s="212"/>
      <c r="S94" s="212"/>
      <c r="T94" s="213"/>
      <c r="AT94" s="214" t="s">
        <v>163</v>
      </c>
      <c r="AU94" s="214" t="s">
        <v>82</v>
      </c>
      <c r="AV94" s="11" t="s">
        <v>82</v>
      </c>
      <c r="AW94" s="11" t="s">
        <v>35</v>
      </c>
      <c r="AX94" s="11" t="s">
        <v>72</v>
      </c>
      <c r="AY94" s="214" t="s">
        <v>156</v>
      </c>
    </row>
    <row r="95" spans="2:65" s="12" customFormat="1">
      <c r="B95" s="215"/>
      <c r="C95" s="216"/>
      <c r="D95" s="217" t="s">
        <v>163</v>
      </c>
      <c r="E95" s="218" t="s">
        <v>21</v>
      </c>
      <c r="F95" s="219" t="s">
        <v>166</v>
      </c>
      <c r="G95" s="216"/>
      <c r="H95" s="220">
        <v>16</v>
      </c>
      <c r="I95" s="221"/>
      <c r="J95" s="216"/>
      <c r="K95" s="216"/>
      <c r="L95" s="222"/>
      <c r="M95" s="223"/>
      <c r="N95" s="224"/>
      <c r="O95" s="224"/>
      <c r="P95" s="224"/>
      <c r="Q95" s="224"/>
      <c r="R95" s="224"/>
      <c r="S95" s="224"/>
      <c r="T95" s="225"/>
      <c r="AT95" s="226" t="s">
        <v>163</v>
      </c>
      <c r="AU95" s="226" t="s">
        <v>82</v>
      </c>
      <c r="AV95" s="12" t="s">
        <v>162</v>
      </c>
      <c r="AW95" s="12" t="s">
        <v>35</v>
      </c>
      <c r="AX95" s="12" t="s">
        <v>80</v>
      </c>
      <c r="AY95" s="226" t="s">
        <v>156</v>
      </c>
    </row>
    <row r="96" spans="2:65" s="1" customFormat="1" ht="22.5" customHeight="1">
      <c r="B96" s="39"/>
      <c r="C96" s="227" t="s">
        <v>169</v>
      </c>
      <c r="D96" s="227" t="s">
        <v>238</v>
      </c>
      <c r="E96" s="228" t="s">
        <v>1079</v>
      </c>
      <c r="F96" s="229" t="s">
        <v>1080</v>
      </c>
      <c r="G96" s="230" t="s">
        <v>349</v>
      </c>
      <c r="H96" s="231">
        <v>5</v>
      </c>
      <c r="I96" s="232"/>
      <c r="J96" s="233">
        <f>ROUND(I96*H96,2)</f>
        <v>0</v>
      </c>
      <c r="K96" s="229" t="s">
        <v>21</v>
      </c>
      <c r="L96" s="234"/>
      <c r="M96" s="235" t="s">
        <v>21</v>
      </c>
      <c r="N96" s="236" t="s">
        <v>43</v>
      </c>
      <c r="O96" s="40"/>
      <c r="P96" s="200">
        <f>O96*H96</f>
        <v>0</v>
      </c>
      <c r="Q96" s="200">
        <v>0</v>
      </c>
      <c r="R96" s="200">
        <f>Q96*H96</f>
        <v>0</v>
      </c>
      <c r="S96" s="200">
        <v>0</v>
      </c>
      <c r="T96" s="201">
        <f>S96*H96</f>
        <v>0</v>
      </c>
      <c r="AR96" s="22" t="s">
        <v>220</v>
      </c>
      <c r="AT96" s="22" t="s">
        <v>238</v>
      </c>
      <c r="AU96" s="22" t="s">
        <v>82</v>
      </c>
      <c r="AY96" s="22" t="s">
        <v>156</v>
      </c>
      <c r="BE96" s="202">
        <f>IF(N96="základní",J96,0)</f>
        <v>0</v>
      </c>
      <c r="BF96" s="202">
        <f>IF(N96="snížená",J96,0)</f>
        <v>0</v>
      </c>
      <c r="BG96" s="202">
        <f>IF(N96="zákl. přenesená",J96,0)</f>
        <v>0</v>
      </c>
      <c r="BH96" s="202">
        <f>IF(N96="sníž. přenesená",J96,0)</f>
        <v>0</v>
      </c>
      <c r="BI96" s="202">
        <f>IF(N96="nulová",J96,0)</f>
        <v>0</v>
      </c>
      <c r="BJ96" s="22" t="s">
        <v>80</v>
      </c>
      <c r="BK96" s="202">
        <f>ROUND(I96*H96,2)</f>
        <v>0</v>
      </c>
      <c r="BL96" s="22" t="s">
        <v>191</v>
      </c>
      <c r="BM96" s="22" t="s">
        <v>172</v>
      </c>
    </row>
    <row r="97" spans="2:65" s="1" customFormat="1" ht="22.5" customHeight="1">
      <c r="B97" s="39"/>
      <c r="C97" s="227" t="s">
        <v>162</v>
      </c>
      <c r="D97" s="227" t="s">
        <v>238</v>
      </c>
      <c r="E97" s="228" t="s">
        <v>1081</v>
      </c>
      <c r="F97" s="229" t="s">
        <v>1082</v>
      </c>
      <c r="G97" s="230" t="s">
        <v>349</v>
      </c>
      <c r="H97" s="231">
        <v>10</v>
      </c>
      <c r="I97" s="232"/>
      <c r="J97" s="233">
        <f>ROUND(I97*H97,2)</f>
        <v>0</v>
      </c>
      <c r="K97" s="229" t="s">
        <v>21</v>
      </c>
      <c r="L97" s="234"/>
      <c r="M97" s="235" t="s">
        <v>21</v>
      </c>
      <c r="N97" s="236" t="s">
        <v>43</v>
      </c>
      <c r="O97" s="40"/>
      <c r="P97" s="200">
        <f>O97*H97</f>
        <v>0</v>
      </c>
      <c r="Q97" s="200">
        <v>0</v>
      </c>
      <c r="R97" s="200">
        <f>Q97*H97</f>
        <v>0</v>
      </c>
      <c r="S97" s="200">
        <v>0</v>
      </c>
      <c r="T97" s="201">
        <f>S97*H97</f>
        <v>0</v>
      </c>
      <c r="AR97" s="22" t="s">
        <v>220</v>
      </c>
      <c r="AT97" s="22" t="s">
        <v>238</v>
      </c>
      <c r="AU97" s="22" t="s">
        <v>82</v>
      </c>
      <c r="AY97" s="22" t="s">
        <v>156</v>
      </c>
      <c r="BE97" s="202">
        <f>IF(N97="základní",J97,0)</f>
        <v>0</v>
      </c>
      <c r="BF97" s="202">
        <f>IF(N97="snížená",J97,0)</f>
        <v>0</v>
      </c>
      <c r="BG97" s="202">
        <f>IF(N97="zákl. přenesená",J97,0)</f>
        <v>0</v>
      </c>
      <c r="BH97" s="202">
        <f>IF(N97="sníž. přenesená",J97,0)</f>
        <v>0</v>
      </c>
      <c r="BI97" s="202">
        <f>IF(N97="nulová",J97,0)</f>
        <v>0</v>
      </c>
      <c r="BJ97" s="22" t="s">
        <v>80</v>
      </c>
      <c r="BK97" s="202">
        <f>ROUND(I97*H97,2)</f>
        <v>0</v>
      </c>
      <c r="BL97" s="22" t="s">
        <v>191</v>
      </c>
      <c r="BM97" s="22" t="s">
        <v>176</v>
      </c>
    </row>
    <row r="98" spans="2:65" s="11" customFormat="1">
      <c r="B98" s="203"/>
      <c r="C98" s="204"/>
      <c r="D98" s="205" t="s">
        <v>163</v>
      </c>
      <c r="E98" s="206" t="s">
        <v>21</v>
      </c>
      <c r="F98" s="207" t="s">
        <v>180</v>
      </c>
      <c r="G98" s="204"/>
      <c r="H98" s="208">
        <v>10</v>
      </c>
      <c r="I98" s="209"/>
      <c r="J98" s="204"/>
      <c r="K98" s="204"/>
      <c r="L98" s="210"/>
      <c r="M98" s="211"/>
      <c r="N98" s="212"/>
      <c r="O98" s="212"/>
      <c r="P98" s="212"/>
      <c r="Q98" s="212"/>
      <c r="R98" s="212"/>
      <c r="S98" s="212"/>
      <c r="T98" s="213"/>
      <c r="AT98" s="214" t="s">
        <v>163</v>
      </c>
      <c r="AU98" s="214" t="s">
        <v>82</v>
      </c>
      <c r="AV98" s="11" t="s">
        <v>82</v>
      </c>
      <c r="AW98" s="11" t="s">
        <v>35</v>
      </c>
      <c r="AX98" s="11" t="s">
        <v>72</v>
      </c>
      <c r="AY98" s="214" t="s">
        <v>156</v>
      </c>
    </row>
    <row r="99" spans="2:65" s="12" customFormat="1">
      <c r="B99" s="215"/>
      <c r="C99" s="216"/>
      <c r="D99" s="217" t="s">
        <v>163</v>
      </c>
      <c r="E99" s="218" t="s">
        <v>21</v>
      </c>
      <c r="F99" s="219" t="s">
        <v>166</v>
      </c>
      <c r="G99" s="216"/>
      <c r="H99" s="220">
        <v>10</v>
      </c>
      <c r="I99" s="221"/>
      <c r="J99" s="216"/>
      <c r="K99" s="216"/>
      <c r="L99" s="222"/>
      <c r="M99" s="223"/>
      <c r="N99" s="224"/>
      <c r="O99" s="224"/>
      <c r="P99" s="224"/>
      <c r="Q99" s="224"/>
      <c r="R99" s="224"/>
      <c r="S99" s="224"/>
      <c r="T99" s="225"/>
      <c r="AT99" s="226" t="s">
        <v>163</v>
      </c>
      <c r="AU99" s="226" t="s">
        <v>82</v>
      </c>
      <c r="AV99" s="12" t="s">
        <v>162</v>
      </c>
      <c r="AW99" s="12" t="s">
        <v>35</v>
      </c>
      <c r="AX99" s="12" t="s">
        <v>80</v>
      </c>
      <c r="AY99" s="226" t="s">
        <v>156</v>
      </c>
    </row>
    <row r="100" spans="2:65" s="1" customFormat="1" ht="22.5" customHeight="1">
      <c r="B100" s="39"/>
      <c r="C100" s="227" t="s">
        <v>177</v>
      </c>
      <c r="D100" s="227" t="s">
        <v>238</v>
      </c>
      <c r="E100" s="228" t="s">
        <v>1083</v>
      </c>
      <c r="F100" s="229" t="s">
        <v>1084</v>
      </c>
      <c r="G100" s="230" t="s">
        <v>349</v>
      </c>
      <c r="H100" s="231">
        <v>5</v>
      </c>
      <c r="I100" s="232"/>
      <c r="J100" s="233">
        <f>ROUND(I100*H100,2)</f>
        <v>0</v>
      </c>
      <c r="K100" s="229" t="s">
        <v>21</v>
      </c>
      <c r="L100" s="234"/>
      <c r="M100" s="235" t="s">
        <v>21</v>
      </c>
      <c r="N100" s="236" t="s">
        <v>43</v>
      </c>
      <c r="O100" s="40"/>
      <c r="P100" s="200">
        <f>O100*H100</f>
        <v>0</v>
      </c>
      <c r="Q100" s="200">
        <v>0</v>
      </c>
      <c r="R100" s="200">
        <f>Q100*H100</f>
        <v>0</v>
      </c>
      <c r="S100" s="200">
        <v>0</v>
      </c>
      <c r="T100" s="201">
        <f>S100*H100</f>
        <v>0</v>
      </c>
      <c r="AR100" s="22" t="s">
        <v>220</v>
      </c>
      <c r="AT100" s="22" t="s">
        <v>238</v>
      </c>
      <c r="AU100" s="22" t="s">
        <v>82</v>
      </c>
      <c r="AY100" s="22" t="s">
        <v>156</v>
      </c>
      <c r="BE100" s="202">
        <f>IF(N100="základní",J100,0)</f>
        <v>0</v>
      </c>
      <c r="BF100" s="202">
        <f>IF(N100="snížená",J100,0)</f>
        <v>0</v>
      </c>
      <c r="BG100" s="202">
        <f>IF(N100="zákl. přenesená",J100,0)</f>
        <v>0</v>
      </c>
      <c r="BH100" s="202">
        <f>IF(N100="sníž. přenesená",J100,0)</f>
        <v>0</v>
      </c>
      <c r="BI100" s="202">
        <f>IF(N100="nulová",J100,0)</f>
        <v>0</v>
      </c>
      <c r="BJ100" s="22" t="s">
        <v>80</v>
      </c>
      <c r="BK100" s="202">
        <f>ROUND(I100*H100,2)</f>
        <v>0</v>
      </c>
      <c r="BL100" s="22" t="s">
        <v>191</v>
      </c>
      <c r="BM100" s="22" t="s">
        <v>180</v>
      </c>
    </row>
    <row r="101" spans="2:65" s="1" customFormat="1" ht="22.5" customHeight="1">
      <c r="B101" s="39"/>
      <c r="C101" s="227" t="s">
        <v>172</v>
      </c>
      <c r="D101" s="227" t="s">
        <v>238</v>
      </c>
      <c r="E101" s="228" t="s">
        <v>1085</v>
      </c>
      <c r="F101" s="229" t="s">
        <v>1086</v>
      </c>
      <c r="G101" s="230" t="s">
        <v>349</v>
      </c>
      <c r="H101" s="231">
        <v>10</v>
      </c>
      <c r="I101" s="232"/>
      <c r="J101" s="233">
        <f>ROUND(I101*H101,2)</f>
        <v>0</v>
      </c>
      <c r="K101" s="229" t="s">
        <v>21</v>
      </c>
      <c r="L101" s="234"/>
      <c r="M101" s="235" t="s">
        <v>21</v>
      </c>
      <c r="N101" s="236" t="s">
        <v>43</v>
      </c>
      <c r="O101" s="40"/>
      <c r="P101" s="200">
        <f>O101*H101</f>
        <v>0</v>
      </c>
      <c r="Q101" s="200">
        <v>0</v>
      </c>
      <c r="R101" s="200">
        <f>Q101*H101</f>
        <v>0</v>
      </c>
      <c r="S101" s="200">
        <v>0</v>
      </c>
      <c r="T101" s="201">
        <f>S101*H101</f>
        <v>0</v>
      </c>
      <c r="AR101" s="22" t="s">
        <v>220</v>
      </c>
      <c r="AT101" s="22" t="s">
        <v>238</v>
      </c>
      <c r="AU101" s="22" t="s">
        <v>82</v>
      </c>
      <c r="AY101" s="22" t="s">
        <v>156</v>
      </c>
      <c r="BE101" s="202">
        <f>IF(N101="základní",J101,0)</f>
        <v>0</v>
      </c>
      <c r="BF101" s="202">
        <f>IF(N101="snížená",J101,0)</f>
        <v>0</v>
      </c>
      <c r="BG101" s="202">
        <f>IF(N101="zákl. přenesená",J101,0)</f>
        <v>0</v>
      </c>
      <c r="BH101" s="202">
        <f>IF(N101="sníž. přenesená",J101,0)</f>
        <v>0</v>
      </c>
      <c r="BI101" s="202">
        <f>IF(N101="nulová",J101,0)</f>
        <v>0</v>
      </c>
      <c r="BJ101" s="22" t="s">
        <v>80</v>
      </c>
      <c r="BK101" s="202">
        <f>ROUND(I101*H101,2)</f>
        <v>0</v>
      </c>
      <c r="BL101" s="22" t="s">
        <v>191</v>
      </c>
      <c r="BM101" s="22" t="s">
        <v>183</v>
      </c>
    </row>
    <row r="102" spans="2:65" s="11" customFormat="1">
      <c r="B102" s="203"/>
      <c r="C102" s="204"/>
      <c r="D102" s="205" t="s">
        <v>163</v>
      </c>
      <c r="E102" s="206" t="s">
        <v>21</v>
      </c>
      <c r="F102" s="207" t="s">
        <v>180</v>
      </c>
      <c r="G102" s="204"/>
      <c r="H102" s="208">
        <v>10</v>
      </c>
      <c r="I102" s="209"/>
      <c r="J102" s="204"/>
      <c r="K102" s="204"/>
      <c r="L102" s="210"/>
      <c r="M102" s="211"/>
      <c r="N102" s="212"/>
      <c r="O102" s="212"/>
      <c r="P102" s="212"/>
      <c r="Q102" s="212"/>
      <c r="R102" s="212"/>
      <c r="S102" s="212"/>
      <c r="T102" s="213"/>
      <c r="AT102" s="214" t="s">
        <v>163</v>
      </c>
      <c r="AU102" s="214" t="s">
        <v>82</v>
      </c>
      <c r="AV102" s="11" t="s">
        <v>82</v>
      </c>
      <c r="AW102" s="11" t="s">
        <v>35</v>
      </c>
      <c r="AX102" s="11" t="s">
        <v>72</v>
      </c>
      <c r="AY102" s="214" t="s">
        <v>156</v>
      </c>
    </row>
    <row r="103" spans="2:65" s="11" customFormat="1">
      <c r="B103" s="203"/>
      <c r="C103" s="204"/>
      <c r="D103" s="205" t="s">
        <v>163</v>
      </c>
      <c r="E103" s="206" t="s">
        <v>21</v>
      </c>
      <c r="F103" s="207" t="s">
        <v>21</v>
      </c>
      <c r="G103" s="204"/>
      <c r="H103" s="208">
        <v>0</v>
      </c>
      <c r="I103" s="209"/>
      <c r="J103" s="204"/>
      <c r="K103" s="204"/>
      <c r="L103" s="210"/>
      <c r="M103" s="211"/>
      <c r="N103" s="212"/>
      <c r="O103" s="212"/>
      <c r="P103" s="212"/>
      <c r="Q103" s="212"/>
      <c r="R103" s="212"/>
      <c r="S103" s="212"/>
      <c r="T103" s="213"/>
      <c r="AT103" s="214" t="s">
        <v>163</v>
      </c>
      <c r="AU103" s="214" t="s">
        <v>82</v>
      </c>
      <c r="AV103" s="11" t="s">
        <v>82</v>
      </c>
      <c r="AW103" s="11" t="s">
        <v>6</v>
      </c>
      <c r="AX103" s="11" t="s">
        <v>72</v>
      </c>
      <c r="AY103" s="214" t="s">
        <v>156</v>
      </c>
    </row>
    <row r="104" spans="2:65" s="12" customFormat="1">
      <c r="B104" s="215"/>
      <c r="C104" s="216"/>
      <c r="D104" s="217" t="s">
        <v>163</v>
      </c>
      <c r="E104" s="218" t="s">
        <v>21</v>
      </c>
      <c r="F104" s="219" t="s">
        <v>166</v>
      </c>
      <c r="G104" s="216"/>
      <c r="H104" s="220">
        <v>10</v>
      </c>
      <c r="I104" s="221"/>
      <c r="J104" s="216"/>
      <c r="K104" s="216"/>
      <c r="L104" s="222"/>
      <c r="M104" s="223"/>
      <c r="N104" s="224"/>
      <c r="O104" s="224"/>
      <c r="P104" s="224"/>
      <c r="Q104" s="224"/>
      <c r="R104" s="224"/>
      <c r="S104" s="224"/>
      <c r="T104" s="225"/>
      <c r="AT104" s="226" t="s">
        <v>163</v>
      </c>
      <c r="AU104" s="226" t="s">
        <v>82</v>
      </c>
      <c r="AV104" s="12" t="s">
        <v>162</v>
      </c>
      <c r="AW104" s="12" t="s">
        <v>35</v>
      </c>
      <c r="AX104" s="12" t="s">
        <v>80</v>
      </c>
      <c r="AY104" s="226" t="s">
        <v>156</v>
      </c>
    </row>
    <row r="105" spans="2:65" s="1" customFormat="1" ht="22.5" customHeight="1">
      <c r="B105" s="39"/>
      <c r="C105" s="227" t="s">
        <v>185</v>
      </c>
      <c r="D105" s="227" t="s">
        <v>238</v>
      </c>
      <c r="E105" s="228" t="s">
        <v>1087</v>
      </c>
      <c r="F105" s="229" t="s">
        <v>1088</v>
      </c>
      <c r="G105" s="230" t="s">
        <v>349</v>
      </c>
      <c r="H105" s="231">
        <v>4</v>
      </c>
      <c r="I105" s="232"/>
      <c r="J105" s="233">
        <f>ROUND(I105*H105,2)</f>
        <v>0</v>
      </c>
      <c r="K105" s="229" t="s">
        <v>21</v>
      </c>
      <c r="L105" s="234"/>
      <c r="M105" s="235" t="s">
        <v>21</v>
      </c>
      <c r="N105" s="236" t="s">
        <v>43</v>
      </c>
      <c r="O105" s="40"/>
      <c r="P105" s="200">
        <f>O105*H105</f>
        <v>0</v>
      </c>
      <c r="Q105" s="200">
        <v>0</v>
      </c>
      <c r="R105" s="200">
        <f>Q105*H105</f>
        <v>0</v>
      </c>
      <c r="S105" s="200">
        <v>0</v>
      </c>
      <c r="T105" s="201">
        <f>S105*H105</f>
        <v>0</v>
      </c>
      <c r="AR105" s="22" t="s">
        <v>220</v>
      </c>
      <c r="AT105" s="22" t="s">
        <v>238</v>
      </c>
      <c r="AU105" s="22" t="s">
        <v>82</v>
      </c>
      <c r="AY105" s="22" t="s">
        <v>156</v>
      </c>
      <c r="BE105" s="202">
        <f>IF(N105="základní",J105,0)</f>
        <v>0</v>
      </c>
      <c r="BF105" s="202">
        <f>IF(N105="snížená",J105,0)</f>
        <v>0</v>
      </c>
      <c r="BG105" s="202">
        <f>IF(N105="zákl. přenesená",J105,0)</f>
        <v>0</v>
      </c>
      <c r="BH105" s="202">
        <f>IF(N105="sníž. přenesená",J105,0)</f>
        <v>0</v>
      </c>
      <c r="BI105" s="202">
        <f>IF(N105="nulová",J105,0)</f>
        <v>0</v>
      </c>
      <c r="BJ105" s="22" t="s">
        <v>80</v>
      </c>
      <c r="BK105" s="202">
        <f>ROUND(I105*H105,2)</f>
        <v>0</v>
      </c>
      <c r="BL105" s="22" t="s">
        <v>191</v>
      </c>
      <c r="BM105" s="22" t="s">
        <v>188</v>
      </c>
    </row>
    <row r="106" spans="2:65" s="1" customFormat="1" ht="22.5" customHeight="1">
      <c r="B106" s="39"/>
      <c r="C106" s="227" t="s">
        <v>176</v>
      </c>
      <c r="D106" s="227" t="s">
        <v>238</v>
      </c>
      <c r="E106" s="228" t="s">
        <v>1089</v>
      </c>
      <c r="F106" s="229" t="s">
        <v>1090</v>
      </c>
      <c r="G106" s="230" t="s">
        <v>349</v>
      </c>
      <c r="H106" s="231">
        <v>10</v>
      </c>
      <c r="I106" s="232"/>
      <c r="J106" s="233">
        <f>ROUND(I106*H106,2)</f>
        <v>0</v>
      </c>
      <c r="K106" s="229" t="s">
        <v>21</v>
      </c>
      <c r="L106" s="234"/>
      <c r="M106" s="235" t="s">
        <v>21</v>
      </c>
      <c r="N106" s="236" t="s">
        <v>43</v>
      </c>
      <c r="O106" s="40"/>
      <c r="P106" s="200">
        <f>O106*H106</f>
        <v>0</v>
      </c>
      <c r="Q106" s="200">
        <v>0</v>
      </c>
      <c r="R106" s="200">
        <f>Q106*H106</f>
        <v>0</v>
      </c>
      <c r="S106" s="200">
        <v>0</v>
      </c>
      <c r="T106" s="201">
        <f>S106*H106</f>
        <v>0</v>
      </c>
      <c r="AR106" s="22" t="s">
        <v>220</v>
      </c>
      <c r="AT106" s="22" t="s">
        <v>238</v>
      </c>
      <c r="AU106" s="22" t="s">
        <v>82</v>
      </c>
      <c r="AY106" s="22" t="s">
        <v>156</v>
      </c>
      <c r="BE106" s="202">
        <f>IF(N106="základní",J106,0)</f>
        <v>0</v>
      </c>
      <c r="BF106" s="202">
        <f>IF(N106="snížená",J106,0)</f>
        <v>0</v>
      </c>
      <c r="BG106" s="202">
        <f>IF(N106="zákl. přenesená",J106,0)</f>
        <v>0</v>
      </c>
      <c r="BH106" s="202">
        <f>IF(N106="sníž. přenesená",J106,0)</f>
        <v>0</v>
      </c>
      <c r="BI106" s="202">
        <f>IF(N106="nulová",J106,0)</f>
        <v>0</v>
      </c>
      <c r="BJ106" s="22" t="s">
        <v>80</v>
      </c>
      <c r="BK106" s="202">
        <f>ROUND(I106*H106,2)</f>
        <v>0</v>
      </c>
      <c r="BL106" s="22" t="s">
        <v>191</v>
      </c>
      <c r="BM106" s="22" t="s">
        <v>191</v>
      </c>
    </row>
    <row r="107" spans="2:65" s="11" customFormat="1">
      <c r="B107" s="203"/>
      <c r="C107" s="204"/>
      <c r="D107" s="205" t="s">
        <v>163</v>
      </c>
      <c r="E107" s="206" t="s">
        <v>21</v>
      </c>
      <c r="F107" s="207" t="s">
        <v>180</v>
      </c>
      <c r="G107" s="204"/>
      <c r="H107" s="208">
        <v>10</v>
      </c>
      <c r="I107" s="209"/>
      <c r="J107" s="204"/>
      <c r="K107" s="204"/>
      <c r="L107" s="210"/>
      <c r="M107" s="211"/>
      <c r="N107" s="212"/>
      <c r="O107" s="212"/>
      <c r="P107" s="212"/>
      <c r="Q107" s="212"/>
      <c r="R107" s="212"/>
      <c r="S107" s="212"/>
      <c r="T107" s="213"/>
      <c r="AT107" s="214" t="s">
        <v>163</v>
      </c>
      <c r="AU107" s="214" t="s">
        <v>82</v>
      </c>
      <c r="AV107" s="11" t="s">
        <v>82</v>
      </c>
      <c r="AW107" s="11" t="s">
        <v>35</v>
      </c>
      <c r="AX107" s="11" t="s">
        <v>72</v>
      </c>
      <c r="AY107" s="214" t="s">
        <v>156</v>
      </c>
    </row>
    <row r="108" spans="2:65" s="11" customFormat="1">
      <c r="B108" s="203"/>
      <c r="C108" s="204"/>
      <c r="D108" s="205" t="s">
        <v>163</v>
      </c>
      <c r="E108" s="206" t="s">
        <v>21</v>
      </c>
      <c r="F108" s="207" t="s">
        <v>21</v>
      </c>
      <c r="G108" s="204"/>
      <c r="H108" s="208">
        <v>0</v>
      </c>
      <c r="I108" s="209"/>
      <c r="J108" s="204"/>
      <c r="K108" s="204"/>
      <c r="L108" s="210"/>
      <c r="M108" s="211"/>
      <c r="N108" s="212"/>
      <c r="O108" s="212"/>
      <c r="P108" s="212"/>
      <c r="Q108" s="212"/>
      <c r="R108" s="212"/>
      <c r="S108" s="212"/>
      <c r="T108" s="213"/>
      <c r="AT108" s="214" t="s">
        <v>163</v>
      </c>
      <c r="AU108" s="214" t="s">
        <v>82</v>
      </c>
      <c r="AV108" s="11" t="s">
        <v>82</v>
      </c>
      <c r="AW108" s="11" t="s">
        <v>6</v>
      </c>
      <c r="AX108" s="11" t="s">
        <v>72</v>
      </c>
      <c r="AY108" s="214" t="s">
        <v>156</v>
      </c>
    </row>
    <row r="109" spans="2:65" s="12" customFormat="1">
      <c r="B109" s="215"/>
      <c r="C109" s="216"/>
      <c r="D109" s="217" t="s">
        <v>163</v>
      </c>
      <c r="E109" s="218" t="s">
        <v>21</v>
      </c>
      <c r="F109" s="219" t="s">
        <v>166</v>
      </c>
      <c r="G109" s="216"/>
      <c r="H109" s="220">
        <v>10</v>
      </c>
      <c r="I109" s="221"/>
      <c r="J109" s="216"/>
      <c r="K109" s="216"/>
      <c r="L109" s="222"/>
      <c r="M109" s="223"/>
      <c r="N109" s="224"/>
      <c r="O109" s="224"/>
      <c r="P109" s="224"/>
      <c r="Q109" s="224"/>
      <c r="R109" s="224"/>
      <c r="S109" s="224"/>
      <c r="T109" s="225"/>
      <c r="AT109" s="226" t="s">
        <v>163</v>
      </c>
      <c r="AU109" s="226" t="s">
        <v>82</v>
      </c>
      <c r="AV109" s="12" t="s">
        <v>162</v>
      </c>
      <c r="AW109" s="12" t="s">
        <v>35</v>
      </c>
      <c r="AX109" s="12" t="s">
        <v>80</v>
      </c>
      <c r="AY109" s="226" t="s">
        <v>156</v>
      </c>
    </row>
    <row r="110" spans="2:65" s="1" customFormat="1" ht="22.5" customHeight="1">
      <c r="B110" s="39"/>
      <c r="C110" s="227" t="s">
        <v>192</v>
      </c>
      <c r="D110" s="227" t="s">
        <v>238</v>
      </c>
      <c r="E110" s="228" t="s">
        <v>1091</v>
      </c>
      <c r="F110" s="229" t="s">
        <v>1092</v>
      </c>
      <c r="G110" s="230" t="s">
        <v>349</v>
      </c>
      <c r="H110" s="231">
        <v>10</v>
      </c>
      <c r="I110" s="232"/>
      <c r="J110" s="233">
        <f>ROUND(I110*H110,2)</f>
        <v>0</v>
      </c>
      <c r="K110" s="229" t="s">
        <v>21</v>
      </c>
      <c r="L110" s="234"/>
      <c r="M110" s="235" t="s">
        <v>21</v>
      </c>
      <c r="N110" s="236" t="s">
        <v>43</v>
      </c>
      <c r="O110" s="40"/>
      <c r="P110" s="200">
        <f>O110*H110</f>
        <v>0</v>
      </c>
      <c r="Q110" s="200">
        <v>0</v>
      </c>
      <c r="R110" s="200">
        <f>Q110*H110</f>
        <v>0</v>
      </c>
      <c r="S110" s="200">
        <v>0</v>
      </c>
      <c r="T110" s="201">
        <f>S110*H110</f>
        <v>0</v>
      </c>
      <c r="AR110" s="22" t="s">
        <v>220</v>
      </c>
      <c r="AT110" s="22" t="s">
        <v>238</v>
      </c>
      <c r="AU110" s="22" t="s">
        <v>82</v>
      </c>
      <c r="AY110" s="22" t="s">
        <v>156</v>
      </c>
      <c r="BE110" s="202">
        <f>IF(N110="základní",J110,0)</f>
        <v>0</v>
      </c>
      <c r="BF110" s="202">
        <f>IF(N110="snížená",J110,0)</f>
        <v>0</v>
      </c>
      <c r="BG110" s="202">
        <f>IF(N110="zákl. přenesená",J110,0)</f>
        <v>0</v>
      </c>
      <c r="BH110" s="202">
        <f>IF(N110="sníž. přenesená",J110,0)</f>
        <v>0</v>
      </c>
      <c r="BI110" s="202">
        <f>IF(N110="nulová",J110,0)</f>
        <v>0</v>
      </c>
      <c r="BJ110" s="22" t="s">
        <v>80</v>
      </c>
      <c r="BK110" s="202">
        <f>ROUND(I110*H110,2)</f>
        <v>0</v>
      </c>
      <c r="BL110" s="22" t="s">
        <v>191</v>
      </c>
      <c r="BM110" s="22" t="s">
        <v>195</v>
      </c>
    </row>
    <row r="111" spans="2:65" s="1" customFormat="1" ht="22.5" customHeight="1">
      <c r="B111" s="39"/>
      <c r="C111" s="227" t="s">
        <v>180</v>
      </c>
      <c r="D111" s="227" t="s">
        <v>238</v>
      </c>
      <c r="E111" s="228" t="s">
        <v>1093</v>
      </c>
      <c r="F111" s="229" t="s">
        <v>1094</v>
      </c>
      <c r="G111" s="230" t="s">
        <v>349</v>
      </c>
      <c r="H111" s="231">
        <v>26</v>
      </c>
      <c r="I111" s="232"/>
      <c r="J111" s="233">
        <f>ROUND(I111*H111,2)</f>
        <v>0</v>
      </c>
      <c r="K111" s="229" t="s">
        <v>21</v>
      </c>
      <c r="L111" s="234"/>
      <c r="M111" s="235" t="s">
        <v>21</v>
      </c>
      <c r="N111" s="236" t="s">
        <v>43</v>
      </c>
      <c r="O111" s="40"/>
      <c r="P111" s="200">
        <f>O111*H111</f>
        <v>0</v>
      </c>
      <c r="Q111" s="200">
        <v>0</v>
      </c>
      <c r="R111" s="200">
        <f>Q111*H111</f>
        <v>0</v>
      </c>
      <c r="S111" s="200">
        <v>0</v>
      </c>
      <c r="T111" s="201">
        <f>S111*H111</f>
        <v>0</v>
      </c>
      <c r="AR111" s="22" t="s">
        <v>220</v>
      </c>
      <c r="AT111" s="22" t="s">
        <v>238</v>
      </c>
      <c r="AU111" s="22" t="s">
        <v>82</v>
      </c>
      <c r="AY111" s="22" t="s">
        <v>156</v>
      </c>
      <c r="BE111" s="202">
        <f>IF(N111="základní",J111,0)</f>
        <v>0</v>
      </c>
      <c r="BF111" s="202">
        <f>IF(N111="snížená",J111,0)</f>
        <v>0</v>
      </c>
      <c r="BG111" s="202">
        <f>IF(N111="zákl. přenesená",J111,0)</f>
        <v>0</v>
      </c>
      <c r="BH111" s="202">
        <f>IF(N111="sníž. přenesená",J111,0)</f>
        <v>0</v>
      </c>
      <c r="BI111" s="202">
        <f>IF(N111="nulová",J111,0)</f>
        <v>0</v>
      </c>
      <c r="BJ111" s="22" t="s">
        <v>80</v>
      </c>
      <c r="BK111" s="202">
        <f>ROUND(I111*H111,2)</f>
        <v>0</v>
      </c>
      <c r="BL111" s="22" t="s">
        <v>191</v>
      </c>
      <c r="BM111" s="22" t="s">
        <v>198</v>
      </c>
    </row>
    <row r="112" spans="2:65" s="11" customFormat="1">
      <c r="B112" s="203"/>
      <c r="C112" s="204"/>
      <c r="D112" s="205" t="s">
        <v>163</v>
      </c>
      <c r="E112" s="206" t="s">
        <v>21</v>
      </c>
      <c r="F112" s="207" t="s">
        <v>211</v>
      </c>
      <c r="G112" s="204"/>
      <c r="H112" s="208">
        <v>26</v>
      </c>
      <c r="I112" s="209"/>
      <c r="J112" s="204"/>
      <c r="K112" s="204"/>
      <c r="L112" s="210"/>
      <c r="M112" s="211"/>
      <c r="N112" s="212"/>
      <c r="O112" s="212"/>
      <c r="P112" s="212"/>
      <c r="Q112" s="212"/>
      <c r="R112" s="212"/>
      <c r="S112" s="212"/>
      <c r="T112" s="213"/>
      <c r="AT112" s="214" t="s">
        <v>163</v>
      </c>
      <c r="AU112" s="214" t="s">
        <v>82</v>
      </c>
      <c r="AV112" s="11" t="s">
        <v>82</v>
      </c>
      <c r="AW112" s="11" t="s">
        <v>35</v>
      </c>
      <c r="AX112" s="11" t="s">
        <v>72</v>
      </c>
      <c r="AY112" s="214" t="s">
        <v>156</v>
      </c>
    </row>
    <row r="113" spans="2:65" s="12" customFormat="1">
      <c r="B113" s="215"/>
      <c r="C113" s="216"/>
      <c r="D113" s="217" t="s">
        <v>163</v>
      </c>
      <c r="E113" s="218" t="s">
        <v>21</v>
      </c>
      <c r="F113" s="219" t="s">
        <v>166</v>
      </c>
      <c r="G113" s="216"/>
      <c r="H113" s="220">
        <v>26</v>
      </c>
      <c r="I113" s="221"/>
      <c r="J113" s="216"/>
      <c r="K113" s="216"/>
      <c r="L113" s="222"/>
      <c r="M113" s="223"/>
      <c r="N113" s="224"/>
      <c r="O113" s="224"/>
      <c r="P113" s="224"/>
      <c r="Q113" s="224"/>
      <c r="R113" s="224"/>
      <c r="S113" s="224"/>
      <c r="T113" s="225"/>
      <c r="AT113" s="226" t="s">
        <v>163</v>
      </c>
      <c r="AU113" s="226" t="s">
        <v>82</v>
      </c>
      <c r="AV113" s="12" t="s">
        <v>162</v>
      </c>
      <c r="AW113" s="12" t="s">
        <v>35</v>
      </c>
      <c r="AX113" s="12" t="s">
        <v>80</v>
      </c>
      <c r="AY113" s="226" t="s">
        <v>156</v>
      </c>
    </row>
    <row r="114" spans="2:65" s="1" customFormat="1" ht="22.5" customHeight="1">
      <c r="B114" s="39"/>
      <c r="C114" s="227" t="s">
        <v>200</v>
      </c>
      <c r="D114" s="227" t="s">
        <v>238</v>
      </c>
      <c r="E114" s="228" t="s">
        <v>1095</v>
      </c>
      <c r="F114" s="229" t="s">
        <v>1096</v>
      </c>
      <c r="G114" s="230" t="s">
        <v>349</v>
      </c>
      <c r="H114" s="231">
        <v>34</v>
      </c>
      <c r="I114" s="232"/>
      <c r="J114" s="233">
        <f>ROUND(I114*H114,2)</f>
        <v>0</v>
      </c>
      <c r="K114" s="229" t="s">
        <v>21</v>
      </c>
      <c r="L114" s="234"/>
      <c r="M114" s="235" t="s">
        <v>21</v>
      </c>
      <c r="N114" s="236" t="s">
        <v>43</v>
      </c>
      <c r="O114" s="40"/>
      <c r="P114" s="200">
        <f>O114*H114</f>
        <v>0</v>
      </c>
      <c r="Q114" s="200">
        <v>0</v>
      </c>
      <c r="R114" s="200">
        <f>Q114*H114</f>
        <v>0</v>
      </c>
      <c r="S114" s="200">
        <v>0</v>
      </c>
      <c r="T114" s="201">
        <f>S114*H114</f>
        <v>0</v>
      </c>
      <c r="AR114" s="22" t="s">
        <v>220</v>
      </c>
      <c r="AT114" s="22" t="s">
        <v>238</v>
      </c>
      <c r="AU114" s="22" t="s">
        <v>82</v>
      </c>
      <c r="AY114" s="22" t="s">
        <v>156</v>
      </c>
      <c r="BE114" s="202">
        <f>IF(N114="základní",J114,0)</f>
        <v>0</v>
      </c>
      <c r="BF114" s="202">
        <f>IF(N114="snížená",J114,0)</f>
        <v>0</v>
      </c>
      <c r="BG114" s="202">
        <f>IF(N114="zákl. přenesená",J114,0)</f>
        <v>0</v>
      </c>
      <c r="BH114" s="202">
        <f>IF(N114="sníž. přenesená",J114,0)</f>
        <v>0</v>
      </c>
      <c r="BI114" s="202">
        <f>IF(N114="nulová",J114,0)</f>
        <v>0</v>
      </c>
      <c r="BJ114" s="22" t="s">
        <v>80</v>
      </c>
      <c r="BK114" s="202">
        <f>ROUND(I114*H114,2)</f>
        <v>0</v>
      </c>
      <c r="BL114" s="22" t="s">
        <v>191</v>
      </c>
      <c r="BM114" s="22" t="s">
        <v>203</v>
      </c>
    </row>
    <row r="115" spans="2:65" s="1" customFormat="1" ht="22.5" customHeight="1">
      <c r="B115" s="39"/>
      <c r="C115" s="227" t="s">
        <v>183</v>
      </c>
      <c r="D115" s="227" t="s">
        <v>238</v>
      </c>
      <c r="E115" s="228" t="s">
        <v>1097</v>
      </c>
      <c r="F115" s="229" t="s">
        <v>1098</v>
      </c>
      <c r="G115" s="230" t="s">
        <v>349</v>
      </c>
      <c r="H115" s="231">
        <v>21</v>
      </c>
      <c r="I115" s="232"/>
      <c r="J115" s="233">
        <f>ROUND(I115*H115,2)</f>
        <v>0</v>
      </c>
      <c r="K115" s="229" t="s">
        <v>21</v>
      </c>
      <c r="L115" s="234"/>
      <c r="M115" s="235" t="s">
        <v>21</v>
      </c>
      <c r="N115" s="236" t="s">
        <v>43</v>
      </c>
      <c r="O115" s="40"/>
      <c r="P115" s="200">
        <f>O115*H115</f>
        <v>0</v>
      </c>
      <c r="Q115" s="200">
        <v>0</v>
      </c>
      <c r="R115" s="200">
        <f>Q115*H115</f>
        <v>0</v>
      </c>
      <c r="S115" s="200">
        <v>0</v>
      </c>
      <c r="T115" s="201">
        <f>S115*H115</f>
        <v>0</v>
      </c>
      <c r="AR115" s="22" t="s">
        <v>220</v>
      </c>
      <c r="AT115" s="22" t="s">
        <v>238</v>
      </c>
      <c r="AU115" s="22" t="s">
        <v>82</v>
      </c>
      <c r="AY115" s="22" t="s">
        <v>156</v>
      </c>
      <c r="BE115" s="202">
        <f>IF(N115="základní",J115,0)</f>
        <v>0</v>
      </c>
      <c r="BF115" s="202">
        <f>IF(N115="snížená",J115,0)</f>
        <v>0</v>
      </c>
      <c r="BG115" s="202">
        <f>IF(N115="zákl. přenesená",J115,0)</f>
        <v>0</v>
      </c>
      <c r="BH115" s="202">
        <f>IF(N115="sníž. přenesená",J115,0)</f>
        <v>0</v>
      </c>
      <c r="BI115" s="202">
        <f>IF(N115="nulová",J115,0)</f>
        <v>0</v>
      </c>
      <c r="BJ115" s="22" t="s">
        <v>80</v>
      </c>
      <c r="BK115" s="202">
        <f>ROUND(I115*H115,2)</f>
        <v>0</v>
      </c>
      <c r="BL115" s="22" t="s">
        <v>191</v>
      </c>
      <c r="BM115" s="22" t="s">
        <v>206</v>
      </c>
    </row>
    <row r="116" spans="2:65" s="11" customFormat="1">
      <c r="B116" s="203"/>
      <c r="C116" s="204"/>
      <c r="D116" s="205" t="s">
        <v>163</v>
      </c>
      <c r="E116" s="206" t="s">
        <v>21</v>
      </c>
      <c r="F116" s="207" t="s">
        <v>9</v>
      </c>
      <c r="G116" s="204"/>
      <c r="H116" s="208">
        <v>21</v>
      </c>
      <c r="I116" s="209"/>
      <c r="J116" s="204"/>
      <c r="K116" s="204"/>
      <c r="L116" s="210"/>
      <c r="M116" s="211"/>
      <c r="N116" s="212"/>
      <c r="O116" s="212"/>
      <c r="P116" s="212"/>
      <c r="Q116" s="212"/>
      <c r="R116" s="212"/>
      <c r="S116" s="212"/>
      <c r="T116" s="213"/>
      <c r="AT116" s="214" t="s">
        <v>163</v>
      </c>
      <c r="AU116" s="214" t="s">
        <v>82</v>
      </c>
      <c r="AV116" s="11" t="s">
        <v>82</v>
      </c>
      <c r="AW116" s="11" t="s">
        <v>35</v>
      </c>
      <c r="AX116" s="11" t="s">
        <v>72</v>
      </c>
      <c r="AY116" s="214" t="s">
        <v>156</v>
      </c>
    </row>
    <row r="117" spans="2:65" s="12" customFormat="1">
      <c r="B117" s="215"/>
      <c r="C117" s="216"/>
      <c r="D117" s="217" t="s">
        <v>163</v>
      </c>
      <c r="E117" s="218" t="s">
        <v>21</v>
      </c>
      <c r="F117" s="219" t="s">
        <v>166</v>
      </c>
      <c r="G117" s="216"/>
      <c r="H117" s="220">
        <v>21</v>
      </c>
      <c r="I117" s="221"/>
      <c r="J117" s="216"/>
      <c r="K117" s="216"/>
      <c r="L117" s="222"/>
      <c r="M117" s="223"/>
      <c r="N117" s="224"/>
      <c r="O117" s="224"/>
      <c r="P117" s="224"/>
      <c r="Q117" s="224"/>
      <c r="R117" s="224"/>
      <c r="S117" s="224"/>
      <c r="T117" s="225"/>
      <c r="AT117" s="226" t="s">
        <v>163</v>
      </c>
      <c r="AU117" s="226" t="s">
        <v>82</v>
      </c>
      <c r="AV117" s="12" t="s">
        <v>162</v>
      </c>
      <c r="AW117" s="12" t="s">
        <v>35</v>
      </c>
      <c r="AX117" s="12" t="s">
        <v>80</v>
      </c>
      <c r="AY117" s="226" t="s">
        <v>156</v>
      </c>
    </row>
    <row r="118" spans="2:65" s="1" customFormat="1" ht="22.5" customHeight="1">
      <c r="B118" s="39"/>
      <c r="C118" s="227" t="s">
        <v>208</v>
      </c>
      <c r="D118" s="227" t="s">
        <v>238</v>
      </c>
      <c r="E118" s="228" t="s">
        <v>1099</v>
      </c>
      <c r="F118" s="229" t="s">
        <v>1100</v>
      </c>
      <c r="G118" s="230" t="s">
        <v>349</v>
      </c>
      <c r="H118" s="231">
        <v>27</v>
      </c>
      <c r="I118" s="232"/>
      <c r="J118" s="233">
        <f>ROUND(I118*H118,2)</f>
        <v>0</v>
      </c>
      <c r="K118" s="229" t="s">
        <v>21</v>
      </c>
      <c r="L118" s="234"/>
      <c r="M118" s="235" t="s">
        <v>21</v>
      </c>
      <c r="N118" s="236" t="s">
        <v>43</v>
      </c>
      <c r="O118" s="40"/>
      <c r="P118" s="200">
        <f>O118*H118</f>
        <v>0</v>
      </c>
      <c r="Q118" s="200">
        <v>0</v>
      </c>
      <c r="R118" s="200">
        <f>Q118*H118</f>
        <v>0</v>
      </c>
      <c r="S118" s="200">
        <v>0</v>
      </c>
      <c r="T118" s="201">
        <f>S118*H118</f>
        <v>0</v>
      </c>
      <c r="AR118" s="22" t="s">
        <v>220</v>
      </c>
      <c r="AT118" s="22" t="s">
        <v>238</v>
      </c>
      <c r="AU118" s="22" t="s">
        <v>82</v>
      </c>
      <c r="AY118" s="22" t="s">
        <v>156</v>
      </c>
      <c r="BE118" s="202">
        <f>IF(N118="základní",J118,0)</f>
        <v>0</v>
      </c>
      <c r="BF118" s="202">
        <f>IF(N118="snížená",J118,0)</f>
        <v>0</v>
      </c>
      <c r="BG118" s="202">
        <f>IF(N118="zákl. přenesená",J118,0)</f>
        <v>0</v>
      </c>
      <c r="BH118" s="202">
        <f>IF(N118="sníž. přenesená",J118,0)</f>
        <v>0</v>
      </c>
      <c r="BI118" s="202">
        <f>IF(N118="nulová",J118,0)</f>
        <v>0</v>
      </c>
      <c r="BJ118" s="22" t="s">
        <v>80</v>
      </c>
      <c r="BK118" s="202">
        <f>ROUND(I118*H118,2)</f>
        <v>0</v>
      </c>
      <c r="BL118" s="22" t="s">
        <v>191</v>
      </c>
      <c r="BM118" s="22" t="s">
        <v>211</v>
      </c>
    </row>
    <row r="119" spans="2:65" s="1" customFormat="1" ht="22.5" customHeight="1">
      <c r="B119" s="39"/>
      <c r="C119" s="227" t="s">
        <v>188</v>
      </c>
      <c r="D119" s="227" t="s">
        <v>238</v>
      </c>
      <c r="E119" s="228" t="s">
        <v>1101</v>
      </c>
      <c r="F119" s="229" t="s">
        <v>1102</v>
      </c>
      <c r="G119" s="230" t="s">
        <v>349</v>
      </c>
      <c r="H119" s="231">
        <v>27</v>
      </c>
      <c r="I119" s="232"/>
      <c r="J119" s="233">
        <f>ROUND(I119*H119,2)</f>
        <v>0</v>
      </c>
      <c r="K119" s="229" t="s">
        <v>21</v>
      </c>
      <c r="L119" s="234"/>
      <c r="M119" s="235" t="s">
        <v>21</v>
      </c>
      <c r="N119" s="236" t="s">
        <v>43</v>
      </c>
      <c r="O119" s="40"/>
      <c r="P119" s="200">
        <f>O119*H119</f>
        <v>0</v>
      </c>
      <c r="Q119" s="200">
        <v>0</v>
      </c>
      <c r="R119" s="200">
        <f>Q119*H119</f>
        <v>0</v>
      </c>
      <c r="S119" s="200">
        <v>0</v>
      </c>
      <c r="T119" s="201">
        <f>S119*H119</f>
        <v>0</v>
      </c>
      <c r="AR119" s="22" t="s">
        <v>220</v>
      </c>
      <c r="AT119" s="22" t="s">
        <v>238</v>
      </c>
      <c r="AU119" s="22" t="s">
        <v>82</v>
      </c>
      <c r="AY119" s="22" t="s">
        <v>156</v>
      </c>
      <c r="BE119" s="202">
        <f>IF(N119="základní",J119,0)</f>
        <v>0</v>
      </c>
      <c r="BF119" s="202">
        <f>IF(N119="snížená",J119,0)</f>
        <v>0</v>
      </c>
      <c r="BG119" s="202">
        <f>IF(N119="zákl. přenesená",J119,0)</f>
        <v>0</v>
      </c>
      <c r="BH119" s="202">
        <f>IF(N119="sníž. přenesená",J119,0)</f>
        <v>0</v>
      </c>
      <c r="BI119" s="202">
        <f>IF(N119="nulová",J119,0)</f>
        <v>0</v>
      </c>
      <c r="BJ119" s="22" t="s">
        <v>80</v>
      </c>
      <c r="BK119" s="202">
        <f>ROUND(I119*H119,2)</f>
        <v>0</v>
      </c>
      <c r="BL119" s="22" t="s">
        <v>191</v>
      </c>
      <c r="BM119" s="22" t="s">
        <v>214</v>
      </c>
    </row>
    <row r="120" spans="2:65" s="11" customFormat="1">
      <c r="B120" s="203"/>
      <c r="C120" s="204"/>
      <c r="D120" s="205" t="s">
        <v>163</v>
      </c>
      <c r="E120" s="206" t="s">
        <v>21</v>
      </c>
      <c r="F120" s="207" t="s">
        <v>272</v>
      </c>
      <c r="G120" s="204"/>
      <c r="H120" s="208">
        <v>27</v>
      </c>
      <c r="I120" s="209"/>
      <c r="J120" s="204"/>
      <c r="K120" s="204"/>
      <c r="L120" s="210"/>
      <c r="M120" s="211"/>
      <c r="N120" s="212"/>
      <c r="O120" s="212"/>
      <c r="P120" s="212"/>
      <c r="Q120" s="212"/>
      <c r="R120" s="212"/>
      <c r="S120" s="212"/>
      <c r="T120" s="213"/>
      <c r="AT120" s="214" t="s">
        <v>163</v>
      </c>
      <c r="AU120" s="214" t="s">
        <v>82</v>
      </c>
      <c r="AV120" s="11" t="s">
        <v>82</v>
      </c>
      <c r="AW120" s="11" t="s">
        <v>35</v>
      </c>
      <c r="AX120" s="11" t="s">
        <v>72</v>
      </c>
      <c r="AY120" s="214" t="s">
        <v>156</v>
      </c>
    </row>
    <row r="121" spans="2:65" s="12" customFormat="1">
      <c r="B121" s="215"/>
      <c r="C121" s="216"/>
      <c r="D121" s="217" t="s">
        <v>163</v>
      </c>
      <c r="E121" s="218" t="s">
        <v>21</v>
      </c>
      <c r="F121" s="219" t="s">
        <v>166</v>
      </c>
      <c r="G121" s="216"/>
      <c r="H121" s="220">
        <v>27</v>
      </c>
      <c r="I121" s="221"/>
      <c r="J121" s="216"/>
      <c r="K121" s="216"/>
      <c r="L121" s="222"/>
      <c r="M121" s="223"/>
      <c r="N121" s="224"/>
      <c r="O121" s="224"/>
      <c r="P121" s="224"/>
      <c r="Q121" s="224"/>
      <c r="R121" s="224"/>
      <c r="S121" s="224"/>
      <c r="T121" s="225"/>
      <c r="AT121" s="226" t="s">
        <v>163</v>
      </c>
      <c r="AU121" s="226" t="s">
        <v>82</v>
      </c>
      <c r="AV121" s="12" t="s">
        <v>162</v>
      </c>
      <c r="AW121" s="12" t="s">
        <v>35</v>
      </c>
      <c r="AX121" s="12" t="s">
        <v>80</v>
      </c>
      <c r="AY121" s="226" t="s">
        <v>156</v>
      </c>
    </row>
    <row r="122" spans="2:65" s="1" customFormat="1" ht="22.5" customHeight="1">
      <c r="B122" s="39"/>
      <c r="C122" s="191" t="s">
        <v>10</v>
      </c>
      <c r="D122" s="191" t="s">
        <v>158</v>
      </c>
      <c r="E122" s="192" t="s">
        <v>1103</v>
      </c>
      <c r="F122" s="193" t="s">
        <v>1104</v>
      </c>
      <c r="G122" s="194" t="s">
        <v>349</v>
      </c>
      <c r="H122" s="195">
        <v>60</v>
      </c>
      <c r="I122" s="196"/>
      <c r="J122" s="197">
        <f>ROUND(I122*H122,2)</f>
        <v>0</v>
      </c>
      <c r="K122" s="193" t="s">
        <v>21</v>
      </c>
      <c r="L122" s="59"/>
      <c r="M122" s="198" t="s">
        <v>21</v>
      </c>
      <c r="N122" s="199" t="s">
        <v>43</v>
      </c>
      <c r="O122" s="40"/>
      <c r="P122" s="200">
        <f>O122*H122</f>
        <v>0</v>
      </c>
      <c r="Q122" s="200">
        <v>0</v>
      </c>
      <c r="R122" s="200">
        <f>Q122*H122</f>
        <v>0</v>
      </c>
      <c r="S122" s="200">
        <v>0</v>
      </c>
      <c r="T122" s="201">
        <f>S122*H122</f>
        <v>0</v>
      </c>
      <c r="AR122" s="22" t="s">
        <v>191</v>
      </c>
      <c r="AT122" s="22" t="s">
        <v>158</v>
      </c>
      <c r="AU122" s="22" t="s">
        <v>82</v>
      </c>
      <c r="AY122" s="22" t="s">
        <v>156</v>
      </c>
      <c r="BE122" s="202">
        <f>IF(N122="základní",J122,0)</f>
        <v>0</v>
      </c>
      <c r="BF122" s="202">
        <f>IF(N122="snížená",J122,0)</f>
        <v>0</v>
      </c>
      <c r="BG122" s="202">
        <f>IF(N122="zákl. přenesená",J122,0)</f>
        <v>0</v>
      </c>
      <c r="BH122" s="202">
        <f>IF(N122="sníž. přenesená",J122,0)</f>
        <v>0</v>
      </c>
      <c r="BI122" s="202">
        <f>IF(N122="nulová",J122,0)</f>
        <v>0</v>
      </c>
      <c r="BJ122" s="22" t="s">
        <v>80</v>
      </c>
      <c r="BK122" s="202">
        <f>ROUND(I122*H122,2)</f>
        <v>0</v>
      </c>
      <c r="BL122" s="22" t="s">
        <v>191</v>
      </c>
      <c r="BM122" s="22" t="s">
        <v>217</v>
      </c>
    </row>
    <row r="123" spans="2:65" s="1" customFormat="1" ht="22.5" customHeight="1">
      <c r="B123" s="39"/>
      <c r="C123" s="191" t="s">
        <v>191</v>
      </c>
      <c r="D123" s="191" t="s">
        <v>158</v>
      </c>
      <c r="E123" s="192" t="s">
        <v>1105</v>
      </c>
      <c r="F123" s="193" t="s">
        <v>1106</v>
      </c>
      <c r="G123" s="194" t="s">
        <v>349</v>
      </c>
      <c r="H123" s="195">
        <v>145</v>
      </c>
      <c r="I123" s="196"/>
      <c r="J123" s="197">
        <f>ROUND(I123*H123,2)</f>
        <v>0</v>
      </c>
      <c r="K123" s="193" t="s">
        <v>21</v>
      </c>
      <c r="L123" s="59"/>
      <c r="M123" s="198" t="s">
        <v>21</v>
      </c>
      <c r="N123" s="199" t="s">
        <v>43</v>
      </c>
      <c r="O123" s="40"/>
      <c r="P123" s="200">
        <f>O123*H123</f>
        <v>0</v>
      </c>
      <c r="Q123" s="200">
        <v>0</v>
      </c>
      <c r="R123" s="200">
        <f>Q123*H123</f>
        <v>0</v>
      </c>
      <c r="S123" s="200">
        <v>0</v>
      </c>
      <c r="T123" s="201">
        <f>S123*H123</f>
        <v>0</v>
      </c>
      <c r="AR123" s="22" t="s">
        <v>191</v>
      </c>
      <c r="AT123" s="22" t="s">
        <v>158</v>
      </c>
      <c r="AU123" s="22" t="s">
        <v>82</v>
      </c>
      <c r="AY123" s="22" t="s">
        <v>156</v>
      </c>
      <c r="BE123" s="202">
        <f>IF(N123="základní",J123,0)</f>
        <v>0</v>
      </c>
      <c r="BF123" s="202">
        <f>IF(N123="snížená",J123,0)</f>
        <v>0</v>
      </c>
      <c r="BG123" s="202">
        <f>IF(N123="zákl. přenesená",J123,0)</f>
        <v>0</v>
      </c>
      <c r="BH123" s="202">
        <f>IF(N123="sníž. přenesená",J123,0)</f>
        <v>0</v>
      </c>
      <c r="BI123" s="202">
        <f>IF(N123="nulová",J123,0)</f>
        <v>0</v>
      </c>
      <c r="BJ123" s="22" t="s">
        <v>80</v>
      </c>
      <c r="BK123" s="202">
        <f>ROUND(I123*H123,2)</f>
        <v>0</v>
      </c>
      <c r="BL123" s="22" t="s">
        <v>191</v>
      </c>
      <c r="BM123" s="22" t="s">
        <v>220</v>
      </c>
    </row>
    <row r="124" spans="2:65" s="11" customFormat="1">
      <c r="B124" s="203"/>
      <c r="C124" s="204"/>
      <c r="D124" s="205" t="s">
        <v>163</v>
      </c>
      <c r="E124" s="206" t="s">
        <v>21</v>
      </c>
      <c r="F124" s="207" t="s">
        <v>1107</v>
      </c>
      <c r="G124" s="204"/>
      <c r="H124" s="208">
        <v>145</v>
      </c>
      <c r="I124" s="209"/>
      <c r="J124" s="204"/>
      <c r="K124" s="204"/>
      <c r="L124" s="210"/>
      <c r="M124" s="211"/>
      <c r="N124" s="212"/>
      <c r="O124" s="212"/>
      <c r="P124" s="212"/>
      <c r="Q124" s="212"/>
      <c r="R124" s="212"/>
      <c r="S124" s="212"/>
      <c r="T124" s="213"/>
      <c r="AT124" s="214" t="s">
        <v>163</v>
      </c>
      <c r="AU124" s="214" t="s">
        <v>82</v>
      </c>
      <c r="AV124" s="11" t="s">
        <v>82</v>
      </c>
      <c r="AW124" s="11" t="s">
        <v>35</v>
      </c>
      <c r="AX124" s="11" t="s">
        <v>72</v>
      </c>
      <c r="AY124" s="214" t="s">
        <v>156</v>
      </c>
    </row>
    <row r="125" spans="2:65" s="12" customFormat="1">
      <c r="B125" s="215"/>
      <c r="C125" s="216"/>
      <c r="D125" s="217" t="s">
        <v>163</v>
      </c>
      <c r="E125" s="218" t="s">
        <v>21</v>
      </c>
      <c r="F125" s="219" t="s">
        <v>166</v>
      </c>
      <c r="G125" s="216"/>
      <c r="H125" s="220">
        <v>145</v>
      </c>
      <c r="I125" s="221"/>
      <c r="J125" s="216"/>
      <c r="K125" s="216"/>
      <c r="L125" s="222"/>
      <c r="M125" s="223"/>
      <c r="N125" s="224"/>
      <c r="O125" s="224"/>
      <c r="P125" s="224"/>
      <c r="Q125" s="224"/>
      <c r="R125" s="224"/>
      <c r="S125" s="224"/>
      <c r="T125" s="225"/>
      <c r="AT125" s="226" t="s">
        <v>163</v>
      </c>
      <c r="AU125" s="226" t="s">
        <v>82</v>
      </c>
      <c r="AV125" s="12" t="s">
        <v>162</v>
      </c>
      <c r="AW125" s="12" t="s">
        <v>35</v>
      </c>
      <c r="AX125" s="12" t="s">
        <v>80</v>
      </c>
      <c r="AY125" s="226" t="s">
        <v>156</v>
      </c>
    </row>
    <row r="126" spans="2:65" s="1" customFormat="1" ht="31.5" customHeight="1">
      <c r="B126" s="39"/>
      <c r="C126" s="191" t="s">
        <v>222</v>
      </c>
      <c r="D126" s="191" t="s">
        <v>158</v>
      </c>
      <c r="E126" s="192" t="s">
        <v>1108</v>
      </c>
      <c r="F126" s="193" t="s">
        <v>1109</v>
      </c>
      <c r="G126" s="194" t="s">
        <v>944</v>
      </c>
      <c r="H126" s="249"/>
      <c r="I126" s="196"/>
      <c r="J126" s="197">
        <f>ROUND(I126*H126,2)</f>
        <v>0</v>
      </c>
      <c r="K126" s="193" t="s">
        <v>21</v>
      </c>
      <c r="L126" s="59"/>
      <c r="M126" s="198" t="s">
        <v>21</v>
      </c>
      <c r="N126" s="199" t="s">
        <v>43</v>
      </c>
      <c r="O126" s="40"/>
      <c r="P126" s="200">
        <f>O126*H126</f>
        <v>0</v>
      </c>
      <c r="Q126" s="200">
        <v>0</v>
      </c>
      <c r="R126" s="200">
        <f>Q126*H126</f>
        <v>0</v>
      </c>
      <c r="S126" s="200">
        <v>0</v>
      </c>
      <c r="T126" s="201">
        <f>S126*H126</f>
        <v>0</v>
      </c>
      <c r="AR126" s="22" t="s">
        <v>191</v>
      </c>
      <c r="AT126" s="22" t="s">
        <v>158</v>
      </c>
      <c r="AU126" s="22" t="s">
        <v>82</v>
      </c>
      <c r="AY126" s="22" t="s">
        <v>156</v>
      </c>
      <c r="BE126" s="202">
        <f>IF(N126="základní",J126,0)</f>
        <v>0</v>
      </c>
      <c r="BF126" s="202">
        <f>IF(N126="snížená",J126,0)</f>
        <v>0</v>
      </c>
      <c r="BG126" s="202">
        <f>IF(N126="zákl. přenesená",J126,0)</f>
        <v>0</v>
      </c>
      <c r="BH126" s="202">
        <f>IF(N126="sníž. přenesená",J126,0)</f>
        <v>0</v>
      </c>
      <c r="BI126" s="202">
        <f>IF(N126="nulová",J126,0)</f>
        <v>0</v>
      </c>
      <c r="BJ126" s="22" t="s">
        <v>80</v>
      </c>
      <c r="BK126" s="202">
        <f>ROUND(I126*H126,2)</f>
        <v>0</v>
      </c>
      <c r="BL126" s="22" t="s">
        <v>191</v>
      </c>
      <c r="BM126" s="22" t="s">
        <v>225</v>
      </c>
    </row>
    <row r="127" spans="2:65" s="10" customFormat="1" ht="29.85" customHeight="1">
      <c r="B127" s="174"/>
      <c r="C127" s="175"/>
      <c r="D127" s="188" t="s">
        <v>71</v>
      </c>
      <c r="E127" s="189" t="s">
        <v>1110</v>
      </c>
      <c r="F127" s="189" t="s">
        <v>1111</v>
      </c>
      <c r="G127" s="175"/>
      <c r="H127" s="175"/>
      <c r="I127" s="178"/>
      <c r="J127" s="190">
        <f>BK127</f>
        <v>0</v>
      </c>
      <c r="K127" s="175"/>
      <c r="L127" s="180"/>
      <c r="M127" s="181"/>
      <c r="N127" s="182"/>
      <c r="O127" s="182"/>
      <c r="P127" s="183">
        <f>SUM(P128:P145)</f>
        <v>0</v>
      </c>
      <c r="Q127" s="182"/>
      <c r="R127" s="183">
        <f>SUM(R128:R145)</f>
        <v>0</v>
      </c>
      <c r="S127" s="182"/>
      <c r="T127" s="184">
        <f>SUM(T128:T145)</f>
        <v>0</v>
      </c>
      <c r="AR127" s="185" t="s">
        <v>82</v>
      </c>
      <c r="AT127" s="186" t="s">
        <v>71</v>
      </c>
      <c r="AU127" s="186" t="s">
        <v>80</v>
      </c>
      <c r="AY127" s="185" t="s">
        <v>156</v>
      </c>
      <c r="BK127" s="187">
        <f>SUM(BK128:BK145)</f>
        <v>0</v>
      </c>
    </row>
    <row r="128" spans="2:65" s="1" customFormat="1" ht="31.5" customHeight="1">
      <c r="B128" s="39"/>
      <c r="C128" s="191" t="s">
        <v>195</v>
      </c>
      <c r="D128" s="191" t="s">
        <v>158</v>
      </c>
      <c r="E128" s="192" t="s">
        <v>1112</v>
      </c>
      <c r="F128" s="193" t="s">
        <v>1113</v>
      </c>
      <c r="G128" s="194" t="s">
        <v>349</v>
      </c>
      <c r="H128" s="195">
        <v>29</v>
      </c>
      <c r="I128" s="196"/>
      <c r="J128" s="197">
        <f>ROUND(I128*H128,2)</f>
        <v>0</v>
      </c>
      <c r="K128" s="193" t="s">
        <v>21</v>
      </c>
      <c r="L128" s="59"/>
      <c r="M128" s="198" t="s">
        <v>21</v>
      </c>
      <c r="N128" s="199" t="s">
        <v>43</v>
      </c>
      <c r="O128" s="40"/>
      <c r="P128" s="200">
        <f>O128*H128</f>
        <v>0</v>
      </c>
      <c r="Q128" s="200">
        <v>0</v>
      </c>
      <c r="R128" s="200">
        <f>Q128*H128</f>
        <v>0</v>
      </c>
      <c r="S128" s="200">
        <v>0</v>
      </c>
      <c r="T128" s="201">
        <f>S128*H128</f>
        <v>0</v>
      </c>
      <c r="AR128" s="22" t="s">
        <v>191</v>
      </c>
      <c r="AT128" s="22" t="s">
        <v>158</v>
      </c>
      <c r="AU128" s="22" t="s">
        <v>82</v>
      </c>
      <c r="AY128" s="22" t="s">
        <v>156</v>
      </c>
      <c r="BE128" s="202">
        <f>IF(N128="základní",J128,0)</f>
        <v>0</v>
      </c>
      <c r="BF128" s="202">
        <f>IF(N128="snížená",J128,0)</f>
        <v>0</v>
      </c>
      <c r="BG128" s="202">
        <f>IF(N128="zákl. přenesená",J128,0)</f>
        <v>0</v>
      </c>
      <c r="BH128" s="202">
        <f>IF(N128="sníž. přenesená",J128,0)</f>
        <v>0</v>
      </c>
      <c r="BI128" s="202">
        <f>IF(N128="nulová",J128,0)</f>
        <v>0</v>
      </c>
      <c r="BJ128" s="22" t="s">
        <v>80</v>
      </c>
      <c r="BK128" s="202">
        <f>ROUND(I128*H128,2)</f>
        <v>0</v>
      </c>
      <c r="BL128" s="22" t="s">
        <v>191</v>
      </c>
      <c r="BM128" s="22" t="s">
        <v>228</v>
      </c>
    </row>
    <row r="129" spans="2:65" s="1" customFormat="1" ht="22.5" customHeight="1">
      <c r="B129" s="39"/>
      <c r="C129" s="227" t="s">
        <v>229</v>
      </c>
      <c r="D129" s="227" t="s">
        <v>238</v>
      </c>
      <c r="E129" s="228" t="s">
        <v>1114</v>
      </c>
      <c r="F129" s="229" t="s">
        <v>1115</v>
      </c>
      <c r="G129" s="230" t="s">
        <v>349</v>
      </c>
      <c r="H129" s="231">
        <v>29</v>
      </c>
      <c r="I129" s="232"/>
      <c r="J129" s="233">
        <f>ROUND(I129*H129,2)</f>
        <v>0</v>
      </c>
      <c r="K129" s="229" t="s">
        <v>21</v>
      </c>
      <c r="L129" s="234"/>
      <c r="M129" s="235" t="s">
        <v>21</v>
      </c>
      <c r="N129" s="236" t="s">
        <v>43</v>
      </c>
      <c r="O129" s="40"/>
      <c r="P129" s="200">
        <f>O129*H129</f>
        <v>0</v>
      </c>
      <c r="Q129" s="200">
        <v>0</v>
      </c>
      <c r="R129" s="200">
        <f>Q129*H129</f>
        <v>0</v>
      </c>
      <c r="S129" s="200">
        <v>0</v>
      </c>
      <c r="T129" s="201">
        <f>S129*H129</f>
        <v>0</v>
      </c>
      <c r="AR129" s="22" t="s">
        <v>220</v>
      </c>
      <c r="AT129" s="22" t="s">
        <v>238</v>
      </c>
      <c r="AU129" s="22" t="s">
        <v>82</v>
      </c>
      <c r="AY129" s="22" t="s">
        <v>156</v>
      </c>
      <c r="BE129" s="202">
        <f>IF(N129="základní",J129,0)</f>
        <v>0</v>
      </c>
      <c r="BF129" s="202">
        <f>IF(N129="snížená",J129,0)</f>
        <v>0</v>
      </c>
      <c r="BG129" s="202">
        <f>IF(N129="zákl. přenesená",J129,0)</f>
        <v>0</v>
      </c>
      <c r="BH129" s="202">
        <f>IF(N129="sníž. přenesená",J129,0)</f>
        <v>0</v>
      </c>
      <c r="BI129" s="202">
        <f>IF(N129="nulová",J129,0)</f>
        <v>0</v>
      </c>
      <c r="BJ129" s="22" t="s">
        <v>80</v>
      </c>
      <c r="BK129" s="202">
        <f>ROUND(I129*H129,2)</f>
        <v>0</v>
      </c>
      <c r="BL129" s="22" t="s">
        <v>191</v>
      </c>
      <c r="BM129" s="22" t="s">
        <v>233</v>
      </c>
    </row>
    <row r="130" spans="2:65" s="11" customFormat="1">
      <c r="B130" s="203"/>
      <c r="C130" s="204"/>
      <c r="D130" s="205" t="s">
        <v>163</v>
      </c>
      <c r="E130" s="206" t="s">
        <v>21</v>
      </c>
      <c r="F130" s="207" t="s">
        <v>279</v>
      </c>
      <c r="G130" s="204"/>
      <c r="H130" s="208">
        <v>29</v>
      </c>
      <c r="I130" s="209"/>
      <c r="J130" s="204"/>
      <c r="K130" s="204"/>
      <c r="L130" s="210"/>
      <c r="M130" s="211"/>
      <c r="N130" s="212"/>
      <c r="O130" s="212"/>
      <c r="P130" s="212"/>
      <c r="Q130" s="212"/>
      <c r="R130" s="212"/>
      <c r="S130" s="212"/>
      <c r="T130" s="213"/>
      <c r="AT130" s="214" t="s">
        <v>163</v>
      </c>
      <c r="AU130" s="214" t="s">
        <v>82</v>
      </c>
      <c r="AV130" s="11" t="s">
        <v>82</v>
      </c>
      <c r="AW130" s="11" t="s">
        <v>35</v>
      </c>
      <c r="AX130" s="11" t="s">
        <v>72</v>
      </c>
      <c r="AY130" s="214" t="s">
        <v>156</v>
      </c>
    </row>
    <row r="131" spans="2:65" s="12" customFormat="1">
      <c r="B131" s="215"/>
      <c r="C131" s="216"/>
      <c r="D131" s="217" t="s">
        <v>163</v>
      </c>
      <c r="E131" s="218" t="s">
        <v>21</v>
      </c>
      <c r="F131" s="219" t="s">
        <v>166</v>
      </c>
      <c r="G131" s="216"/>
      <c r="H131" s="220">
        <v>29</v>
      </c>
      <c r="I131" s="221"/>
      <c r="J131" s="216"/>
      <c r="K131" s="216"/>
      <c r="L131" s="222"/>
      <c r="M131" s="223"/>
      <c r="N131" s="224"/>
      <c r="O131" s="224"/>
      <c r="P131" s="224"/>
      <c r="Q131" s="224"/>
      <c r="R131" s="224"/>
      <c r="S131" s="224"/>
      <c r="T131" s="225"/>
      <c r="AT131" s="226" t="s">
        <v>163</v>
      </c>
      <c r="AU131" s="226" t="s">
        <v>82</v>
      </c>
      <c r="AV131" s="12" t="s">
        <v>162</v>
      </c>
      <c r="AW131" s="12" t="s">
        <v>35</v>
      </c>
      <c r="AX131" s="12" t="s">
        <v>80</v>
      </c>
      <c r="AY131" s="226" t="s">
        <v>156</v>
      </c>
    </row>
    <row r="132" spans="2:65" s="1" customFormat="1" ht="31.5" customHeight="1">
      <c r="B132" s="39"/>
      <c r="C132" s="191" t="s">
        <v>198</v>
      </c>
      <c r="D132" s="191" t="s">
        <v>158</v>
      </c>
      <c r="E132" s="192" t="s">
        <v>1116</v>
      </c>
      <c r="F132" s="193" t="s">
        <v>1117</v>
      </c>
      <c r="G132" s="194" t="s">
        <v>421</v>
      </c>
      <c r="H132" s="195">
        <v>1</v>
      </c>
      <c r="I132" s="196"/>
      <c r="J132" s="197">
        <f>ROUND(I132*H132,2)</f>
        <v>0</v>
      </c>
      <c r="K132" s="193" t="s">
        <v>21</v>
      </c>
      <c r="L132" s="59"/>
      <c r="M132" s="198" t="s">
        <v>21</v>
      </c>
      <c r="N132" s="199" t="s">
        <v>43</v>
      </c>
      <c r="O132" s="40"/>
      <c r="P132" s="200">
        <f>O132*H132</f>
        <v>0</v>
      </c>
      <c r="Q132" s="200">
        <v>0</v>
      </c>
      <c r="R132" s="200">
        <f>Q132*H132</f>
        <v>0</v>
      </c>
      <c r="S132" s="200">
        <v>0</v>
      </c>
      <c r="T132" s="201">
        <f>S132*H132</f>
        <v>0</v>
      </c>
      <c r="AR132" s="22" t="s">
        <v>191</v>
      </c>
      <c r="AT132" s="22" t="s">
        <v>158</v>
      </c>
      <c r="AU132" s="22" t="s">
        <v>82</v>
      </c>
      <c r="AY132" s="22" t="s">
        <v>156</v>
      </c>
      <c r="BE132" s="202">
        <f>IF(N132="základní",J132,0)</f>
        <v>0</v>
      </c>
      <c r="BF132" s="202">
        <f>IF(N132="snížená",J132,0)</f>
        <v>0</v>
      </c>
      <c r="BG132" s="202">
        <f>IF(N132="zákl. přenesená",J132,0)</f>
        <v>0</v>
      </c>
      <c r="BH132" s="202">
        <f>IF(N132="sníž. přenesená",J132,0)</f>
        <v>0</v>
      </c>
      <c r="BI132" s="202">
        <f>IF(N132="nulová",J132,0)</f>
        <v>0</v>
      </c>
      <c r="BJ132" s="22" t="s">
        <v>80</v>
      </c>
      <c r="BK132" s="202">
        <f>ROUND(I132*H132,2)</f>
        <v>0</v>
      </c>
      <c r="BL132" s="22" t="s">
        <v>191</v>
      </c>
      <c r="BM132" s="22" t="s">
        <v>236</v>
      </c>
    </row>
    <row r="133" spans="2:65" s="1" customFormat="1" ht="22.5" customHeight="1">
      <c r="B133" s="39"/>
      <c r="C133" s="191" t="s">
        <v>9</v>
      </c>
      <c r="D133" s="191" t="s">
        <v>158</v>
      </c>
      <c r="E133" s="192" t="s">
        <v>1118</v>
      </c>
      <c r="F133" s="193" t="s">
        <v>1119</v>
      </c>
      <c r="G133" s="194" t="s">
        <v>349</v>
      </c>
      <c r="H133" s="195">
        <v>29</v>
      </c>
      <c r="I133" s="196"/>
      <c r="J133" s="197">
        <f>ROUND(I133*H133,2)</f>
        <v>0</v>
      </c>
      <c r="K133" s="193" t="s">
        <v>21</v>
      </c>
      <c r="L133" s="59"/>
      <c r="M133" s="198" t="s">
        <v>21</v>
      </c>
      <c r="N133" s="199" t="s">
        <v>43</v>
      </c>
      <c r="O133" s="40"/>
      <c r="P133" s="200">
        <f>O133*H133</f>
        <v>0</v>
      </c>
      <c r="Q133" s="200">
        <v>0</v>
      </c>
      <c r="R133" s="200">
        <f>Q133*H133</f>
        <v>0</v>
      </c>
      <c r="S133" s="200">
        <v>0</v>
      </c>
      <c r="T133" s="201">
        <f>S133*H133</f>
        <v>0</v>
      </c>
      <c r="AR133" s="22" t="s">
        <v>191</v>
      </c>
      <c r="AT133" s="22" t="s">
        <v>158</v>
      </c>
      <c r="AU133" s="22" t="s">
        <v>82</v>
      </c>
      <c r="AY133" s="22" t="s">
        <v>156</v>
      </c>
      <c r="BE133" s="202">
        <f>IF(N133="základní",J133,0)</f>
        <v>0</v>
      </c>
      <c r="BF133" s="202">
        <f>IF(N133="snížená",J133,0)</f>
        <v>0</v>
      </c>
      <c r="BG133" s="202">
        <f>IF(N133="zákl. přenesená",J133,0)</f>
        <v>0</v>
      </c>
      <c r="BH133" s="202">
        <f>IF(N133="sníž. přenesená",J133,0)</f>
        <v>0</v>
      </c>
      <c r="BI133" s="202">
        <f>IF(N133="nulová",J133,0)</f>
        <v>0</v>
      </c>
      <c r="BJ133" s="22" t="s">
        <v>80</v>
      </c>
      <c r="BK133" s="202">
        <f>ROUND(I133*H133,2)</f>
        <v>0</v>
      </c>
      <c r="BL133" s="22" t="s">
        <v>191</v>
      </c>
      <c r="BM133" s="22" t="s">
        <v>241</v>
      </c>
    </row>
    <row r="134" spans="2:65" s="11" customFormat="1">
      <c r="B134" s="203"/>
      <c r="C134" s="204"/>
      <c r="D134" s="205" t="s">
        <v>163</v>
      </c>
      <c r="E134" s="206" t="s">
        <v>21</v>
      </c>
      <c r="F134" s="207" t="s">
        <v>279</v>
      </c>
      <c r="G134" s="204"/>
      <c r="H134" s="208">
        <v>29</v>
      </c>
      <c r="I134" s="209"/>
      <c r="J134" s="204"/>
      <c r="K134" s="204"/>
      <c r="L134" s="210"/>
      <c r="M134" s="211"/>
      <c r="N134" s="212"/>
      <c r="O134" s="212"/>
      <c r="P134" s="212"/>
      <c r="Q134" s="212"/>
      <c r="R134" s="212"/>
      <c r="S134" s="212"/>
      <c r="T134" s="213"/>
      <c r="AT134" s="214" t="s">
        <v>163</v>
      </c>
      <c r="AU134" s="214" t="s">
        <v>82</v>
      </c>
      <c r="AV134" s="11" t="s">
        <v>82</v>
      </c>
      <c r="AW134" s="11" t="s">
        <v>35</v>
      </c>
      <c r="AX134" s="11" t="s">
        <v>72</v>
      </c>
      <c r="AY134" s="214" t="s">
        <v>156</v>
      </c>
    </row>
    <row r="135" spans="2:65" s="12" customFormat="1">
      <c r="B135" s="215"/>
      <c r="C135" s="216"/>
      <c r="D135" s="217" t="s">
        <v>163</v>
      </c>
      <c r="E135" s="218" t="s">
        <v>21</v>
      </c>
      <c r="F135" s="219" t="s">
        <v>166</v>
      </c>
      <c r="G135" s="216"/>
      <c r="H135" s="220">
        <v>29</v>
      </c>
      <c r="I135" s="221"/>
      <c r="J135" s="216"/>
      <c r="K135" s="216"/>
      <c r="L135" s="222"/>
      <c r="M135" s="223"/>
      <c r="N135" s="224"/>
      <c r="O135" s="224"/>
      <c r="P135" s="224"/>
      <c r="Q135" s="224"/>
      <c r="R135" s="224"/>
      <c r="S135" s="224"/>
      <c r="T135" s="225"/>
      <c r="AT135" s="226" t="s">
        <v>163</v>
      </c>
      <c r="AU135" s="226" t="s">
        <v>82</v>
      </c>
      <c r="AV135" s="12" t="s">
        <v>162</v>
      </c>
      <c r="AW135" s="12" t="s">
        <v>35</v>
      </c>
      <c r="AX135" s="12" t="s">
        <v>80</v>
      </c>
      <c r="AY135" s="226" t="s">
        <v>156</v>
      </c>
    </row>
    <row r="136" spans="2:65" s="1" customFormat="1" ht="22.5" customHeight="1">
      <c r="B136" s="39"/>
      <c r="C136" s="227" t="s">
        <v>203</v>
      </c>
      <c r="D136" s="227" t="s">
        <v>238</v>
      </c>
      <c r="E136" s="228" t="s">
        <v>1120</v>
      </c>
      <c r="F136" s="229" t="s">
        <v>1121</v>
      </c>
      <c r="G136" s="230" t="s">
        <v>317</v>
      </c>
      <c r="H136" s="231">
        <v>1</v>
      </c>
      <c r="I136" s="232"/>
      <c r="J136" s="233">
        <f>ROUND(I136*H136,2)</f>
        <v>0</v>
      </c>
      <c r="K136" s="229" t="s">
        <v>21</v>
      </c>
      <c r="L136" s="234"/>
      <c r="M136" s="235" t="s">
        <v>21</v>
      </c>
      <c r="N136" s="236" t="s">
        <v>43</v>
      </c>
      <c r="O136" s="40"/>
      <c r="P136" s="200">
        <f>O136*H136</f>
        <v>0</v>
      </c>
      <c r="Q136" s="200">
        <v>0</v>
      </c>
      <c r="R136" s="200">
        <f>Q136*H136</f>
        <v>0</v>
      </c>
      <c r="S136" s="200">
        <v>0</v>
      </c>
      <c r="T136" s="201">
        <f>S136*H136</f>
        <v>0</v>
      </c>
      <c r="AR136" s="22" t="s">
        <v>220</v>
      </c>
      <c r="AT136" s="22" t="s">
        <v>238</v>
      </c>
      <c r="AU136" s="22" t="s">
        <v>82</v>
      </c>
      <c r="AY136" s="22" t="s">
        <v>156</v>
      </c>
      <c r="BE136" s="202">
        <f>IF(N136="základní",J136,0)</f>
        <v>0</v>
      </c>
      <c r="BF136" s="202">
        <f>IF(N136="snížená",J136,0)</f>
        <v>0</v>
      </c>
      <c r="BG136" s="202">
        <f>IF(N136="zákl. přenesená",J136,0)</f>
        <v>0</v>
      </c>
      <c r="BH136" s="202">
        <f>IF(N136="sníž. přenesená",J136,0)</f>
        <v>0</v>
      </c>
      <c r="BI136" s="202">
        <f>IF(N136="nulová",J136,0)</f>
        <v>0</v>
      </c>
      <c r="BJ136" s="22" t="s">
        <v>80</v>
      </c>
      <c r="BK136" s="202">
        <f>ROUND(I136*H136,2)</f>
        <v>0</v>
      </c>
      <c r="BL136" s="22" t="s">
        <v>191</v>
      </c>
      <c r="BM136" s="22" t="s">
        <v>244</v>
      </c>
    </row>
    <row r="137" spans="2:65" s="1" customFormat="1" ht="22.5" customHeight="1">
      <c r="B137" s="39"/>
      <c r="C137" s="227" t="s">
        <v>252</v>
      </c>
      <c r="D137" s="227" t="s">
        <v>238</v>
      </c>
      <c r="E137" s="228" t="s">
        <v>1122</v>
      </c>
      <c r="F137" s="229" t="s">
        <v>1123</v>
      </c>
      <c r="G137" s="230" t="s">
        <v>317</v>
      </c>
      <c r="H137" s="231">
        <v>1</v>
      </c>
      <c r="I137" s="232"/>
      <c r="J137" s="233">
        <f>ROUND(I137*H137,2)</f>
        <v>0</v>
      </c>
      <c r="K137" s="229" t="s">
        <v>21</v>
      </c>
      <c r="L137" s="234"/>
      <c r="M137" s="235" t="s">
        <v>21</v>
      </c>
      <c r="N137" s="236" t="s">
        <v>43</v>
      </c>
      <c r="O137" s="40"/>
      <c r="P137" s="200">
        <f>O137*H137</f>
        <v>0</v>
      </c>
      <c r="Q137" s="200">
        <v>0</v>
      </c>
      <c r="R137" s="200">
        <f>Q137*H137</f>
        <v>0</v>
      </c>
      <c r="S137" s="200">
        <v>0</v>
      </c>
      <c r="T137" s="201">
        <f>S137*H137</f>
        <v>0</v>
      </c>
      <c r="AR137" s="22" t="s">
        <v>220</v>
      </c>
      <c r="AT137" s="22" t="s">
        <v>238</v>
      </c>
      <c r="AU137" s="22" t="s">
        <v>82</v>
      </c>
      <c r="AY137" s="22" t="s">
        <v>156</v>
      </c>
      <c r="BE137" s="202">
        <f>IF(N137="základní",J137,0)</f>
        <v>0</v>
      </c>
      <c r="BF137" s="202">
        <f>IF(N137="snížená",J137,0)</f>
        <v>0</v>
      </c>
      <c r="BG137" s="202">
        <f>IF(N137="zákl. přenesená",J137,0)</f>
        <v>0</v>
      </c>
      <c r="BH137" s="202">
        <f>IF(N137="sníž. přenesená",J137,0)</f>
        <v>0</v>
      </c>
      <c r="BI137" s="202">
        <f>IF(N137="nulová",J137,0)</f>
        <v>0</v>
      </c>
      <c r="BJ137" s="22" t="s">
        <v>80</v>
      </c>
      <c r="BK137" s="202">
        <f>ROUND(I137*H137,2)</f>
        <v>0</v>
      </c>
      <c r="BL137" s="22" t="s">
        <v>191</v>
      </c>
      <c r="BM137" s="22" t="s">
        <v>255</v>
      </c>
    </row>
    <row r="138" spans="2:65" s="11" customFormat="1">
      <c r="B138" s="203"/>
      <c r="C138" s="204"/>
      <c r="D138" s="205" t="s">
        <v>163</v>
      </c>
      <c r="E138" s="206" t="s">
        <v>21</v>
      </c>
      <c r="F138" s="207" t="s">
        <v>80</v>
      </c>
      <c r="G138" s="204"/>
      <c r="H138" s="208">
        <v>1</v>
      </c>
      <c r="I138" s="209"/>
      <c r="J138" s="204"/>
      <c r="K138" s="204"/>
      <c r="L138" s="210"/>
      <c r="M138" s="211"/>
      <c r="N138" s="212"/>
      <c r="O138" s="212"/>
      <c r="P138" s="212"/>
      <c r="Q138" s="212"/>
      <c r="R138" s="212"/>
      <c r="S138" s="212"/>
      <c r="T138" s="213"/>
      <c r="AT138" s="214" t="s">
        <v>163</v>
      </c>
      <c r="AU138" s="214" t="s">
        <v>82</v>
      </c>
      <c r="AV138" s="11" t="s">
        <v>82</v>
      </c>
      <c r="AW138" s="11" t="s">
        <v>35</v>
      </c>
      <c r="AX138" s="11" t="s">
        <v>72</v>
      </c>
      <c r="AY138" s="214" t="s">
        <v>156</v>
      </c>
    </row>
    <row r="139" spans="2:65" s="12" customFormat="1">
      <c r="B139" s="215"/>
      <c r="C139" s="216"/>
      <c r="D139" s="217" t="s">
        <v>163</v>
      </c>
      <c r="E139" s="218" t="s">
        <v>21</v>
      </c>
      <c r="F139" s="219" t="s">
        <v>166</v>
      </c>
      <c r="G139" s="216"/>
      <c r="H139" s="220">
        <v>1</v>
      </c>
      <c r="I139" s="221"/>
      <c r="J139" s="216"/>
      <c r="K139" s="216"/>
      <c r="L139" s="222"/>
      <c r="M139" s="223"/>
      <c r="N139" s="224"/>
      <c r="O139" s="224"/>
      <c r="P139" s="224"/>
      <c r="Q139" s="224"/>
      <c r="R139" s="224"/>
      <c r="S139" s="224"/>
      <c r="T139" s="225"/>
      <c r="AT139" s="226" t="s">
        <v>163</v>
      </c>
      <c r="AU139" s="226" t="s">
        <v>82</v>
      </c>
      <c r="AV139" s="12" t="s">
        <v>162</v>
      </c>
      <c r="AW139" s="12" t="s">
        <v>35</v>
      </c>
      <c r="AX139" s="12" t="s">
        <v>80</v>
      </c>
      <c r="AY139" s="226" t="s">
        <v>156</v>
      </c>
    </row>
    <row r="140" spans="2:65" s="1" customFormat="1" ht="31.5" customHeight="1">
      <c r="B140" s="39"/>
      <c r="C140" s="227" t="s">
        <v>206</v>
      </c>
      <c r="D140" s="227" t="s">
        <v>238</v>
      </c>
      <c r="E140" s="228" t="s">
        <v>1124</v>
      </c>
      <c r="F140" s="229" t="s">
        <v>1125</v>
      </c>
      <c r="G140" s="230" t="s">
        <v>317</v>
      </c>
      <c r="H140" s="231">
        <v>1</v>
      </c>
      <c r="I140" s="232"/>
      <c r="J140" s="233">
        <f>ROUND(I140*H140,2)</f>
        <v>0</v>
      </c>
      <c r="K140" s="229" t="s">
        <v>21</v>
      </c>
      <c r="L140" s="234"/>
      <c r="M140" s="235" t="s">
        <v>21</v>
      </c>
      <c r="N140" s="236" t="s">
        <v>43</v>
      </c>
      <c r="O140" s="40"/>
      <c r="P140" s="200">
        <f>O140*H140</f>
        <v>0</v>
      </c>
      <c r="Q140" s="200">
        <v>0</v>
      </c>
      <c r="R140" s="200">
        <f>Q140*H140</f>
        <v>0</v>
      </c>
      <c r="S140" s="200">
        <v>0</v>
      </c>
      <c r="T140" s="201">
        <f>S140*H140</f>
        <v>0</v>
      </c>
      <c r="AR140" s="22" t="s">
        <v>220</v>
      </c>
      <c r="AT140" s="22" t="s">
        <v>238</v>
      </c>
      <c r="AU140" s="22" t="s">
        <v>82</v>
      </c>
      <c r="AY140" s="22" t="s">
        <v>156</v>
      </c>
      <c r="BE140" s="202">
        <f>IF(N140="základní",J140,0)</f>
        <v>0</v>
      </c>
      <c r="BF140" s="202">
        <f>IF(N140="snížená",J140,0)</f>
        <v>0</v>
      </c>
      <c r="BG140" s="202">
        <f>IF(N140="zákl. přenesená",J140,0)</f>
        <v>0</v>
      </c>
      <c r="BH140" s="202">
        <f>IF(N140="sníž. přenesená",J140,0)</f>
        <v>0</v>
      </c>
      <c r="BI140" s="202">
        <f>IF(N140="nulová",J140,0)</f>
        <v>0</v>
      </c>
      <c r="BJ140" s="22" t="s">
        <v>80</v>
      </c>
      <c r="BK140" s="202">
        <f>ROUND(I140*H140,2)</f>
        <v>0</v>
      </c>
      <c r="BL140" s="22" t="s">
        <v>191</v>
      </c>
      <c r="BM140" s="22" t="s">
        <v>259</v>
      </c>
    </row>
    <row r="141" spans="2:65" s="1" customFormat="1" ht="31.5" customHeight="1">
      <c r="B141" s="39"/>
      <c r="C141" s="191" t="s">
        <v>261</v>
      </c>
      <c r="D141" s="191" t="s">
        <v>158</v>
      </c>
      <c r="E141" s="192" t="s">
        <v>1126</v>
      </c>
      <c r="F141" s="193" t="s">
        <v>1127</v>
      </c>
      <c r="G141" s="194" t="s">
        <v>317</v>
      </c>
      <c r="H141" s="195">
        <v>1</v>
      </c>
      <c r="I141" s="196"/>
      <c r="J141" s="197">
        <f>ROUND(I141*H141,2)</f>
        <v>0</v>
      </c>
      <c r="K141" s="193" t="s">
        <v>21</v>
      </c>
      <c r="L141" s="59"/>
      <c r="M141" s="198" t="s">
        <v>21</v>
      </c>
      <c r="N141" s="199" t="s">
        <v>43</v>
      </c>
      <c r="O141" s="40"/>
      <c r="P141" s="200">
        <f>O141*H141</f>
        <v>0</v>
      </c>
      <c r="Q141" s="200">
        <v>0</v>
      </c>
      <c r="R141" s="200">
        <f>Q141*H141</f>
        <v>0</v>
      </c>
      <c r="S141" s="200">
        <v>0</v>
      </c>
      <c r="T141" s="201">
        <f>S141*H141</f>
        <v>0</v>
      </c>
      <c r="AR141" s="22" t="s">
        <v>191</v>
      </c>
      <c r="AT141" s="22" t="s">
        <v>158</v>
      </c>
      <c r="AU141" s="22" t="s">
        <v>82</v>
      </c>
      <c r="AY141" s="22" t="s">
        <v>156</v>
      </c>
      <c r="BE141" s="202">
        <f>IF(N141="základní",J141,0)</f>
        <v>0</v>
      </c>
      <c r="BF141" s="202">
        <f>IF(N141="snížená",J141,0)</f>
        <v>0</v>
      </c>
      <c r="BG141" s="202">
        <f>IF(N141="zákl. přenesená",J141,0)</f>
        <v>0</v>
      </c>
      <c r="BH141" s="202">
        <f>IF(N141="sníž. přenesená",J141,0)</f>
        <v>0</v>
      </c>
      <c r="BI141" s="202">
        <f>IF(N141="nulová",J141,0)</f>
        <v>0</v>
      </c>
      <c r="BJ141" s="22" t="s">
        <v>80</v>
      </c>
      <c r="BK141" s="202">
        <f>ROUND(I141*H141,2)</f>
        <v>0</v>
      </c>
      <c r="BL141" s="22" t="s">
        <v>191</v>
      </c>
      <c r="BM141" s="22" t="s">
        <v>264</v>
      </c>
    </row>
    <row r="142" spans="2:65" s="11" customFormat="1">
      <c r="B142" s="203"/>
      <c r="C142" s="204"/>
      <c r="D142" s="205" t="s">
        <v>163</v>
      </c>
      <c r="E142" s="206" t="s">
        <v>21</v>
      </c>
      <c r="F142" s="207" t="s">
        <v>80</v>
      </c>
      <c r="G142" s="204"/>
      <c r="H142" s="208">
        <v>1</v>
      </c>
      <c r="I142" s="209"/>
      <c r="J142" s="204"/>
      <c r="K142" s="204"/>
      <c r="L142" s="210"/>
      <c r="M142" s="211"/>
      <c r="N142" s="212"/>
      <c r="O142" s="212"/>
      <c r="P142" s="212"/>
      <c r="Q142" s="212"/>
      <c r="R142" s="212"/>
      <c r="S142" s="212"/>
      <c r="T142" s="213"/>
      <c r="AT142" s="214" t="s">
        <v>163</v>
      </c>
      <c r="AU142" s="214" t="s">
        <v>82</v>
      </c>
      <c r="AV142" s="11" t="s">
        <v>82</v>
      </c>
      <c r="AW142" s="11" t="s">
        <v>35</v>
      </c>
      <c r="AX142" s="11" t="s">
        <v>72</v>
      </c>
      <c r="AY142" s="214" t="s">
        <v>156</v>
      </c>
    </row>
    <row r="143" spans="2:65" s="12" customFormat="1">
      <c r="B143" s="215"/>
      <c r="C143" s="216"/>
      <c r="D143" s="217" t="s">
        <v>163</v>
      </c>
      <c r="E143" s="218" t="s">
        <v>21</v>
      </c>
      <c r="F143" s="219" t="s">
        <v>166</v>
      </c>
      <c r="G143" s="216"/>
      <c r="H143" s="220">
        <v>1</v>
      </c>
      <c r="I143" s="221"/>
      <c r="J143" s="216"/>
      <c r="K143" s="216"/>
      <c r="L143" s="222"/>
      <c r="M143" s="223"/>
      <c r="N143" s="224"/>
      <c r="O143" s="224"/>
      <c r="P143" s="224"/>
      <c r="Q143" s="224"/>
      <c r="R143" s="224"/>
      <c r="S143" s="224"/>
      <c r="T143" s="225"/>
      <c r="AT143" s="226" t="s">
        <v>163</v>
      </c>
      <c r="AU143" s="226" t="s">
        <v>82</v>
      </c>
      <c r="AV143" s="12" t="s">
        <v>162</v>
      </c>
      <c r="AW143" s="12" t="s">
        <v>35</v>
      </c>
      <c r="AX143" s="12" t="s">
        <v>80</v>
      </c>
      <c r="AY143" s="226" t="s">
        <v>156</v>
      </c>
    </row>
    <row r="144" spans="2:65" s="1" customFormat="1" ht="31.5" customHeight="1">
      <c r="B144" s="39"/>
      <c r="C144" s="191" t="s">
        <v>211</v>
      </c>
      <c r="D144" s="191" t="s">
        <v>158</v>
      </c>
      <c r="E144" s="192" t="s">
        <v>1128</v>
      </c>
      <c r="F144" s="193" t="s">
        <v>1117</v>
      </c>
      <c r="G144" s="194" t="s">
        <v>317</v>
      </c>
      <c r="H144" s="195">
        <v>2</v>
      </c>
      <c r="I144" s="196"/>
      <c r="J144" s="197">
        <f>ROUND(I144*H144,2)</f>
        <v>0</v>
      </c>
      <c r="K144" s="193" t="s">
        <v>21</v>
      </c>
      <c r="L144" s="59"/>
      <c r="M144" s="198" t="s">
        <v>21</v>
      </c>
      <c r="N144" s="199" t="s">
        <v>43</v>
      </c>
      <c r="O144" s="40"/>
      <c r="P144" s="200">
        <f>O144*H144</f>
        <v>0</v>
      </c>
      <c r="Q144" s="200">
        <v>0</v>
      </c>
      <c r="R144" s="200">
        <f>Q144*H144</f>
        <v>0</v>
      </c>
      <c r="S144" s="200">
        <v>0</v>
      </c>
      <c r="T144" s="201">
        <f>S144*H144</f>
        <v>0</v>
      </c>
      <c r="AR144" s="22" t="s">
        <v>191</v>
      </c>
      <c r="AT144" s="22" t="s">
        <v>158</v>
      </c>
      <c r="AU144" s="22" t="s">
        <v>82</v>
      </c>
      <c r="AY144" s="22" t="s">
        <v>156</v>
      </c>
      <c r="BE144" s="202">
        <f>IF(N144="základní",J144,0)</f>
        <v>0</v>
      </c>
      <c r="BF144" s="202">
        <f>IF(N144="snížená",J144,0)</f>
        <v>0</v>
      </c>
      <c r="BG144" s="202">
        <f>IF(N144="zákl. přenesená",J144,0)</f>
        <v>0</v>
      </c>
      <c r="BH144" s="202">
        <f>IF(N144="sníž. přenesená",J144,0)</f>
        <v>0</v>
      </c>
      <c r="BI144" s="202">
        <f>IF(N144="nulová",J144,0)</f>
        <v>0</v>
      </c>
      <c r="BJ144" s="22" t="s">
        <v>80</v>
      </c>
      <c r="BK144" s="202">
        <f>ROUND(I144*H144,2)</f>
        <v>0</v>
      </c>
      <c r="BL144" s="22" t="s">
        <v>191</v>
      </c>
      <c r="BM144" s="22" t="s">
        <v>267</v>
      </c>
    </row>
    <row r="145" spans="2:65" s="1" customFormat="1" ht="31.5" customHeight="1">
      <c r="B145" s="39"/>
      <c r="C145" s="191" t="s">
        <v>272</v>
      </c>
      <c r="D145" s="191" t="s">
        <v>158</v>
      </c>
      <c r="E145" s="192" t="s">
        <v>1129</v>
      </c>
      <c r="F145" s="193" t="s">
        <v>1130</v>
      </c>
      <c r="G145" s="194" t="s">
        <v>944</v>
      </c>
      <c r="H145" s="249"/>
      <c r="I145" s="196"/>
      <c r="J145" s="197">
        <f>ROUND(I145*H145,2)</f>
        <v>0</v>
      </c>
      <c r="K145" s="193" t="s">
        <v>21</v>
      </c>
      <c r="L145" s="59"/>
      <c r="M145" s="198" t="s">
        <v>21</v>
      </c>
      <c r="N145" s="199" t="s">
        <v>43</v>
      </c>
      <c r="O145" s="40"/>
      <c r="P145" s="200">
        <f>O145*H145</f>
        <v>0</v>
      </c>
      <c r="Q145" s="200">
        <v>0</v>
      </c>
      <c r="R145" s="200">
        <f>Q145*H145</f>
        <v>0</v>
      </c>
      <c r="S145" s="200">
        <v>0</v>
      </c>
      <c r="T145" s="201">
        <f>S145*H145</f>
        <v>0</v>
      </c>
      <c r="AR145" s="22" t="s">
        <v>191</v>
      </c>
      <c r="AT145" s="22" t="s">
        <v>158</v>
      </c>
      <c r="AU145" s="22" t="s">
        <v>82</v>
      </c>
      <c r="AY145" s="22" t="s">
        <v>156</v>
      </c>
      <c r="BE145" s="202">
        <f>IF(N145="základní",J145,0)</f>
        <v>0</v>
      </c>
      <c r="BF145" s="202">
        <f>IF(N145="snížená",J145,0)</f>
        <v>0</v>
      </c>
      <c r="BG145" s="202">
        <f>IF(N145="zákl. přenesená",J145,0)</f>
        <v>0</v>
      </c>
      <c r="BH145" s="202">
        <f>IF(N145="sníž. přenesená",J145,0)</f>
        <v>0</v>
      </c>
      <c r="BI145" s="202">
        <f>IF(N145="nulová",J145,0)</f>
        <v>0</v>
      </c>
      <c r="BJ145" s="22" t="s">
        <v>80</v>
      </c>
      <c r="BK145" s="202">
        <f>ROUND(I145*H145,2)</f>
        <v>0</v>
      </c>
      <c r="BL145" s="22" t="s">
        <v>191</v>
      </c>
      <c r="BM145" s="22" t="s">
        <v>275</v>
      </c>
    </row>
    <row r="146" spans="2:65" s="10" customFormat="1" ht="29.85" customHeight="1">
      <c r="B146" s="174"/>
      <c r="C146" s="175"/>
      <c r="D146" s="188" t="s">
        <v>71</v>
      </c>
      <c r="E146" s="189" t="s">
        <v>1131</v>
      </c>
      <c r="F146" s="189" t="s">
        <v>1132</v>
      </c>
      <c r="G146" s="175"/>
      <c r="H146" s="175"/>
      <c r="I146" s="178"/>
      <c r="J146" s="190">
        <f>BK146</f>
        <v>0</v>
      </c>
      <c r="K146" s="175"/>
      <c r="L146" s="180"/>
      <c r="M146" s="181"/>
      <c r="N146" s="182"/>
      <c r="O146" s="182"/>
      <c r="P146" s="183">
        <f>SUM(P147:P206)</f>
        <v>0</v>
      </c>
      <c r="Q146" s="182"/>
      <c r="R146" s="183">
        <f>SUM(R147:R206)</f>
        <v>0</v>
      </c>
      <c r="S146" s="182"/>
      <c r="T146" s="184">
        <f>SUM(T147:T206)</f>
        <v>0</v>
      </c>
      <c r="AR146" s="185" t="s">
        <v>82</v>
      </c>
      <c r="AT146" s="186" t="s">
        <v>71</v>
      </c>
      <c r="AU146" s="186" t="s">
        <v>80</v>
      </c>
      <c r="AY146" s="185" t="s">
        <v>156</v>
      </c>
      <c r="BK146" s="187">
        <f>SUM(BK147:BK206)</f>
        <v>0</v>
      </c>
    </row>
    <row r="147" spans="2:65" s="1" customFormat="1" ht="31.5" customHeight="1">
      <c r="B147" s="39"/>
      <c r="C147" s="227" t="s">
        <v>214</v>
      </c>
      <c r="D147" s="227" t="s">
        <v>238</v>
      </c>
      <c r="E147" s="228" t="s">
        <v>1133</v>
      </c>
      <c r="F147" s="229" t="s">
        <v>1134</v>
      </c>
      <c r="G147" s="230" t="s">
        <v>317</v>
      </c>
      <c r="H147" s="231">
        <v>1</v>
      </c>
      <c r="I147" s="232"/>
      <c r="J147" s="233">
        <f>ROUND(I147*H147,2)</f>
        <v>0</v>
      </c>
      <c r="K147" s="229" t="s">
        <v>21</v>
      </c>
      <c r="L147" s="234"/>
      <c r="M147" s="235" t="s">
        <v>21</v>
      </c>
      <c r="N147" s="236" t="s">
        <v>43</v>
      </c>
      <c r="O147" s="40"/>
      <c r="P147" s="200">
        <f>O147*H147</f>
        <v>0</v>
      </c>
      <c r="Q147" s="200">
        <v>0</v>
      </c>
      <c r="R147" s="200">
        <f>Q147*H147</f>
        <v>0</v>
      </c>
      <c r="S147" s="200">
        <v>0</v>
      </c>
      <c r="T147" s="201">
        <f>S147*H147</f>
        <v>0</v>
      </c>
      <c r="AR147" s="22" t="s">
        <v>220</v>
      </c>
      <c r="AT147" s="22" t="s">
        <v>238</v>
      </c>
      <c r="AU147" s="22" t="s">
        <v>82</v>
      </c>
      <c r="AY147" s="22" t="s">
        <v>156</v>
      </c>
      <c r="BE147" s="202">
        <f>IF(N147="základní",J147,0)</f>
        <v>0</v>
      </c>
      <c r="BF147" s="202">
        <f>IF(N147="snížená",J147,0)</f>
        <v>0</v>
      </c>
      <c r="BG147" s="202">
        <f>IF(N147="zákl. přenesená",J147,0)</f>
        <v>0</v>
      </c>
      <c r="BH147" s="202">
        <f>IF(N147="sníž. přenesená",J147,0)</f>
        <v>0</v>
      </c>
      <c r="BI147" s="202">
        <f>IF(N147="nulová",J147,0)</f>
        <v>0</v>
      </c>
      <c r="BJ147" s="22" t="s">
        <v>80</v>
      </c>
      <c r="BK147" s="202">
        <f>ROUND(I147*H147,2)</f>
        <v>0</v>
      </c>
      <c r="BL147" s="22" t="s">
        <v>191</v>
      </c>
      <c r="BM147" s="22" t="s">
        <v>278</v>
      </c>
    </row>
    <row r="148" spans="2:65" s="11" customFormat="1">
      <c r="B148" s="203"/>
      <c r="C148" s="204"/>
      <c r="D148" s="205" t="s">
        <v>163</v>
      </c>
      <c r="E148" s="206" t="s">
        <v>21</v>
      </c>
      <c r="F148" s="207" t="s">
        <v>80</v>
      </c>
      <c r="G148" s="204"/>
      <c r="H148" s="208">
        <v>1</v>
      </c>
      <c r="I148" s="209"/>
      <c r="J148" s="204"/>
      <c r="K148" s="204"/>
      <c r="L148" s="210"/>
      <c r="M148" s="211"/>
      <c r="N148" s="212"/>
      <c r="O148" s="212"/>
      <c r="P148" s="212"/>
      <c r="Q148" s="212"/>
      <c r="R148" s="212"/>
      <c r="S148" s="212"/>
      <c r="T148" s="213"/>
      <c r="AT148" s="214" t="s">
        <v>163</v>
      </c>
      <c r="AU148" s="214" t="s">
        <v>82</v>
      </c>
      <c r="AV148" s="11" t="s">
        <v>82</v>
      </c>
      <c r="AW148" s="11" t="s">
        <v>35</v>
      </c>
      <c r="AX148" s="11" t="s">
        <v>72</v>
      </c>
      <c r="AY148" s="214" t="s">
        <v>156</v>
      </c>
    </row>
    <row r="149" spans="2:65" s="12" customFormat="1">
      <c r="B149" s="215"/>
      <c r="C149" s="216"/>
      <c r="D149" s="217" t="s">
        <v>163</v>
      </c>
      <c r="E149" s="218" t="s">
        <v>21</v>
      </c>
      <c r="F149" s="219" t="s">
        <v>166</v>
      </c>
      <c r="G149" s="216"/>
      <c r="H149" s="220">
        <v>1</v>
      </c>
      <c r="I149" s="221"/>
      <c r="J149" s="216"/>
      <c r="K149" s="216"/>
      <c r="L149" s="222"/>
      <c r="M149" s="223"/>
      <c r="N149" s="224"/>
      <c r="O149" s="224"/>
      <c r="P149" s="224"/>
      <c r="Q149" s="224"/>
      <c r="R149" s="224"/>
      <c r="S149" s="224"/>
      <c r="T149" s="225"/>
      <c r="AT149" s="226" t="s">
        <v>163</v>
      </c>
      <c r="AU149" s="226" t="s">
        <v>82</v>
      </c>
      <c r="AV149" s="12" t="s">
        <v>162</v>
      </c>
      <c r="AW149" s="12" t="s">
        <v>35</v>
      </c>
      <c r="AX149" s="12" t="s">
        <v>80</v>
      </c>
      <c r="AY149" s="226" t="s">
        <v>156</v>
      </c>
    </row>
    <row r="150" spans="2:65" s="1" customFormat="1" ht="31.5" customHeight="1">
      <c r="B150" s="39"/>
      <c r="C150" s="227" t="s">
        <v>279</v>
      </c>
      <c r="D150" s="227" t="s">
        <v>238</v>
      </c>
      <c r="E150" s="228" t="s">
        <v>1135</v>
      </c>
      <c r="F150" s="229" t="s">
        <v>1136</v>
      </c>
      <c r="G150" s="230" t="s">
        <v>317</v>
      </c>
      <c r="H150" s="231">
        <v>1</v>
      </c>
      <c r="I150" s="232"/>
      <c r="J150" s="233">
        <f>ROUND(I150*H150,2)</f>
        <v>0</v>
      </c>
      <c r="K150" s="229" t="s">
        <v>21</v>
      </c>
      <c r="L150" s="234"/>
      <c r="M150" s="235" t="s">
        <v>21</v>
      </c>
      <c r="N150" s="236" t="s">
        <v>43</v>
      </c>
      <c r="O150" s="40"/>
      <c r="P150" s="200">
        <f>O150*H150</f>
        <v>0</v>
      </c>
      <c r="Q150" s="200">
        <v>0</v>
      </c>
      <c r="R150" s="200">
        <f>Q150*H150</f>
        <v>0</v>
      </c>
      <c r="S150" s="200">
        <v>0</v>
      </c>
      <c r="T150" s="201">
        <f>S150*H150</f>
        <v>0</v>
      </c>
      <c r="AR150" s="22" t="s">
        <v>220</v>
      </c>
      <c r="AT150" s="22" t="s">
        <v>238</v>
      </c>
      <c r="AU150" s="22" t="s">
        <v>82</v>
      </c>
      <c r="AY150" s="22" t="s">
        <v>156</v>
      </c>
      <c r="BE150" s="202">
        <f>IF(N150="základní",J150,0)</f>
        <v>0</v>
      </c>
      <c r="BF150" s="202">
        <f>IF(N150="snížená",J150,0)</f>
        <v>0</v>
      </c>
      <c r="BG150" s="202">
        <f>IF(N150="zákl. přenesená",J150,0)</f>
        <v>0</v>
      </c>
      <c r="BH150" s="202">
        <f>IF(N150="sníž. přenesená",J150,0)</f>
        <v>0</v>
      </c>
      <c r="BI150" s="202">
        <f>IF(N150="nulová",J150,0)</f>
        <v>0</v>
      </c>
      <c r="BJ150" s="22" t="s">
        <v>80</v>
      </c>
      <c r="BK150" s="202">
        <f>ROUND(I150*H150,2)</f>
        <v>0</v>
      </c>
      <c r="BL150" s="22" t="s">
        <v>191</v>
      </c>
      <c r="BM150" s="22" t="s">
        <v>282</v>
      </c>
    </row>
    <row r="151" spans="2:65" s="1" customFormat="1" ht="22.5" customHeight="1">
      <c r="B151" s="39"/>
      <c r="C151" s="227" t="s">
        <v>217</v>
      </c>
      <c r="D151" s="227" t="s">
        <v>238</v>
      </c>
      <c r="E151" s="228" t="s">
        <v>1137</v>
      </c>
      <c r="F151" s="229" t="s">
        <v>1138</v>
      </c>
      <c r="G151" s="230" t="s">
        <v>317</v>
      </c>
      <c r="H151" s="231">
        <v>3</v>
      </c>
      <c r="I151" s="232"/>
      <c r="J151" s="233">
        <f>ROUND(I151*H151,2)</f>
        <v>0</v>
      </c>
      <c r="K151" s="229" t="s">
        <v>21</v>
      </c>
      <c r="L151" s="234"/>
      <c r="M151" s="235" t="s">
        <v>21</v>
      </c>
      <c r="N151" s="236" t="s">
        <v>43</v>
      </c>
      <c r="O151" s="40"/>
      <c r="P151" s="200">
        <f>O151*H151</f>
        <v>0</v>
      </c>
      <c r="Q151" s="200">
        <v>0</v>
      </c>
      <c r="R151" s="200">
        <f>Q151*H151</f>
        <v>0</v>
      </c>
      <c r="S151" s="200">
        <v>0</v>
      </c>
      <c r="T151" s="201">
        <f>S151*H151</f>
        <v>0</v>
      </c>
      <c r="AR151" s="22" t="s">
        <v>220</v>
      </c>
      <c r="AT151" s="22" t="s">
        <v>238</v>
      </c>
      <c r="AU151" s="22" t="s">
        <v>82</v>
      </c>
      <c r="AY151" s="22" t="s">
        <v>156</v>
      </c>
      <c r="BE151" s="202">
        <f>IF(N151="základní",J151,0)</f>
        <v>0</v>
      </c>
      <c r="BF151" s="202">
        <f>IF(N151="snížená",J151,0)</f>
        <v>0</v>
      </c>
      <c r="BG151" s="202">
        <f>IF(N151="zákl. přenesená",J151,0)</f>
        <v>0</v>
      </c>
      <c r="BH151" s="202">
        <f>IF(N151="sníž. přenesená",J151,0)</f>
        <v>0</v>
      </c>
      <c r="BI151" s="202">
        <f>IF(N151="nulová",J151,0)</f>
        <v>0</v>
      </c>
      <c r="BJ151" s="22" t="s">
        <v>80</v>
      </c>
      <c r="BK151" s="202">
        <f>ROUND(I151*H151,2)</f>
        <v>0</v>
      </c>
      <c r="BL151" s="22" t="s">
        <v>191</v>
      </c>
      <c r="BM151" s="22" t="s">
        <v>291</v>
      </c>
    </row>
    <row r="152" spans="2:65" s="11" customFormat="1">
      <c r="B152" s="203"/>
      <c r="C152" s="204"/>
      <c r="D152" s="205" t="s">
        <v>163</v>
      </c>
      <c r="E152" s="206" t="s">
        <v>21</v>
      </c>
      <c r="F152" s="207" t="s">
        <v>169</v>
      </c>
      <c r="G152" s="204"/>
      <c r="H152" s="208">
        <v>3</v>
      </c>
      <c r="I152" s="209"/>
      <c r="J152" s="204"/>
      <c r="K152" s="204"/>
      <c r="L152" s="210"/>
      <c r="M152" s="211"/>
      <c r="N152" s="212"/>
      <c r="O152" s="212"/>
      <c r="P152" s="212"/>
      <c r="Q152" s="212"/>
      <c r="R152" s="212"/>
      <c r="S152" s="212"/>
      <c r="T152" s="213"/>
      <c r="AT152" s="214" t="s">
        <v>163</v>
      </c>
      <c r="AU152" s="214" t="s">
        <v>82</v>
      </c>
      <c r="AV152" s="11" t="s">
        <v>82</v>
      </c>
      <c r="AW152" s="11" t="s">
        <v>35</v>
      </c>
      <c r="AX152" s="11" t="s">
        <v>72</v>
      </c>
      <c r="AY152" s="214" t="s">
        <v>156</v>
      </c>
    </row>
    <row r="153" spans="2:65" s="12" customFormat="1">
      <c r="B153" s="215"/>
      <c r="C153" s="216"/>
      <c r="D153" s="217" t="s">
        <v>163</v>
      </c>
      <c r="E153" s="218" t="s">
        <v>21</v>
      </c>
      <c r="F153" s="219" t="s">
        <v>166</v>
      </c>
      <c r="G153" s="216"/>
      <c r="H153" s="220">
        <v>3</v>
      </c>
      <c r="I153" s="221"/>
      <c r="J153" s="216"/>
      <c r="K153" s="216"/>
      <c r="L153" s="222"/>
      <c r="M153" s="223"/>
      <c r="N153" s="224"/>
      <c r="O153" s="224"/>
      <c r="P153" s="224"/>
      <c r="Q153" s="224"/>
      <c r="R153" s="224"/>
      <c r="S153" s="224"/>
      <c r="T153" s="225"/>
      <c r="AT153" s="226" t="s">
        <v>163</v>
      </c>
      <c r="AU153" s="226" t="s">
        <v>82</v>
      </c>
      <c r="AV153" s="12" t="s">
        <v>162</v>
      </c>
      <c r="AW153" s="12" t="s">
        <v>35</v>
      </c>
      <c r="AX153" s="12" t="s">
        <v>80</v>
      </c>
      <c r="AY153" s="226" t="s">
        <v>156</v>
      </c>
    </row>
    <row r="154" spans="2:65" s="1" customFormat="1" ht="22.5" customHeight="1">
      <c r="B154" s="39"/>
      <c r="C154" s="227" t="s">
        <v>292</v>
      </c>
      <c r="D154" s="227" t="s">
        <v>238</v>
      </c>
      <c r="E154" s="228" t="s">
        <v>1139</v>
      </c>
      <c r="F154" s="229" t="s">
        <v>1140</v>
      </c>
      <c r="G154" s="230" t="s">
        <v>317</v>
      </c>
      <c r="H154" s="231">
        <v>5</v>
      </c>
      <c r="I154" s="232"/>
      <c r="J154" s="233">
        <f>ROUND(I154*H154,2)</f>
        <v>0</v>
      </c>
      <c r="K154" s="229" t="s">
        <v>21</v>
      </c>
      <c r="L154" s="234"/>
      <c r="M154" s="235" t="s">
        <v>21</v>
      </c>
      <c r="N154" s="236" t="s">
        <v>43</v>
      </c>
      <c r="O154" s="40"/>
      <c r="P154" s="200">
        <f>O154*H154</f>
        <v>0</v>
      </c>
      <c r="Q154" s="200">
        <v>0</v>
      </c>
      <c r="R154" s="200">
        <f>Q154*H154</f>
        <v>0</v>
      </c>
      <c r="S154" s="200">
        <v>0</v>
      </c>
      <c r="T154" s="201">
        <f>S154*H154</f>
        <v>0</v>
      </c>
      <c r="AR154" s="22" t="s">
        <v>220</v>
      </c>
      <c r="AT154" s="22" t="s">
        <v>238</v>
      </c>
      <c r="AU154" s="22" t="s">
        <v>82</v>
      </c>
      <c r="AY154" s="22" t="s">
        <v>156</v>
      </c>
      <c r="BE154" s="202">
        <f>IF(N154="základní",J154,0)</f>
        <v>0</v>
      </c>
      <c r="BF154" s="202">
        <f>IF(N154="snížená",J154,0)</f>
        <v>0</v>
      </c>
      <c r="BG154" s="202">
        <f>IF(N154="zákl. přenesená",J154,0)</f>
        <v>0</v>
      </c>
      <c r="BH154" s="202">
        <f>IF(N154="sníž. přenesená",J154,0)</f>
        <v>0</v>
      </c>
      <c r="BI154" s="202">
        <f>IF(N154="nulová",J154,0)</f>
        <v>0</v>
      </c>
      <c r="BJ154" s="22" t="s">
        <v>80</v>
      </c>
      <c r="BK154" s="202">
        <f>ROUND(I154*H154,2)</f>
        <v>0</v>
      </c>
      <c r="BL154" s="22" t="s">
        <v>191</v>
      </c>
      <c r="BM154" s="22" t="s">
        <v>295</v>
      </c>
    </row>
    <row r="155" spans="2:65" s="1" customFormat="1" ht="22.5" customHeight="1">
      <c r="B155" s="39"/>
      <c r="C155" s="227" t="s">
        <v>220</v>
      </c>
      <c r="D155" s="227" t="s">
        <v>238</v>
      </c>
      <c r="E155" s="228" t="s">
        <v>1141</v>
      </c>
      <c r="F155" s="229" t="s">
        <v>1142</v>
      </c>
      <c r="G155" s="230" t="s">
        <v>317</v>
      </c>
      <c r="H155" s="231">
        <v>4</v>
      </c>
      <c r="I155" s="232"/>
      <c r="J155" s="233">
        <f>ROUND(I155*H155,2)</f>
        <v>0</v>
      </c>
      <c r="K155" s="229" t="s">
        <v>21</v>
      </c>
      <c r="L155" s="234"/>
      <c r="M155" s="235" t="s">
        <v>21</v>
      </c>
      <c r="N155" s="236" t="s">
        <v>43</v>
      </c>
      <c r="O155" s="40"/>
      <c r="P155" s="200">
        <f>O155*H155</f>
        <v>0</v>
      </c>
      <c r="Q155" s="200">
        <v>0</v>
      </c>
      <c r="R155" s="200">
        <f>Q155*H155</f>
        <v>0</v>
      </c>
      <c r="S155" s="200">
        <v>0</v>
      </c>
      <c r="T155" s="201">
        <f>S155*H155</f>
        <v>0</v>
      </c>
      <c r="AR155" s="22" t="s">
        <v>220</v>
      </c>
      <c r="AT155" s="22" t="s">
        <v>238</v>
      </c>
      <c r="AU155" s="22" t="s">
        <v>82</v>
      </c>
      <c r="AY155" s="22" t="s">
        <v>156</v>
      </c>
      <c r="BE155" s="202">
        <f>IF(N155="základní",J155,0)</f>
        <v>0</v>
      </c>
      <c r="BF155" s="202">
        <f>IF(N155="snížená",J155,0)</f>
        <v>0</v>
      </c>
      <c r="BG155" s="202">
        <f>IF(N155="zákl. přenesená",J155,0)</f>
        <v>0</v>
      </c>
      <c r="BH155" s="202">
        <f>IF(N155="sníž. přenesená",J155,0)</f>
        <v>0</v>
      </c>
      <c r="BI155" s="202">
        <f>IF(N155="nulová",J155,0)</f>
        <v>0</v>
      </c>
      <c r="BJ155" s="22" t="s">
        <v>80</v>
      </c>
      <c r="BK155" s="202">
        <f>ROUND(I155*H155,2)</f>
        <v>0</v>
      </c>
      <c r="BL155" s="22" t="s">
        <v>191</v>
      </c>
      <c r="BM155" s="22" t="s">
        <v>298</v>
      </c>
    </row>
    <row r="156" spans="2:65" s="11" customFormat="1">
      <c r="B156" s="203"/>
      <c r="C156" s="204"/>
      <c r="D156" s="205" t="s">
        <v>163</v>
      </c>
      <c r="E156" s="206" t="s">
        <v>21</v>
      </c>
      <c r="F156" s="207" t="s">
        <v>162</v>
      </c>
      <c r="G156" s="204"/>
      <c r="H156" s="208">
        <v>4</v>
      </c>
      <c r="I156" s="209"/>
      <c r="J156" s="204"/>
      <c r="K156" s="204"/>
      <c r="L156" s="210"/>
      <c r="M156" s="211"/>
      <c r="N156" s="212"/>
      <c r="O156" s="212"/>
      <c r="P156" s="212"/>
      <c r="Q156" s="212"/>
      <c r="R156" s="212"/>
      <c r="S156" s="212"/>
      <c r="T156" s="213"/>
      <c r="AT156" s="214" t="s">
        <v>163</v>
      </c>
      <c r="AU156" s="214" t="s">
        <v>82</v>
      </c>
      <c r="AV156" s="11" t="s">
        <v>82</v>
      </c>
      <c r="AW156" s="11" t="s">
        <v>35</v>
      </c>
      <c r="AX156" s="11" t="s">
        <v>72</v>
      </c>
      <c r="AY156" s="214" t="s">
        <v>156</v>
      </c>
    </row>
    <row r="157" spans="2:65" s="12" customFormat="1">
      <c r="B157" s="215"/>
      <c r="C157" s="216"/>
      <c r="D157" s="217" t="s">
        <v>163</v>
      </c>
      <c r="E157" s="218" t="s">
        <v>21</v>
      </c>
      <c r="F157" s="219" t="s">
        <v>166</v>
      </c>
      <c r="G157" s="216"/>
      <c r="H157" s="220">
        <v>4</v>
      </c>
      <c r="I157" s="221"/>
      <c r="J157" s="216"/>
      <c r="K157" s="216"/>
      <c r="L157" s="222"/>
      <c r="M157" s="223"/>
      <c r="N157" s="224"/>
      <c r="O157" s="224"/>
      <c r="P157" s="224"/>
      <c r="Q157" s="224"/>
      <c r="R157" s="224"/>
      <c r="S157" s="224"/>
      <c r="T157" s="225"/>
      <c r="AT157" s="226" t="s">
        <v>163</v>
      </c>
      <c r="AU157" s="226" t="s">
        <v>82</v>
      </c>
      <c r="AV157" s="12" t="s">
        <v>162</v>
      </c>
      <c r="AW157" s="12" t="s">
        <v>35</v>
      </c>
      <c r="AX157" s="12" t="s">
        <v>80</v>
      </c>
      <c r="AY157" s="226" t="s">
        <v>156</v>
      </c>
    </row>
    <row r="158" spans="2:65" s="1" customFormat="1" ht="22.5" customHeight="1">
      <c r="B158" s="39"/>
      <c r="C158" s="227" t="s">
        <v>300</v>
      </c>
      <c r="D158" s="227" t="s">
        <v>238</v>
      </c>
      <c r="E158" s="228" t="s">
        <v>1143</v>
      </c>
      <c r="F158" s="229" t="s">
        <v>1144</v>
      </c>
      <c r="G158" s="230" t="s">
        <v>317</v>
      </c>
      <c r="H158" s="231">
        <v>2</v>
      </c>
      <c r="I158" s="232"/>
      <c r="J158" s="233">
        <f>ROUND(I158*H158,2)</f>
        <v>0</v>
      </c>
      <c r="K158" s="229" t="s">
        <v>21</v>
      </c>
      <c r="L158" s="234"/>
      <c r="M158" s="235" t="s">
        <v>21</v>
      </c>
      <c r="N158" s="236" t="s">
        <v>43</v>
      </c>
      <c r="O158" s="40"/>
      <c r="P158" s="200">
        <f>O158*H158</f>
        <v>0</v>
      </c>
      <c r="Q158" s="200">
        <v>0</v>
      </c>
      <c r="R158" s="200">
        <f>Q158*H158</f>
        <v>0</v>
      </c>
      <c r="S158" s="200">
        <v>0</v>
      </c>
      <c r="T158" s="201">
        <f>S158*H158</f>
        <v>0</v>
      </c>
      <c r="AR158" s="22" t="s">
        <v>220</v>
      </c>
      <c r="AT158" s="22" t="s">
        <v>238</v>
      </c>
      <c r="AU158" s="22" t="s">
        <v>82</v>
      </c>
      <c r="AY158" s="22" t="s">
        <v>156</v>
      </c>
      <c r="BE158" s="202">
        <f>IF(N158="základní",J158,0)</f>
        <v>0</v>
      </c>
      <c r="BF158" s="202">
        <f>IF(N158="snížená",J158,0)</f>
        <v>0</v>
      </c>
      <c r="BG158" s="202">
        <f>IF(N158="zákl. přenesená",J158,0)</f>
        <v>0</v>
      </c>
      <c r="BH158" s="202">
        <f>IF(N158="sníž. přenesená",J158,0)</f>
        <v>0</v>
      </c>
      <c r="BI158" s="202">
        <f>IF(N158="nulová",J158,0)</f>
        <v>0</v>
      </c>
      <c r="BJ158" s="22" t="s">
        <v>80</v>
      </c>
      <c r="BK158" s="202">
        <f>ROUND(I158*H158,2)</f>
        <v>0</v>
      </c>
      <c r="BL158" s="22" t="s">
        <v>191</v>
      </c>
      <c r="BM158" s="22" t="s">
        <v>303</v>
      </c>
    </row>
    <row r="159" spans="2:65" s="1" customFormat="1" ht="22.5" customHeight="1">
      <c r="B159" s="39"/>
      <c r="C159" s="227" t="s">
        <v>225</v>
      </c>
      <c r="D159" s="227" t="s">
        <v>238</v>
      </c>
      <c r="E159" s="228" t="s">
        <v>1145</v>
      </c>
      <c r="F159" s="229" t="s">
        <v>1146</v>
      </c>
      <c r="G159" s="230" t="s">
        <v>317</v>
      </c>
      <c r="H159" s="231">
        <v>1</v>
      </c>
      <c r="I159" s="232"/>
      <c r="J159" s="233">
        <f>ROUND(I159*H159,2)</f>
        <v>0</v>
      </c>
      <c r="K159" s="229" t="s">
        <v>21</v>
      </c>
      <c r="L159" s="234"/>
      <c r="M159" s="235" t="s">
        <v>21</v>
      </c>
      <c r="N159" s="236" t="s">
        <v>43</v>
      </c>
      <c r="O159" s="40"/>
      <c r="P159" s="200">
        <f>O159*H159</f>
        <v>0</v>
      </c>
      <c r="Q159" s="200">
        <v>0</v>
      </c>
      <c r="R159" s="200">
        <f>Q159*H159</f>
        <v>0</v>
      </c>
      <c r="S159" s="200">
        <v>0</v>
      </c>
      <c r="T159" s="201">
        <f>S159*H159</f>
        <v>0</v>
      </c>
      <c r="AR159" s="22" t="s">
        <v>220</v>
      </c>
      <c r="AT159" s="22" t="s">
        <v>238</v>
      </c>
      <c r="AU159" s="22" t="s">
        <v>82</v>
      </c>
      <c r="AY159" s="22" t="s">
        <v>156</v>
      </c>
      <c r="BE159" s="202">
        <f>IF(N159="základní",J159,0)</f>
        <v>0</v>
      </c>
      <c r="BF159" s="202">
        <f>IF(N159="snížená",J159,0)</f>
        <v>0</v>
      </c>
      <c r="BG159" s="202">
        <f>IF(N159="zákl. přenesená",J159,0)</f>
        <v>0</v>
      </c>
      <c r="BH159" s="202">
        <f>IF(N159="sníž. přenesená",J159,0)</f>
        <v>0</v>
      </c>
      <c r="BI159" s="202">
        <f>IF(N159="nulová",J159,0)</f>
        <v>0</v>
      </c>
      <c r="BJ159" s="22" t="s">
        <v>80</v>
      </c>
      <c r="BK159" s="202">
        <f>ROUND(I159*H159,2)</f>
        <v>0</v>
      </c>
      <c r="BL159" s="22" t="s">
        <v>191</v>
      </c>
      <c r="BM159" s="22" t="s">
        <v>307</v>
      </c>
    </row>
    <row r="160" spans="2:65" s="11" customFormat="1">
      <c r="B160" s="203"/>
      <c r="C160" s="204"/>
      <c r="D160" s="205" t="s">
        <v>163</v>
      </c>
      <c r="E160" s="206" t="s">
        <v>21</v>
      </c>
      <c r="F160" s="207" t="s">
        <v>80</v>
      </c>
      <c r="G160" s="204"/>
      <c r="H160" s="208">
        <v>1</v>
      </c>
      <c r="I160" s="209"/>
      <c r="J160" s="204"/>
      <c r="K160" s="204"/>
      <c r="L160" s="210"/>
      <c r="M160" s="211"/>
      <c r="N160" s="212"/>
      <c r="O160" s="212"/>
      <c r="P160" s="212"/>
      <c r="Q160" s="212"/>
      <c r="R160" s="212"/>
      <c r="S160" s="212"/>
      <c r="T160" s="213"/>
      <c r="AT160" s="214" t="s">
        <v>163</v>
      </c>
      <c r="AU160" s="214" t="s">
        <v>82</v>
      </c>
      <c r="AV160" s="11" t="s">
        <v>82</v>
      </c>
      <c r="AW160" s="11" t="s">
        <v>35</v>
      </c>
      <c r="AX160" s="11" t="s">
        <v>72</v>
      </c>
      <c r="AY160" s="214" t="s">
        <v>156</v>
      </c>
    </row>
    <row r="161" spans="2:65" s="12" customFormat="1">
      <c r="B161" s="215"/>
      <c r="C161" s="216"/>
      <c r="D161" s="217" t="s">
        <v>163</v>
      </c>
      <c r="E161" s="218" t="s">
        <v>21</v>
      </c>
      <c r="F161" s="219" t="s">
        <v>166</v>
      </c>
      <c r="G161" s="216"/>
      <c r="H161" s="220">
        <v>1</v>
      </c>
      <c r="I161" s="221"/>
      <c r="J161" s="216"/>
      <c r="K161" s="216"/>
      <c r="L161" s="222"/>
      <c r="M161" s="223"/>
      <c r="N161" s="224"/>
      <c r="O161" s="224"/>
      <c r="P161" s="224"/>
      <c r="Q161" s="224"/>
      <c r="R161" s="224"/>
      <c r="S161" s="224"/>
      <c r="T161" s="225"/>
      <c r="AT161" s="226" t="s">
        <v>163</v>
      </c>
      <c r="AU161" s="226" t="s">
        <v>82</v>
      </c>
      <c r="AV161" s="12" t="s">
        <v>162</v>
      </c>
      <c r="AW161" s="12" t="s">
        <v>35</v>
      </c>
      <c r="AX161" s="12" t="s">
        <v>80</v>
      </c>
      <c r="AY161" s="226" t="s">
        <v>156</v>
      </c>
    </row>
    <row r="162" spans="2:65" s="1" customFormat="1" ht="22.5" customHeight="1">
      <c r="B162" s="39"/>
      <c r="C162" s="227" t="s">
        <v>309</v>
      </c>
      <c r="D162" s="227" t="s">
        <v>238</v>
      </c>
      <c r="E162" s="228" t="s">
        <v>1147</v>
      </c>
      <c r="F162" s="229" t="s">
        <v>1148</v>
      </c>
      <c r="G162" s="230" t="s">
        <v>317</v>
      </c>
      <c r="H162" s="231">
        <v>1</v>
      </c>
      <c r="I162" s="232"/>
      <c r="J162" s="233">
        <f>ROUND(I162*H162,2)</f>
        <v>0</v>
      </c>
      <c r="K162" s="229" t="s">
        <v>21</v>
      </c>
      <c r="L162" s="234"/>
      <c r="M162" s="235" t="s">
        <v>21</v>
      </c>
      <c r="N162" s="236" t="s">
        <v>43</v>
      </c>
      <c r="O162" s="40"/>
      <c r="P162" s="200">
        <f>O162*H162</f>
        <v>0</v>
      </c>
      <c r="Q162" s="200">
        <v>0</v>
      </c>
      <c r="R162" s="200">
        <f>Q162*H162</f>
        <v>0</v>
      </c>
      <c r="S162" s="200">
        <v>0</v>
      </c>
      <c r="T162" s="201">
        <f>S162*H162</f>
        <v>0</v>
      </c>
      <c r="AR162" s="22" t="s">
        <v>220</v>
      </c>
      <c r="AT162" s="22" t="s">
        <v>238</v>
      </c>
      <c r="AU162" s="22" t="s">
        <v>82</v>
      </c>
      <c r="AY162" s="22" t="s">
        <v>156</v>
      </c>
      <c r="BE162" s="202">
        <f>IF(N162="základní",J162,0)</f>
        <v>0</v>
      </c>
      <c r="BF162" s="202">
        <f>IF(N162="snížená",J162,0)</f>
        <v>0</v>
      </c>
      <c r="BG162" s="202">
        <f>IF(N162="zákl. přenesená",J162,0)</f>
        <v>0</v>
      </c>
      <c r="BH162" s="202">
        <f>IF(N162="sníž. přenesená",J162,0)</f>
        <v>0</v>
      </c>
      <c r="BI162" s="202">
        <f>IF(N162="nulová",J162,0)</f>
        <v>0</v>
      </c>
      <c r="BJ162" s="22" t="s">
        <v>80</v>
      </c>
      <c r="BK162" s="202">
        <f>ROUND(I162*H162,2)</f>
        <v>0</v>
      </c>
      <c r="BL162" s="22" t="s">
        <v>191</v>
      </c>
      <c r="BM162" s="22" t="s">
        <v>312</v>
      </c>
    </row>
    <row r="163" spans="2:65" s="1" customFormat="1" ht="22.5" customHeight="1">
      <c r="B163" s="39"/>
      <c r="C163" s="191" t="s">
        <v>228</v>
      </c>
      <c r="D163" s="191" t="s">
        <v>158</v>
      </c>
      <c r="E163" s="192" t="s">
        <v>1149</v>
      </c>
      <c r="F163" s="193" t="s">
        <v>1150</v>
      </c>
      <c r="G163" s="194" t="s">
        <v>317</v>
      </c>
      <c r="H163" s="195">
        <v>2</v>
      </c>
      <c r="I163" s="196"/>
      <c r="J163" s="197">
        <f>ROUND(I163*H163,2)</f>
        <v>0</v>
      </c>
      <c r="K163" s="193" t="s">
        <v>21</v>
      </c>
      <c r="L163" s="59"/>
      <c r="M163" s="198" t="s">
        <v>21</v>
      </c>
      <c r="N163" s="199" t="s">
        <v>43</v>
      </c>
      <c r="O163" s="40"/>
      <c r="P163" s="200">
        <f>O163*H163</f>
        <v>0</v>
      </c>
      <c r="Q163" s="200">
        <v>0</v>
      </c>
      <c r="R163" s="200">
        <f>Q163*H163</f>
        <v>0</v>
      </c>
      <c r="S163" s="200">
        <v>0</v>
      </c>
      <c r="T163" s="201">
        <f>S163*H163</f>
        <v>0</v>
      </c>
      <c r="AR163" s="22" t="s">
        <v>191</v>
      </c>
      <c r="AT163" s="22" t="s">
        <v>158</v>
      </c>
      <c r="AU163" s="22" t="s">
        <v>82</v>
      </c>
      <c r="AY163" s="22" t="s">
        <v>156</v>
      </c>
      <c r="BE163" s="202">
        <f>IF(N163="základní",J163,0)</f>
        <v>0</v>
      </c>
      <c r="BF163" s="202">
        <f>IF(N163="snížená",J163,0)</f>
        <v>0</v>
      </c>
      <c r="BG163" s="202">
        <f>IF(N163="zákl. přenesená",J163,0)</f>
        <v>0</v>
      </c>
      <c r="BH163" s="202">
        <f>IF(N163="sníž. přenesená",J163,0)</f>
        <v>0</v>
      </c>
      <c r="BI163" s="202">
        <f>IF(N163="nulová",J163,0)</f>
        <v>0</v>
      </c>
      <c r="BJ163" s="22" t="s">
        <v>80</v>
      </c>
      <c r="BK163" s="202">
        <f>ROUND(I163*H163,2)</f>
        <v>0</v>
      </c>
      <c r="BL163" s="22" t="s">
        <v>191</v>
      </c>
      <c r="BM163" s="22" t="s">
        <v>318</v>
      </c>
    </row>
    <row r="164" spans="2:65" s="11" customFormat="1">
      <c r="B164" s="203"/>
      <c r="C164" s="204"/>
      <c r="D164" s="205" t="s">
        <v>163</v>
      </c>
      <c r="E164" s="206" t="s">
        <v>21</v>
      </c>
      <c r="F164" s="207" t="s">
        <v>82</v>
      </c>
      <c r="G164" s="204"/>
      <c r="H164" s="208">
        <v>2</v>
      </c>
      <c r="I164" s="209"/>
      <c r="J164" s="204"/>
      <c r="K164" s="204"/>
      <c r="L164" s="210"/>
      <c r="M164" s="211"/>
      <c r="N164" s="212"/>
      <c r="O164" s="212"/>
      <c r="P164" s="212"/>
      <c r="Q164" s="212"/>
      <c r="R164" s="212"/>
      <c r="S164" s="212"/>
      <c r="T164" s="213"/>
      <c r="AT164" s="214" t="s">
        <v>163</v>
      </c>
      <c r="AU164" s="214" t="s">
        <v>82</v>
      </c>
      <c r="AV164" s="11" t="s">
        <v>82</v>
      </c>
      <c r="AW164" s="11" t="s">
        <v>35</v>
      </c>
      <c r="AX164" s="11" t="s">
        <v>72</v>
      </c>
      <c r="AY164" s="214" t="s">
        <v>156</v>
      </c>
    </row>
    <row r="165" spans="2:65" s="12" customFormat="1">
      <c r="B165" s="215"/>
      <c r="C165" s="216"/>
      <c r="D165" s="217" t="s">
        <v>163</v>
      </c>
      <c r="E165" s="218" t="s">
        <v>21</v>
      </c>
      <c r="F165" s="219" t="s">
        <v>166</v>
      </c>
      <c r="G165" s="216"/>
      <c r="H165" s="220">
        <v>2</v>
      </c>
      <c r="I165" s="221"/>
      <c r="J165" s="216"/>
      <c r="K165" s="216"/>
      <c r="L165" s="222"/>
      <c r="M165" s="223"/>
      <c r="N165" s="224"/>
      <c r="O165" s="224"/>
      <c r="P165" s="224"/>
      <c r="Q165" s="224"/>
      <c r="R165" s="224"/>
      <c r="S165" s="224"/>
      <c r="T165" s="225"/>
      <c r="AT165" s="226" t="s">
        <v>163</v>
      </c>
      <c r="AU165" s="226" t="s">
        <v>82</v>
      </c>
      <c r="AV165" s="12" t="s">
        <v>162</v>
      </c>
      <c r="AW165" s="12" t="s">
        <v>35</v>
      </c>
      <c r="AX165" s="12" t="s">
        <v>80</v>
      </c>
      <c r="AY165" s="226" t="s">
        <v>156</v>
      </c>
    </row>
    <row r="166" spans="2:65" s="1" customFormat="1" ht="22.5" customHeight="1">
      <c r="B166" s="39"/>
      <c r="C166" s="227" t="s">
        <v>320</v>
      </c>
      <c r="D166" s="227" t="s">
        <v>238</v>
      </c>
      <c r="E166" s="228" t="s">
        <v>1151</v>
      </c>
      <c r="F166" s="229" t="s">
        <v>1152</v>
      </c>
      <c r="G166" s="230" t="s">
        <v>317</v>
      </c>
      <c r="H166" s="231">
        <v>2</v>
      </c>
      <c r="I166" s="232"/>
      <c r="J166" s="233">
        <f>ROUND(I166*H166,2)</f>
        <v>0</v>
      </c>
      <c r="K166" s="229" t="s">
        <v>21</v>
      </c>
      <c r="L166" s="234"/>
      <c r="M166" s="235" t="s">
        <v>21</v>
      </c>
      <c r="N166" s="236" t="s">
        <v>43</v>
      </c>
      <c r="O166" s="40"/>
      <c r="P166" s="200">
        <f>O166*H166</f>
        <v>0</v>
      </c>
      <c r="Q166" s="200">
        <v>0</v>
      </c>
      <c r="R166" s="200">
        <f>Q166*H166</f>
        <v>0</v>
      </c>
      <c r="S166" s="200">
        <v>0</v>
      </c>
      <c r="T166" s="201">
        <f>S166*H166</f>
        <v>0</v>
      </c>
      <c r="AR166" s="22" t="s">
        <v>220</v>
      </c>
      <c r="AT166" s="22" t="s">
        <v>238</v>
      </c>
      <c r="AU166" s="22" t="s">
        <v>82</v>
      </c>
      <c r="AY166" s="22" t="s">
        <v>156</v>
      </c>
      <c r="BE166" s="202">
        <f>IF(N166="základní",J166,0)</f>
        <v>0</v>
      </c>
      <c r="BF166" s="202">
        <f>IF(N166="snížená",J166,0)</f>
        <v>0</v>
      </c>
      <c r="BG166" s="202">
        <f>IF(N166="zákl. přenesená",J166,0)</f>
        <v>0</v>
      </c>
      <c r="BH166" s="202">
        <f>IF(N166="sníž. přenesená",J166,0)</f>
        <v>0</v>
      </c>
      <c r="BI166" s="202">
        <f>IF(N166="nulová",J166,0)</f>
        <v>0</v>
      </c>
      <c r="BJ166" s="22" t="s">
        <v>80</v>
      </c>
      <c r="BK166" s="202">
        <f>ROUND(I166*H166,2)</f>
        <v>0</v>
      </c>
      <c r="BL166" s="22" t="s">
        <v>191</v>
      </c>
      <c r="BM166" s="22" t="s">
        <v>323</v>
      </c>
    </row>
    <row r="167" spans="2:65" s="1" customFormat="1" ht="31.5" customHeight="1">
      <c r="B167" s="39"/>
      <c r="C167" s="191" t="s">
        <v>233</v>
      </c>
      <c r="D167" s="191" t="s">
        <v>158</v>
      </c>
      <c r="E167" s="192" t="s">
        <v>1153</v>
      </c>
      <c r="F167" s="193" t="s">
        <v>1113</v>
      </c>
      <c r="G167" s="194" t="s">
        <v>349</v>
      </c>
      <c r="H167" s="195">
        <v>16</v>
      </c>
      <c r="I167" s="196"/>
      <c r="J167" s="197">
        <f>ROUND(I167*H167,2)</f>
        <v>0</v>
      </c>
      <c r="K167" s="193" t="s">
        <v>21</v>
      </c>
      <c r="L167" s="59"/>
      <c r="M167" s="198" t="s">
        <v>21</v>
      </c>
      <c r="N167" s="199" t="s">
        <v>43</v>
      </c>
      <c r="O167" s="40"/>
      <c r="P167" s="200">
        <f>O167*H167</f>
        <v>0</v>
      </c>
      <c r="Q167" s="200">
        <v>0</v>
      </c>
      <c r="R167" s="200">
        <f>Q167*H167</f>
        <v>0</v>
      </c>
      <c r="S167" s="200">
        <v>0</v>
      </c>
      <c r="T167" s="201">
        <f>S167*H167</f>
        <v>0</v>
      </c>
      <c r="AR167" s="22" t="s">
        <v>191</v>
      </c>
      <c r="AT167" s="22" t="s">
        <v>158</v>
      </c>
      <c r="AU167" s="22" t="s">
        <v>82</v>
      </c>
      <c r="AY167" s="22" t="s">
        <v>156</v>
      </c>
      <c r="BE167" s="202">
        <f>IF(N167="základní",J167,0)</f>
        <v>0</v>
      </c>
      <c r="BF167" s="202">
        <f>IF(N167="snížená",J167,0)</f>
        <v>0</v>
      </c>
      <c r="BG167" s="202">
        <f>IF(N167="zákl. přenesená",J167,0)</f>
        <v>0</v>
      </c>
      <c r="BH167" s="202">
        <f>IF(N167="sníž. přenesená",J167,0)</f>
        <v>0</v>
      </c>
      <c r="BI167" s="202">
        <f>IF(N167="nulová",J167,0)</f>
        <v>0</v>
      </c>
      <c r="BJ167" s="22" t="s">
        <v>80</v>
      </c>
      <c r="BK167" s="202">
        <f>ROUND(I167*H167,2)</f>
        <v>0</v>
      </c>
      <c r="BL167" s="22" t="s">
        <v>191</v>
      </c>
      <c r="BM167" s="22" t="s">
        <v>327</v>
      </c>
    </row>
    <row r="168" spans="2:65" s="11" customFormat="1">
      <c r="B168" s="203"/>
      <c r="C168" s="204"/>
      <c r="D168" s="205" t="s">
        <v>163</v>
      </c>
      <c r="E168" s="206" t="s">
        <v>21</v>
      </c>
      <c r="F168" s="207" t="s">
        <v>191</v>
      </c>
      <c r="G168" s="204"/>
      <c r="H168" s="208">
        <v>16</v>
      </c>
      <c r="I168" s="209"/>
      <c r="J168" s="204"/>
      <c r="K168" s="204"/>
      <c r="L168" s="210"/>
      <c r="M168" s="211"/>
      <c r="N168" s="212"/>
      <c r="O168" s="212"/>
      <c r="P168" s="212"/>
      <c r="Q168" s="212"/>
      <c r="R168" s="212"/>
      <c r="S168" s="212"/>
      <c r="T168" s="213"/>
      <c r="AT168" s="214" t="s">
        <v>163</v>
      </c>
      <c r="AU168" s="214" t="s">
        <v>82</v>
      </c>
      <c r="AV168" s="11" t="s">
        <v>82</v>
      </c>
      <c r="AW168" s="11" t="s">
        <v>35</v>
      </c>
      <c r="AX168" s="11" t="s">
        <v>72</v>
      </c>
      <c r="AY168" s="214" t="s">
        <v>156</v>
      </c>
    </row>
    <row r="169" spans="2:65" s="12" customFormat="1">
      <c r="B169" s="215"/>
      <c r="C169" s="216"/>
      <c r="D169" s="217" t="s">
        <v>163</v>
      </c>
      <c r="E169" s="218" t="s">
        <v>21</v>
      </c>
      <c r="F169" s="219" t="s">
        <v>166</v>
      </c>
      <c r="G169" s="216"/>
      <c r="H169" s="220">
        <v>16</v>
      </c>
      <c r="I169" s="221"/>
      <c r="J169" s="216"/>
      <c r="K169" s="216"/>
      <c r="L169" s="222"/>
      <c r="M169" s="223"/>
      <c r="N169" s="224"/>
      <c r="O169" s="224"/>
      <c r="P169" s="224"/>
      <c r="Q169" s="224"/>
      <c r="R169" s="224"/>
      <c r="S169" s="224"/>
      <c r="T169" s="225"/>
      <c r="AT169" s="226" t="s">
        <v>163</v>
      </c>
      <c r="AU169" s="226" t="s">
        <v>82</v>
      </c>
      <c r="AV169" s="12" t="s">
        <v>162</v>
      </c>
      <c r="AW169" s="12" t="s">
        <v>35</v>
      </c>
      <c r="AX169" s="12" t="s">
        <v>80</v>
      </c>
      <c r="AY169" s="226" t="s">
        <v>156</v>
      </c>
    </row>
    <row r="170" spans="2:65" s="1" customFormat="1" ht="31.5" customHeight="1">
      <c r="B170" s="39"/>
      <c r="C170" s="191" t="s">
        <v>328</v>
      </c>
      <c r="D170" s="191" t="s">
        <v>158</v>
      </c>
      <c r="E170" s="192" t="s">
        <v>1154</v>
      </c>
      <c r="F170" s="193" t="s">
        <v>1155</v>
      </c>
      <c r="G170" s="194" t="s">
        <v>349</v>
      </c>
      <c r="H170" s="195">
        <v>5</v>
      </c>
      <c r="I170" s="196"/>
      <c r="J170" s="197">
        <f>ROUND(I170*H170,2)</f>
        <v>0</v>
      </c>
      <c r="K170" s="193" t="s">
        <v>21</v>
      </c>
      <c r="L170" s="59"/>
      <c r="M170" s="198" t="s">
        <v>21</v>
      </c>
      <c r="N170" s="199" t="s">
        <v>43</v>
      </c>
      <c r="O170" s="40"/>
      <c r="P170" s="200">
        <f>O170*H170</f>
        <v>0</v>
      </c>
      <c r="Q170" s="200">
        <v>0</v>
      </c>
      <c r="R170" s="200">
        <f>Q170*H170</f>
        <v>0</v>
      </c>
      <c r="S170" s="200">
        <v>0</v>
      </c>
      <c r="T170" s="201">
        <f>S170*H170</f>
        <v>0</v>
      </c>
      <c r="AR170" s="22" t="s">
        <v>191</v>
      </c>
      <c r="AT170" s="22" t="s">
        <v>158</v>
      </c>
      <c r="AU170" s="22" t="s">
        <v>82</v>
      </c>
      <c r="AY170" s="22" t="s">
        <v>156</v>
      </c>
      <c r="BE170" s="202">
        <f>IF(N170="základní",J170,0)</f>
        <v>0</v>
      </c>
      <c r="BF170" s="202">
        <f>IF(N170="snížená",J170,0)</f>
        <v>0</v>
      </c>
      <c r="BG170" s="202">
        <f>IF(N170="zákl. přenesená",J170,0)</f>
        <v>0</v>
      </c>
      <c r="BH170" s="202">
        <f>IF(N170="sníž. přenesená",J170,0)</f>
        <v>0</v>
      </c>
      <c r="BI170" s="202">
        <f>IF(N170="nulová",J170,0)</f>
        <v>0</v>
      </c>
      <c r="BJ170" s="22" t="s">
        <v>80</v>
      </c>
      <c r="BK170" s="202">
        <f>ROUND(I170*H170,2)</f>
        <v>0</v>
      </c>
      <c r="BL170" s="22" t="s">
        <v>191</v>
      </c>
      <c r="BM170" s="22" t="s">
        <v>331</v>
      </c>
    </row>
    <row r="171" spans="2:65" s="1" customFormat="1" ht="31.5" customHeight="1">
      <c r="B171" s="39"/>
      <c r="C171" s="191" t="s">
        <v>236</v>
      </c>
      <c r="D171" s="191" t="s">
        <v>158</v>
      </c>
      <c r="E171" s="192" t="s">
        <v>1156</v>
      </c>
      <c r="F171" s="193" t="s">
        <v>1157</v>
      </c>
      <c r="G171" s="194" t="s">
        <v>349</v>
      </c>
      <c r="H171" s="195">
        <v>10</v>
      </c>
      <c r="I171" s="196"/>
      <c r="J171" s="197">
        <f>ROUND(I171*H171,2)</f>
        <v>0</v>
      </c>
      <c r="K171" s="193" t="s">
        <v>21</v>
      </c>
      <c r="L171" s="59"/>
      <c r="M171" s="198" t="s">
        <v>21</v>
      </c>
      <c r="N171" s="199" t="s">
        <v>43</v>
      </c>
      <c r="O171" s="40"/>
      <c r="P171" s="200">
        <f>O171*H171</f>
        <v>0</v>
      </c>
      <c r="Q171" s="200">
        <v>0</v>
      </c>
      <c r="R171" s="200">
        <f>Q171*H171</f>
        <v>0</v>
      </c>
      <c r="S171" s="200">
        <v>0</v>
      </c>
      <c r="T171" s="201">
        <f>S171*H171</f>
        <v>0</v>
      </c>
      <c r="AR171" s="22" t="s">
        <v>191</v>
      </c>
      <c r="AT171" s="22" t="s">
        <v>158</v>
      </c>
      <c r="AU171" s="22" t="s">
        <v>82</v>
      </c>
      <c r="AY171" s="22" t="s">
        <v>156</v>
      </c>
      <c r="BE171" s="202">
        <f>IF(N171="základní",J171,0)</f>
        <v>0</v>
      </c>
      <c r="BF171" s="202">
        <f>IF(N171="snížená",J171,0)</f>
        <v>0</v>
      </c>
      <c r="BG171" s="202">
        <f>IF(N171="zákl. přenesená",J171,0)</f>
        <v>0</v>
      </c>
      <c r="BH171" s="202">
        <f>IF(N171="sníž. přenesená",J171,0)</f>
        <v>0</v>
      </c>
      <c r="BI171" s="202">
        <f>IF(N171="nulová",J171,0)</f>
        <v>0</v>
      </c>
      <c r="BJ171" s="22" t="s">
        <v>80</v>
      </c>
      <c r="BK171" s="202">
        <f>ROUND(I171*H171,2)</f>
        <v>0</v>
      </c>
      <c r="BL171" s="22" t="s">
        <v>191</v>
      </c>
      <c r="BM171" s="22" t="s">
        <v>334</v>
      </c>
    </row>
    <row r="172" spans="2:65" s="11" customFormat="1">
      <c r="B172" s="203"/>
      <c r="C172" s="204"/>
      <c r="D172" s="205" t="s">
        <v>163</v>
      </c>
      <c r="E172" s="206" t="s">
        <v>21</v>
      </c>
      <c r="F172" s="207" t="s">
        <v>180</v>
      </c>
      <c r="G172" s="204"/>
      <c r="H172" s="208">
        <v>10</v>
      </c>
      <c r="I172" s="209"/>
      <c r="J172" s="204"/>
      <c r="K172" s="204"/>
      <c r="L172" s="210"/>
      <c r="M172" s="211"/>
      <c r="N172" s="212"/>
      <c r="O172" s="212"/>
      <c r="P172" s="212"/>
      <c r="Q172" s="212"/>
      <c r="R172" s="212"/>
      <c r="S172" s="212"/>
      <c r="T172" s="213"/>
      <c r="AT172" s="214" t="s">
        <v>163</v>
      </c>
      <c r="AU172" s="214" t="s">
        <v>82</v>
      </c>
      <c r="AV172" s="11" t="s">
        <v>82</v>
      </c>
      <c r="AW172" s="11" t="s">
        <v>35</v>
      </c>
      <c r="AX172" s="11" t="s">
        <v>72</v>
      </c>
      <c r="AY172" s="214" t="s">
        <v>156</v>
      </c>
    </row>
    <row r="173" spans="2:65" s="12" customFormat="1">
      <c r="B173" s="215"/>
      <c r="C173" s="216"/>
      <c r="D173" s="217" t="s">
        <v>163</v>
      </c>
      <c r="E173" s="218" t="s">
        <v>21</v>
      </c>
      <c r="F173" s="219" t="s">
        <v>166</v>
      </c>
      <c r="G173" s="216"/>
      <c r="H173" s="220">
        <v>10</v>
      </c>
      <c r="I173" s="221"/>
      <c r="J173" s="216"/>
      <c r="K173" s="216"/>
      <c r="L173" s="222"/>
      <c r="M173" s="223"/>
      <c r="N173" s="224"/>
      <c r="O173" s="224"/>
      <c r="P173" s="224"/>
      <c r="Q173" s="224"/>
      <c r="R173" s="224"/>
      <c r="S173" s="224"/>
      <c r="T173" s="225"/>
      <c r="AT173" s="226" t="s">
        <v>163</v>
      </c>
      <c r="AU173" s="226" t="s">
        <v>82</v>
      </c>
      <c r="AV173" s="12" t="s">
        <v>162</v>
      </c>
      <c r="AW173" s="12" t="s">
        <v>35</v>
      </c>
      <c r="AX173" s="12" t="s">
        <v>80</v>
      </c>
      <c r="AY173" s="226" t="s">
        <v>156</v>
      </c>
    </row>
    <row r="174" spans="2:65" s="1" customFormat="1" ht="31.5" customHeight="1">
      <c r="B174" s="39"/>
      <c r="C174" s="191" t="s">
        <v>336</v>
      </c>
      <c r="D174" s="191" t="s">
        <v>158</v>
      </c>
      <c r="E174" s="192" t="s">
        <v>1158</v>
      </c>
      <c r="F174" s="193" t="s">
        <v>1155</v>
      </c>
      <c r="G174" s="194" t="s">
        <v>349</v>
      </c>
      <c r="H174" s="195">
        <v>5</v>
      </c>
      <c r="I174" s="196"/>
      <c r="J174" s="197">
        <f>ROUND(I174*H174,2)</f>
        <v>0</v>
      </c>
      <c r="K174" s="193" t="s">
        <v>21</v>
      </c>
      <c r="L174" s="59"/>
      <c r="M174" s="198" t="s">
        <v>21</v>
      </c>
      <c r="N174" s="199" t="s">
        <v>43</v>
      </c>
      <c r="O174" s="40"/>
      <c r="P174" s="200">
        <f>O174*H174</f>
        <v>0</v>
      </c>
      <c r="Q174" s="200">
        <v>0</v>
      </c>
      <c r="R174" s="200">
        <f>Q174*H174</f>
        <v>0</v>
      </c>
      <c r="S174" s="200">
        <v>0</v>
      </c>
      <c r="T174" s="201">
        <f>S174*H174</f>
        <v>0</v>
      </c>
      <c r="AR174" s="22" t="s">
        <v>191</v>
      </c>
      <c r="AT174" s="22" t="s">
        <v>158</v>
      </c>
      <c r="AU174" s="22" t="s">
        <v>82</v>
      </c>
      <c r="AY174" s="22" t="s">
        <v>156</v>
      </c>
      <c r="BE174" s="202">
        <f>IF(N174="základní",J174,0)</f>
        <v>0</v>
      </c>
      <c r="BF174" s="202">
        <f>IF(N174="snížená",J174,0)</f>
        <v>0</v>
      </c>
      <c r="BG174" s="202">
        <f>IF(N174="zákl. přenesená",J174,0)</f>
        <v>0</v>
      </c>
      <c r="BH174" s="202">
        <f>IF(N174="sníž. přenesená",J174,0)</f>
        <v>0</v>
      </c>
      <c r="BI174" s="202">
        <f>IF(N174="nulová",J174,0)</f>
        <v>0</v>
      </c>
      <c r="BJ174" s="22" t="s">
        <v>80</v>
      </c>
      <c r="BK174" s="202">
        <f>ROUND(I174*H174,2)</f>
        <v>0</v>
      </c>
      <c r="BL174" s="22" t="s">
        <v>191</v>
      </c>
      <c r="BM174" s="22" t="s">
        <v>339</v>
      </c>
    </row>
    <row r="175" spans="2:65" s="1" customFormat="1" ht="31.5" customHeight="1">
      <c r="B175" s="39"/>
      <c r="C175" s="191" t="s">
        <v>241</v>
      </c>
      <c r="D175" s="191" t="s">
        <v>158</v>
      </c>
      <c r="E175" s="192" t="s">
        <v>1159</v>
      </c>
      <c r="F175" s="193" t="s">
        <v>1157</v>
      </c>
      <c r="G175" s="194" t="s">
        <v>349</v>
      </c>
      <c r="H175" s="195">
        <v>10</v>
      </c>
      <c r="I175" s="196"/>
      <c r="J175" s="197">
        <f>ROUND(I175*H175,2)</f>
        <v>0</v>
      </c>
      <c r="K175" s="193" t="s">
        <v>21</v>
      </c>
      <c r="L175" s="59"/>
      <c r="M175" s="198" t="s">
        <v>21</v>
      </c>
      <c r="N175" s="199" t="s">
        <v>43</v>
      </c>
      <c r="O175" s="40"/>
      <c r="P175" s="200">
        <f>O175*H175</f>
        <v>0</v>
      </c>
      <c r="Q175" s="200">
        <v>0</v>
      </c>
      <c r="R175" s="200">
        <f>Q175*H175</f>
        <v>0</v>
      </c>
      <c r="S175" s="200">
        <v>0</v>
      </c>
      <c r="T175" s="201">
        <f>S175*H175</f>
        <v>0</v>
      </c>
      <c r="AR175" s="22" t="s">
        <v>191</v>
      </c>
      <c r="AT175" s="22" t="s">
        <v>158</v>
      </c>
      <c r="AU175" s="22" t="s">
        <v>82</v>
      </c>
      <c r="AY175" s="22" t="s">
        <v>156</v>
      </c>
      <c r="BE175" s="202">
        <f>IF(N175="základní",J175,0)</f>
        <v>0</v>
      </c>
      <c r="BF175" s="202">
        <f>IF(N175="snížená",J175,0)</f>
        <v>0</v>
      </c>
      <c r="BG175" s="202">
        <f>IF(N175="zákl. přenesená",J175,0)</f>
        <v>0</v>
      </c>
      <c r="BH175" s="202">
        <f>IF(N175="sníž. přenesená",J175,0)</f>
        <v>0</v>
      </c>
      <c r="BI175" s="202">
        <f>IF(N175="nulová",J175,0)</f>
        <v>0</v>
      </c>
      <c r="BJ175" s="22" t="s">
        <v>80</v>
      </c>
      <c r="BK175" s="202">
        <f>ROUND(I175*H175,2)</f>
        <v>0</v>
      </c>
      <c r="BL175" s="22" t="s">
        <v>191</v>
      </c>
      <c r="BM175" s="22" t="s">
        <v>342</v>
      </c>
    </row>
    <row r="176" spans="2:65" s="11" customFormat="1">
      <c r="B176" s="203"/>
      <c r="C176" s="204"/>
      <c r="D176" s="205" t="s">
        <v>163</v>
      </c>
      <c r="E176" s="206" t="s">
        <v>21</v>
      </c>
      <c r="F176" s="207" t="s">
        <v>180</v>
      </c>
      <c r="G176" s="204"/>
      <c r="H176" s="208">
        <v>10</v>
      </c>
      <c r="I176" s="209"/>
      <c r="J176" s="204"/>
      <c r="K176" s="204"/>
      <c r="L176" s="210"/>
      <c r="M176" s="211"/>
      <c r="N176" s="212"/>
      <c r="O176" s="212"/>
      <c r="P176" s="212"/>
      <c r="Q176" s="212"/>
      <c r="R176" s="212"/>
      <c r="S176" s="212"/>
      <c r="T176" s="213"/>
      <c r="AT176" s="214" t="s">
        <v>163</v>
      </c>
      <c r="AU176" s="214" t="s">
        <v>82</v>
      </c>
      <c r="AV176" s="11" t="s">
        <v>82</v>
      </c>
      <c r="AW176" s="11" t="s">
        <v>35</v>
      </c>
      <c r="AX176" s="11" t="s">
        <v>72</v>
      </c>
      <c r="AY176" s="214" t="s">
        <v>156</v>
      </c>
    </row>
    <row r="177" spans="2:65" s="12" customFormat="1">
      <c r="B177" s="215"/>
      <c r="C177" s="216"/>
      <c r="D177" s="217" t="s">
        <v>163</v>
      </c>
      <c r="E177" s="218" t="s">
        <v>21</v>
      </c>
      <c r="F177" s="219" t="s">
        <v>166</v>
      </c>
      <c r="G177" s="216"/>
      <c r="H177" s="220">
        <v>10</v>
      </c>
      <c r="I177" s="221"/>
      <c r="J177" s="216"/>
      <c r="K177" s="216"/>
      <c r="L177" s="222"/>
      <c r="M177" s="223"/>
      <c r="N177" s="224"/>
      <c r="O177" s="224"/>
      <c r="P177" s="224"/>
      <c r="Q177" s="224"/>
      <c r="R177" s="224"/>
      <c r="S177" s="224"/>
      <c r="T177" s="225"/>
      <c r="AT177" s="226" t="s">
        <v>163</v>
      </c>
      <c r="AU177" s="226" t="s">
        <v>82</v>
      </c>
      <c r="AV177" s="12" t="s">
        <v>162</v>
      </c>
      <c r="AW177" s="12" t="s">
        <v>35</v>
      </c>
      <c r="AX177" s="12" t="s">
        <v>80</v>
      </c>
      <c r="AY177" s="226" t="s">
        <v>156</v>
      </c>
    </row>
    <row r="178" spans="2:65" s="1" customFormat="1" ht="31.5" customHeight="1">
      <c r="B178" s="39"/>
      <c r="C178" s="191" t="s">
        <v>343</v>
      </c>
      <c r="D178" s="191" t="s">
        <v>158</v>
      </c>
      <c r="E178" s="192" t="s">
        <v>1160</v>
      </c>
      <c r="F178" s="193" t="s">
        <v>1161</v>
      </c>
      <c r="G178" s="194" t="s">
        <v>349</v>
      </c>
      <c r="H178" s="195">
        <v>4</v>
      </c>
      <c r="I178" s="196"/>
      <c r="J178" s="197">
        <f>ROUND(I178*H178,2)</f>
        <v>0</v>
      </c>
      <c r="K178" s="193" t="s">
        <v>21</v>
      </c>
      <c r="L178" s="59"/>
      <c r="M178" s="198" t="s">
        <v>21</v>
      </c>
      <c r="N178" s="199" t="s">
        <v>43</v>
      </c>
      <c r="O178" s="40"/>
      <c r="P178" s="200">
        <f>O178*H178</f>
        <v>0</v>
      </c>
      <c r="Q178" s="200">
        <v>0</v>
      </c>
      <c r="R178" s="200">
        <f>Q178*H178</f>
        <v>0</v>
      </c>
      <c r="S178" s="200">
        <v>0</v>
      </c>
      <c r="T178" s="201">
        <f>S178*H178</f>
        <v>0</v>
      </c>
      <c r="AR178" s="22" t="s">
        <v>191</v>
      </c>
      <c r="AT178" s="22" t="s">
        <v>158</v>
      </c>
      <c r="AU178" s="22" t="s">
        <v>82</v>
      </c>
      <c r="AY178" s="22" t="s">
        <v>156</v>
      </c>
      <c r="BE178" s="202">
        <f>IF(N178="základní",J178,0)</f>
        <v>0</v>
      </c>
      <c r="BF178" s="202">
        <f>IF(N178="snížená",J178,0)</f>
        <v>0</v>
      </c>
      <c r="BG178" s="202">
        <f>IF(N178="zákl. přenesená",J178,0)</f>
        <v>0</v>
      </c>
      <c r="BH178" s="202">
        <f>IF(N178="sníž. přenesená",J178,0)</f>
        <v>0</v>
      </c>
      <c r="BI178" s="202">
        <f>IF(N178="nulová",J178,0)</f>
        <v>0</v>
      </c>
      <c r="BJ178" s="22" t="s">
        <v>80</v>
      </c>
      <c r="BK178" s="202">
        <f>ROUND(I178*H178,2)</f>
        <v>0</v>
      </c>
      <c r="BL178" s="22" t="s">
        <v>191</v>
      </c>
      <c r="BM178" s="22" t="s">
        <v>346</v>
      </c>
    </row>
    <row r="179" spans="2:65" s="1" customFormat="1" ht="31.5" customHeight="1">
      <c r="B179" s="39"/>
      <c r="C179" s="191" t="s">
        <v>244</v>
      </c>
      <c r="D179" s="191" t="s">
        <v>158</v>
      </c>
      <c r="E179" s="192" t="s">
        <v>1162</v>
      </c>
      <c r="F179" s="193" t="s">
        <v>1113</v>
      </c>
      <c r="G179" s="194" t="s">
        <v>349</v>
      </c>
      <c r="H179" s="195">
        <v>10</v>
      </c>
      <c r="I179" s="196"/>
      <c r="J179" s="197">
        <f>ROUND(I179*H179,2)</f>
        <v>0</v>
      </c>
      <c r="K179" s="193" t="s">
        <v>21</v>
      </c>
      <c r="L179" s="59"/>
      <c r="M179" s="198" t="s">
        <v>21</v>
      </c>
      <c r="N179" s="199" t="s">
        <v>43</v>
      </c>
      <c r="O179" s="40"/>
      <c r="P179" s="200">
        <f>O179*H179</f>
        <v>0</v>
      </c>
      <c r="Q179" s="200">
        <v>0</v>
      </c>
      <c r="R179" s="200">
        <f>Q179*H179</f>
        <v>0</v>
      </c>
      <c r="S179" s="200">
        <v>0</v>
      </c>
      <c r="T179" s="201">
        <f>S179*H179</f>
        <v>0</v>
      </c>
      <c r="AR179" s="22" t="s">
        <v>191</v>
      </c>
      <c r="AT179" s="22" t="s">
        <v>158</v>
      </c>
      <c r="AU179" s="22" t="s">
        <v>82</v>
      </c>
      <c r="AY179" s="22" t="s">
        <v>156</v>
      </c>
      <c r="BE179" s="202">
        <f>IF(N179="základní",J179,0)</f>
        <v>0</v>
      </c>
      <c r="BF179" s="202">
        <f>IF(N179="snížená",J179,0)</f>
        <v>0</v>
      </c>
      <c r="BG179" s="202">
        <f>IF(N179="zákl. přenesená",J179,0)</f>
        <v>0</v>
      </c>
      <c r="BH179" s="202">
        <f>IF(N179="sníž. přenesená",J179,0)</f>
        <v>0</v>
      </c>
      <c r="BI179" s="202">
        <f>IF(N179="nulová",J179,0)</f>
        <v>0</v>
      </c>
      <c r="BJ179" s="22" t="s">
        <v>80</v>
      </c>
      <c r="BK179" s="202">
        <f>ROUND(I179*H179,2)</f>
        <v>0</v>
      </c>
      <c r="BL179" s="22" t="s">
        <v>191</v>
      </c>
      <c r="BM179" s="22" t="s">
        <v>350</v>
      </c>
    </row>
    <row r="180" spans="2:65" s="11" customFormat="1">
      <c r="B180" s="203"/>
      <c r="C180" s="204"/>
      <c r="D180" s="205" t="s">
        <v>163</v>
      </c>
      <c r="E180" s="206" t="s">
        <v>21</v>
      </c>
      <c r="F180" s="207" t="s">
        <v>180</v>
      </c>
      <c r="G180" s="204"/>
      <c r="H180" s="208">
        <v>10</v>
      </c>
      <c r="I180" s="209"/>
      <c r="J180" s="204"/>
      <c r="K180" s="204"/>
      <c r="L180" s="210"/>
      <c r="M180" s="211"/>
      <c r="N180" s="212"/>
      <c r="O180" s="212"/>
      <c r="P180" s="212"/>
      <c r="Q180" s="212"/>
      <c r="R180" s="212"/>
      <c r="S180" s="212"/>
      <c r="T180" s="213"/>
      <c r="AT180" s="214" t="s">
        <v>163</v>
      </c>
      <c r="AU180" s="214" t="s">
        <v>82</v>
      </c>
      <c r="AV180" s="11" t="s">
        <v>82</v>
      </c>
      <c r="AW180" s="11" t="s">
        <v>35</v>
      </c>
      <c r="AX180" s="11" t="s">
        <v>72</v>
      </c>
      <c r="AY180" s="214" t="s">
        <v>156</v>
      </c>
    </row>
    <row r="181" spans="2:65" s="12" customFormat="1">
      <c r="B181" s="215"/>
      <c r="C181" s="216"/>
      <c r="D181" s="217" t="s">
        <v>163</v>
      </c>
      <c r="E181" s="218" t="s">
        <v>21</v>
      </c>
      <c r="F181" s="219" t="s">
        <v>166</v>
      </c>
      <c r="G181" s="216"/>
      <c r="H181" s="220">
        <v>10</v>
      </c>
      <c r="I181" s="221"/>
      <c r="J181" s="216"/>
      <c r="K181" s="216"/>
      <c r="L181" s="222"/>
      <c r="M181" s="223"/>
      <c r="N181" s="224"/>
      <c r="O181" s="224"/>
      <c r="P181" s="224"/>
      <c r="Q181" s="224"/>
      <c r="R181" s="224"/>
      <c r="S181" s="224"/>
      <c r="T181" s="225"/>
      <c r="AT181" s="226" t="s">
        <v>163</v>
      </c>
      <c r="AU181" s="226" t="s">
        <v>82</v>
      </c>
      <c r="AV181" s="12" t="s">
        <v>162</v>
      </c>
      <c r="AW181" s="12" t="s">
        <v>35</v>
      </c>
      <c r="AX181" s="12" t="s">
        <v>80</v>
      </c>
      <c r="AY181" s="226" t="s">
        <v>156</v>
      </c>
    </row>
    <row r="182" spans="2:65" s="1" customFormat="1" ht="22.5" customHeight="1">
      <c r="B182" s="39"/>
      <c r="C182" s="227" t="s">
        <v>352</v>
      </c>
      <c r="D182" s="227" t="s">
        <v>238</v>
      </c>
      <c r="E182" s="228" t="s">
        <v>1163</v>
      </c>
      <c r="F182" s="229" t="s">
        <v>1164</v>
      </c>
      <c r="G182" s="230" t="s">
        <v>349</v>
      </c>
      <c r="H182" s="231">
        <v>4</v>
      </c>
      <c r="I182" s="232"/>
      <c r="J182" s="233">
        <f>ROUND(I182*H182,2)</f>
        <v>0</v>
      </c>
      <c r="K182" s="229" t="s">
        <v>21</v>
      </c>
      <c r="L182" s="234"/>
      <c r="M182" s="235" t="s">
        <v>21</v>
      </c>
      <c r="N182" s="236" t="s">
        <v>43</v>
      </c>
      <c r="O182" s="40"/>
      <c r="P182" s="200">
        <f>O182*H182</f>
        <v>0</v>
      </c>
      <c r="Q182" s="200">
        <v>0</v>
      </c>
      <c r="R182" s="200">
        <f>Q182*H182</f>
        <v>0</v>
      </c>
      <c r="S182" s="200">
        <v>0</v>
      </c>
      <c r="T182" s="201">
        <f>S182*H182</f>
        <v>0</v>
      </c>
      <c r="AR182" s="22" t="s">
        <v>220</v>
      </c>
      <c r="AT182" s="22" t="s">
        <v>238</v>
      </c>
      <c r="AU182" s="22" t="s">
        <v>82</v>
      </c>
      <c r="AY182" s="22" t="s">
        <v>156</v>
      </c>
      <c r="BE182" s="202">
        <f>IF(N182="základní",J182,0)</f>
        <v>0</v>
      </c>
      <c r="BF182" s="202">
        <f>IF(N182="snížená",J182,0)</f>
        <v>0</v>
      </c>
      <c r="BG182" s="202">
        <f>IF(N182="zákl. přenesená",J182,0)</f>
        <v>0</v>
      </c>
      <c r="BH182" s="202">
        <f>IF(N182="sníž. přenesená",J182,0)</f>
        <v>0</v>
      </c>
      <c r="BI182" s="202">
        <f>IF(N182="nulová",J182,0)</f>
        <v>0</v>
      </c>
      <c r="BJ182" s="22" t="s">
        <v>80</v>
      </c>
      <c r="BK182" s="202">
        <f>ROUND(I182*H182,2)</f>
        <v>0</v>
      </c>
      <c r="BL182" s="22" t="s">
        <v>191</v>
      </c>
      <c r="BM182" s="22" t="s">
        <v>355</v>
      </c>
    </row>
    <row r="183" spans="2:65" s="1" customFormat="1" ht="22.5" customHeight="1">
      <c r="B183" s="39"/>
      <c r="C183" s="227" t="s">
        <v>255</v>
      </c>
      <c r="D183" s="227" t="s">
        <v>238</v>
      </c>
      <c r="E183" s="228" t="s">
        <v>1114</v>
      </c>
      <c r="F183" s="229" t="s">
        <v>1115</v>
      </c>
      <c r="G183" s="230" t="s">
        <v>349</v>
      </c>
      <c r="H183" s="231">
        <v>26</v>
      </c>
      <c r="I183" s="232"/>
      <c r="J183" s="233">
        <f>ROUND(I183*H183,2)</f>
        <v>0</v>
      </c>
      <c r="K183" s="229" t="s">
        <v>21</v>
      </c>
      <c r="L183" s="234"/>
      <c r="M183" s="235" t="s">
        <v>21</v>
      </c>
      <c r="N183" s="236" t="s">
        <v>43</v>
      </c>
      <c r="O183" s="40"/>
      <c r="P183" s="200">
        <f>O183*H183</f>
        <v>0</v>
      </c>
      <c r="Q183" s="200">
        <v>0</v>
      </c>
      <c r="R183" s="200">
        <f>Q183*H183</f>
        <v>0</v>
      </c>
      <c r="S183" s="200">
        <v>0</v>
      </c>
      <c r="T183" s="201">
        <f>S183*H183</f>
        <v>0</v>
      </c>
      <c r="AR183" s="22" t="s">
        <v>220</v>
      </c>
      <c r="AT183" s="22" t="s">
        <v>238</v>
      </c>
      <c r="AU183" s="22" t="s">
        <v>82</v>
      </c>
      <c r="AY183" s="22" t="s">
        <v>156</v>
      </c>
      <c r="BE183" s="202">
        <f>IF(N183="základní",J183,0)</f>
        <v>0</v>
      </c>
      <c r="BF183" s="202">
        <f>IF(N183="snížená",J183,0)</f>
        <v>0</v>
      </c>
      <c r="BG183" s="202">
        <f>IF(N183="zákl. přenesená",J183,0)</f>
        <v>0</v>
      </c>
      <c r="BH183" s="202">
        <f>IF(N183="sníž. přenesená",J183,0)</f>
        <v>0</v>
      </c>
      <c r="BI183" s="202">
        <f>IF(N183="nulová",J183,0)</f>
        <v>0</v>
      </c>
      <c r="BJ183" s="22" t="s">
        <v>80</v>
      </c>
      <c r="BK183" s="202">
        <f>ROUND(I183*H183,2)</f>
        <v>0</v>
      </c>
      <c r="BL183" s="22" t="s">
        <v>191</v>
      </c>
      <c r="BM183" s="22" t="s">
        <v>359</v>
      </c>
    </row>
    <row r="184" spans="2:65" s="11" customFormat="1">
      <c r="B184" s="203"/>
      <c r="C184" s="204"/>
      <c r="D184" s="205" t="s">
        <v>163</v>
      </c>
      <c r="E184" s="206" t="s">
        <v>21</v>
      </c>
      <c r="F184" s="207" t="s">
        <v>1165</v>
      </c>
      <c r="G184" s="204"/>
      <c r="H184" s="208">
        <v>26</v>
      </c>
      <c r="I184" s="209"/>
      <c r="J184" s="204"/>
      <c r="K184" s="204"/>
      <c r="L184" s="210"/>
      <c r="M184" s="211"/>
      <c r="N184" s="212"/>
      <c r="O184" s="212"/>
      <c r="P184" s="212"/>
      <c r="Q184" s="212"/>
      <c r="R184" s="212"/>
      <c r="S184" s="212"/>
      <c r="T184" s="213"/>
      <c r="AT184" s="214" t="s">
        <v>163</v>
      </c>
      <c r="AU184" s="214" t="s">
        <v>82</v>
      </c>
      <c r="AV184" s="11" t="s">
        <v>82</v>
      </c>
      <c r="AW184" s="11" t="s">
        <v>35</v>
      </c>
      <c r="AX184" s="11" t="s">
        <v>72</v>
      </c>
      <c r="AY184" s="214" t="s">
        <v>156</v>
      </c>
    </row>
    <row r="185" spans="2:65" s="12" customFormat="1">
      <c r="B185" s="215"/>
      <c r="C185" s="216"/>
      <c r="D185" s="217" t="s">
        <v>163</v>
      </c>
      <c r="E185" s="218" t="s">
        <v>21</v>
      </c>
      <c r="F185" s="219" t="s">
        <v>166</v>
      </c>
      <c r="G185" s="216"/>
      <c r="H185" s="220">
        <v>26</v>
      </c>
      <c r="I185" s="221"/>
      <c r="J185" s="216"/>
      <c r="K185" s="216"/>
      <c r="L185" s="222"/>
      <c r="M185" s="223"/>
      <c r="N185" s="224"/>
      <c r="O185" s="224"/>
      <c r="P185" s="224"/>
      <c r="Q185" s="224"/>
      <c r="R185" s="224"/>
      <c r="S185" s="224"/>
      <c r="T185" s="225"/>
      <c r="AT185" s="226" t="s">
        <v>163</v>
      </c>
      <c r="AU185" s="226" t="s">
        <v>82</v>
      </c>
      <c r="AV185" s="12" t="s">
        <v>162</v>
      </c>
      <c r="AW185" s="12" t="s">
        <v>35</v>
      </c>
      <c r="AX185" s="12" t="s">
        <v>80</v>
      </c>
      <c r="AY185" s="226" t="s">
        <v>156</v>
      </c>
    </row>
    <row r="186" spans="2:65" s="1" customFormat="1" ht="22.5" customHeight="1">
      <c r="B186" s="39"/>
      <c r="C186" s="227" t="s">
        <v>360</v>
      </c>
      <c r="D186" s="227" t="s">
        <v>238</v>
      </c>
      <c r="E186" s="228" t="s">
        <v>1166</v>
      </c>
      <c r="F186" s="229" t="s">
        <v>1167</v>
      </c>
      <c r="G186" s="230" t="s">
        <v>349</v>
      </c>
      <c r="H186" s="231">
        <v>10</v>
      </c>
      <c r="I186" s="232"/>
      <c r="J186" s="233">
        <f>ROUND(I186*H186,2)</f>
        <v>0</v>
      </c>
      <c r="K186" s="229" t="s">
        <v>21</v>
      </c>
      <c r="L186" s="234"/>
      <c r="M186" s="235" t="s">
        <v>21</v>
      </c>
      <c r="N186" s="236" t="s">
        <v>43</v>
      </c>
      <c r="O186" s="40"/>
      <c r="P186" s="200">
        <f>O186*H186</f>
        <v>0</v>
      </c>
      <c r="Q186" s="200">
        <v>0</v>
      </c>
      <c r="R186" s="200">
        <f>Q186*H186</f>
        <v>0</v>
      </c>
      <c r="S186" s="200">
        <v>0</v>
      </c>
      <c r="T186" s="201">
        <f>S186*H186</f>
        <v>0</v>
      </c>
      <c r="AR186" s="22" t="s">
        <v>220</v>
      </c>
      <c r="AT186" s="22" t="s">
        <v>238</v>
      </c>
      <c r="AU186" s="22" t="s">
        <v>82</v>
      </c>
      <c r="AY186" s="22" t="s">
        <v>156</v>
      </c>
      <c r="BE186" s="202">
        <f>IF(N186="základní",J186,0)</f>
        <v>0</v>
      </c>
      <c r="BF186" s="202">
        <f>IF(N186="snížená",J186,0)</f>
        <v>0</v>
      </c>
      <c r="BG186" s="202">
        <f>IF(N186="zákl. přenesená",J186,0)</f>
        <v>0</v>
      </c>
      <c r="BH186" s="202">
        <f>IF(N186="sníž. přenesená",J186,0)</f>
        <v>0</v>
      </c>
      <c r="BI186" s="202">
        <f>IF(N186="nulová",J186,0)</f>
        <v>0</v>
      </c>
      <c r="BJ186" s="22" t="s">
        <v>80</v>
      </c>
      <c r="BK186" s="202">
        <f>ROUND(I186*H186,2)</f>
        <v>0</v>
      </c>
      <c r="BL186" s="22" t="s">
        <v>191</v>
      </c>
      <c r="BM186" s="22" t="s">
        <v>363</v>
      </c>
    </row>
    <row r="187" spans="2:65" s="1" customFormat="1" ht="22.5" customHeight="1">
      <c r="B187" s="39"/>
      <c r="C187" s="227" t="s">
        <v>259</v>
      </c>
      <c r="D187" s="227" t="s">
        <v>238</v>
      </c>
      <c r="E187" s="228" t="s">
        <v>1168</v>
      </c>
      <c r="F187" s="229" t="s">
        <v>1169</v>
      </c>
      <c r="G187" s="230" t="s">
        <v>349</v>
      </c>
      <c r="H187" s="231">
        <v>20</v>
      </c>
      <c r="I187" s="232"/>
      <c r="J187" s="233">
        <f>ROUND(I187*H187,2)</f>
        <v>0</v>
      </c>
      <c r="K187" s="229" t="s">
        <v>21</v>
      </c>
      <c r="L187" s="234"/>
      <c r="M187" s="235" t="s">
        <v>21</v>
      </c>
      <c r="N187" s="236" t="s">
        <v>43</v>
      </c>
      <c r="O187" s="40"/>
      <c r="P187" s="200">
        <f>O187*H187</f>
        <v>0</v>
      </c>
      <c r="Q187" s="200">
        <v>0</v>
      </c>
      <c r="R187" s="200">
        <f>Q187*H187</f>
        <v>0</v>
      </c>
      <c r="S187" s="200">
        <v>0</v>
      </c>
      <c r="T187" s="201">
        <f>S187*H187</f>
        <v>0</v>
      </c>
      <c r="AR187" s="22" t="s">
        <v>220</v>
      </c>
      <c r="AT187" s="22" t="s">
        <v>238</v>
      </c>
      <c r="AU187" s="22" t="s">
        <v>82</v>
      </c>
      <c r="AY187" s="22" t="s">
        <v>156</v>
      </c>
      <c r="BE187" s="202">
        <f>IF(N187="základní",J187,0)</f>
        <v>0</v>
      </c>
      <c r="BF187" s="202">
        <f>IF(N187="snížená",J187,0)</f>
        <v>0</v>
      </c>
      <c r="BG187" s="202">
        <f>IF(N187="zákl. přenesená",J187,0)</f>
        <v>0</v>
      </c>
      <c r="BH187" s="202">
        <f>IF(N187="sníž. přenesená",J187,0)</f>
        <v>0</v>
      </c>
      <c r="BI187" s="202">
        <f>IF(N187="nulová",J187,0)</f>
        <v>0</v>
      </c>
      <c r="BJ187" s="22" t="s">
        <v>80</v>
      </c>
      <c r="BK187" s="202">
        <f>ROUND(I187*H187,2)</f>
        <v>0</v>
      </c>
      <c r="BL187" s="22" t="s">
        <v>191</v>
      </c>
      <c r="BM187" s="22" t="s">
        <v>367</v>
      </c>
    </row>
    <row r="188" spans="2:65" s="11" customFormat="1">
      <c r="B188" s="203"/>
      <c r="C188" s="204"/>
      <c r="D188" s="205" t="s">
        <v>163</v>
      </c>
      <c r="E188" s="206" t="s">
        <v>21</v>
      </c>
      <c r="F188" s="207" t="s">
        <v>1170</v>
      </c>
      <c r="G188" s="204"/>
      <c r="H188" s="208">
        <v>20</v>
      </c>
      <c r="I188" s="209"/>
      <c r="J188" s="204"/>
      <c r="K188" s="204"/>
      <c r="L188" s="210"/>
      <c r="M188" s="211"/>
      <c r="N188" s="212"/>
      <c r="O188" s="212"/>
      <c r="P188" s="212"/>
      <c r="Q188" s="212"/>
      <c r="R188" s="212"/>
      <c r="S188" s="212"/>
      <c r="T188" s="213"/>
      <c r="AT188" s="214" t="s">
        <v>163</v>
      </c>
      <c r="AU188" s="214" t="s">
        <v>82</v>
      </c>
      <c r="AV188" s="11" t="s">
        <v>82</v>
      </c>
      <c r="AW188" s="11" t="s">
        <v>35</v>
      </c>
      <c r="AX188" s="11" t="s">
        <v>72</v>
      </c>
      <c r="AY188" s="214" t="s">
        <v>156</v>
      </c>
    </row>
    <row r="189" spans="2:65" s="12" customFormat="1">
      <c r="B189" s="215"/>
      <c r="C189" s="216"/>
      <c r="D189" s="217" t="s">
        <v>163</v>
      </c>
      <c r="E189" s="218" t="s">
        <v>21</v>
      </c>
      <c r="F189" s="219" t="s">
        <v>166</v>
      </c>
      <c r="G189" s="216"/>
      <c r="H189" s="220">
        <v>20</v>
      </c>
      <c r="I189" s="221"/>
      <c r="J189" s="216"/>
      <c r="K189" s="216"/>
      <c r="L189" s="222"/>
      <c r="M189" s="223"/>
      <c r="N189" s="224"/>
      <c r="O189" s="224"/>
      <c r="P189" s="224"/>
      <c r="Q189" s="224"/>
      <c r="R189" s="224"/>
      <c r="S189" s="224"/>
      <c r="T189" s="225"/>
      <c r="AT189" s="226" t="s">
        <v>163</v>
      </c>
      <c r="AU189" s="226" t="s">
        <v>82</v>
      </c>
      <c r="AV189" s="12" t="s">
        <v>162</v>
      </c>
      <c r="AW189" s="12" t="s">
        <v>35</v>
      </c>
      <c r="AX189" s="12" t="s">
        <v>80</v>
      </c>
      <c r="AY189" s="226" t="s">
        <v>156</v>
      </c>
    </row>
    <row r="190" spans="2:65" s="1" customFormat="1" ht="31.5" customHeight="1">
      <c r="B190" s="39"/>
      <c r="C190" s="191" t="s">
        <v>368</v>
      </c>
      <c r="D190" s="191" t="s">
        <v>158</v>
      </c>
      <c r="E190" s="192" t="s">
        <v>1171</v>
      </c>
      <c r="F190" s="193" t="s">
        <v>1172</v>
      </c>
      <c r="G190" s="194" t="s">
        <v>317</v>
      </c>
      <c r="H190" s="195">
        <v>6</v>
      </c>
      <c r="I190" s="196"/>
      <c r="J190" s="197">
        <f>ROUND(I190*H190,2)</f>
        <v>0</v>
      </c>
      <c r="K190" s="193" t="s">
        <v>21</v>
      </c>
      <c r="L190" s="59"/>
      <c r="M190" s="198" t="s">
        <v>21</v>
      </c>
      <c r="N190" s="199" t="s">
        <v>43</v>
      </c>
      <c r="O190" s="40"/>
      <c r="P190" s="200">
        <f>O190*H190</f>
        <v>0</v>
      </c>
      <c r="Q190" s="200">
        <v>0</v>
      </c>
      <c r="R190" s="200">
        <f>Q190*H190</f>
        <v>0</v>
      </c>
      <c r="S190" s="200">
        <v>0</v>
      </c>
      <c r="T190" s="201">
        <f>S190*H190</f>
        <v>0</v>
      </c>
      <c r="AR190" s="22" t="s">
        <v>191</v>
      </c>
      <c r="AT190" s="22" t="s">
        <v>158</v>
      </c>
      <c r="AU190" s="22" t="s">
        <v>82</v>
      </c>
      <c r="AY190" s="22" t="s">
        <v>156</v>
      </c>
      <c r="BE190" s="202">
        <f>IF(N190="základní",J190,0)</f>
        <v>0</v>
      </c>
      <c r="BF190" s="202">
        <f>IF(N190="snížená",J190,0)</f>
        <v>0</v>
      </c>
      <c r="BG190" s="202">
        <f>IF(N190="zákl. přenesená",J190,0)</f>
        <v>0</v>
      </c>
      <c r="BH190" s="202">
        <f>IF(N190="sníž. přenesená",J190,0)</f>
        <v>0</v>
      </c>
      <c r="BI190" s="202">
        <f>IF(N190="nulová",J190,0)</f>
        <v>0</v>
      </c>
      <c r="BJ190" s="22" t="s">
        <v>80</v>
      </c>
      <c r="BK190" s="202">
        <f>ROUND(I190*H190,2)</f>
        <v>0</v>
      </c>
      <c r="BL190" s="22" t="s">
        <v>191</v>
      </c>
      <c r="BM190" s="22" t="s">
        <v>371</v>
      </c>
    </row>
    <row r="191" spans="2:65" s="1" customFormat="1" ht="31.5" customHeight="1">
      <c r="B191" s="39"/>
      <c r="C191" s="191" t="s">
        <v>264</v>
      </c>
      <c r="D191" s="191" t="s">
        <v>158</v>
      </c>
      <c r="E191" s="192" t="s">
        <v>1173</v>
      </c>
      <c r="F191" s="193" t="s">
        <v>1117</v>
      </c>
      <c r="G191" s="194" t="s">
        <v>317</v>
      </c>
      <c r="H191" s="195">
        <v>7</v>
      </c>
      <c r="I191" s="196"/>
      <c r="J191" s="197">
        <f>ROUND(I191*H191,2)</f>
        <v>0</v>
      </c>
      <c r="K191" s="193" t="s">
        <v>21</v>
      </c>
      <c r="L191" s="59"/>
      <c r="M191" s="198" t="s">
        <v>21</v>
      </c>
      <c r="N191" s="199" t="s">
        <v>43</v>
      </c>
      <c r="O191" s="40"/>
      <c r="P191" s="200">
        <f>O191*H191</f>
        <v>0</v>
      </c>
      <c r="Q191" s="200">
        <v>0</v>
      </c>
      <c r="R191" s="200">
        <f>Q191*H191</f>
        <v>0</v>
      </c>
      <c r="S191" s="200">
        <v>0</v>
      </c>
      <c r="T191" s="201">
        <f>S191*H191</f>
        <v>0</v>
      </c>
      <c r="AR191" s="22" t="s">
        <v>191</v>
      </c>
      <c r="AT191" s="22" t="s">
        <v>158</v>
      </c>
      <c r="AU191" s="22" t="s">
        <v>82</v>
      </c>
      <c r="AY191" s="22" t="s">
        <v>156</v>
      </c>
      <c r="BE191" s="202">
        <f>IF(N191="základní",J191,0)</f>
        <v>0</v>
      </c>
      <c r="BF191" s="202">
        <f>IF(N191="snížená",J191,0)</f>
        <v>0</v>
      </c>
      <c r="BG191" s="202">
        <f>IF(N191="zákl. přenesená",J191,0)</f>
        <v>0</v>
      </c>
      <c r="BH191" s="202">
        <f>IF(N191="sníž. přenesená",J191,0)</f>
        <v>0</v>
      </c>
      <c r="BI191" s="202">
        <f>IF(N191="nulová",J191,0)</f>
        <v>0</v>
      </c>
      <c r="BJ191" s="22" t="s">
        <v>80</v>
      </c>
      <c r="BK191" s="202">
        <f>ROUND(I191*H191,2)</f>
        <v>0</v>
      </c>
      <c r="BL191" s="22" t="s">
        <v>191</v>
      </c>
      <c r="BM191" s="22" t="s">
        <v>374</v>
      </c>
    </row>
    <row r="192" spans="2:65" s="11" customFormat="1">
      <c r="B192" s="203"/>
      <c r="C192" s="204"/>
      <c r="D192" s="205" t="s">
        <v>163</v>
      </c>
      <c r="E192" s="206" t="s">
        <v>21</v>
      </c>
      <c r="F192" s="207" t="s">
        <v>185</v>
      </c>
      <c r="G192" s="204"/>
      <c r="H192" s="208">
        <v>7</v>
      </c>
      <c r="I192" s="209"/>
      <c r="J192" s="204"/>
      <c r="K192" s="204"/>
      <c r="L192" s="210"/>
      <c r="M192" s="211"/>
      <c r="N192" s="212"/>
      <c r="O192" s="212"/>
      <c r="P192" s="212"/>
      <c r="Q192" s="212"/>
      <c r="R192" s="212"/>
      <c r="S192" s="212"/>
      <c r="T192" s="213"/>
      <c r="AT192" s="214" t="s">
        <v>163</v>
      </c>
      <c r="AU192" s="214" t="s">
        <v>82</v>
      </c>
      <c r="AV192" s="11" t="s">
        <v>82</v>
      </c>
      <c r="AW192" s="11" t="s">
        <v>35</v>
      </c>
      <c r="AX192" s="11" t="s">
        <v>72</v>
      </c>
      <c r="AY192" s="214" t="s">
        <v>156</v>
      </c>
    </row>
    <row r="193" spans="2:65" s="12" customFormat="1">
      <c r="B193" s="215"/>
      <c r="C193" s="216"/>
      <c r="D193" s="217" t="s">
        <v>163</v>
      </c>
      <c r="E193" s="218" t="s">
        <v>21</v>
      </c>
      <c r="F193" s="219" t="s">
        <v>166</v>
      </c>
      <c r="G193" s="216"/>
      <c r="H193" s="220">
        <v>7</v>
      </c>
      <c r="I193" s="221"/>
      <c r="J193" s="216"/>
      <c r="K193" s="216"/>
      <c r="L193" s="222"/>
      <c r="M193" s="223"/>
      <c r="N193" s="224"/>
      <c r="O193" s="224"/>
      <c r="P193" s="224"/>
      <c r="Q193" s="224"/>
      <c r="R193" s="224"/>
      <c r="S193" s="224"/>
      <c r="T193" s="225"/>
      <c r="AT193" s="226" t="s">
        <v>163</v>
      </c>
      <c r="AU193" s="226" t="s">
        <v>82</v>
      </c>
      <c r="AV193" s="12" t="s">
        <v>162</v>
      </c>
      <c r="AW193" s="12" t="s">
        <v>35</v>
      </c>
      <c r="AX193" s="12" t="s">
        <v>80</v>
      </c>
      <c r="AY193" s="226" t="s">
        <v>156</v>
      </c>
    </row>
    <row r="194" spans="2:65" s="1" customFormat="1" ht="31.5" customHeight="1">
      <c r="B194" s="39"/>
      <c r="C194" s="191" t="s">
        <v>377</v>
      </c>
      <c r="D194" s="191" t="s">
        <v>158</v>
      </c>
      <c r="E194" s="192" t="s">
        <v>1174</v>
      </c>
      <c r="F194" s="193" t="s">
        <v>1175</v>
      </c>
      <c r="G194" s="194" t="s">
        <v>317</v>
      </c>
      <c r="H194" s="195">
        <v>5</v>
      </c>
      <c r="I194" s="196"/>
      <c r="J194" s="197">
        <f>ROUND(I194*H194,2)</f>
        <v>0</v>
      </c>
      <c r="K194" s="193" t="s">
        <v>21</v>
      </c>
      <c r="L194" s="59"/>
      <c r="M194" s="198" t="s">
        <v>21</v>
      </c>
      <c r="N194" s="199" t="s">
        <v>43</v>
      </c>
      <c r="O194" s="40"/>
      <c r="P194" s="200">
        <f>O194*H194</f>
        <v>0</v>
      </c>
      <c r="Q194" s="200">
        <v>0</v>
      </c>
      <c r="R194" s="200">
        <f>Q194*H194</f>
        <v>0</v>
      </c>
      <c r="S194" s="200">
        <v>0</v>
      </c>
      <c r="T194" s="201">
        <f>S194*H194</f>
        <v>0</v>
      </c>
      <c r="AR194" s="22" t="s">
        <v>191</v>
      </c>
      <c r="AT194" s="22" t="s">
        <v>158</v>
      </c>
      <c r="AU194" s="22" t="s">
        <v>82</v>
      </c>
      <c r="AY194" s="22" t="s">
        <v>156</v>
      </c>
      <c r="BE194" s="202">
        <f>IF(N194="základní",J194,0)</f>
        <v>0</v>
      </c>
      <c r="BF194" s="202">
        <f>IF(N194="snížená",J194,0)</f>
        <v>0</v>
      </c>
      <c r="BG194" s="202">
        <f>IF(N194="zákl. přenesená",J194,0)</f>
        <v>0</v>
      </c>
      <c r="BH194" s="202">
        <f>IF(N194="sníž. přenesená",J194,0)</f>
        <v>0</v>
      </c>
      <c r="BI194" s="202">
        <f>IF(N194="nulová",J194,0)</f>
        <v>0</v>
      </c>
      <c r="BJ194" s="22" t="s">
        <v>80</v>
      </c>
      <c r="BK194" s="202">
        <f>ROUND(I194*H194,2)</f>
        <v>0</v>
      </c>
      <c r="BL194" s="22" t="s">
        <v>191</v>
      </c>
      <c r="BM194" s="22" t="s">
        <v>380</v>
      </c>
    </row>
    <row r="195" spans="2:65" s="1" customFormat="1" ht="31.5" customHeight="1">
      <c r="B195" s="39"/>
      <c r="C195" s="191" t="s">
        <v>267</v>
      </c>
      <c r="D195" s="191" t="s">
        <v>158</v>
      </c>
      <c r="E195" s="192" t="s">
        <v>1176</v>
      </c>
      <c r="F195" s="193" t="s">
        <v>1177</v>
      </c>
      <c r="G195" s="194" t="s">
        <v>317</v>
      </c>
      <c r="H195" s="195">
        <v>2</v>
      </c>
      <c r="I195" s="196"/>
      <c r="J195" s="197">
        <f>ROUND(I195*H195,2)</f>
        <v>0</v>
      </c>
      <c r="K195" s="193" t="s">
        <v>21</v>
      </c>
      <c r="L195" s="59"/>
      <c r="M195" s="198" t="s">
        <v>21</v>
      </c>
      <c r="N195" s="199" t="s">
        <v>43</v>
      </c>
      <c r="O195" s="40"/>
      <c r="P195" s="200">
        <f>O195*H195</f>
        <v>0</v>
      </c>
      <c r="Q195" s="200">
        <v>0</v>
      </c>
      <c r="R195" s="200">
        <f>Q195*H195</f>
        <v>0</v>
      </c>
      <c r="S195" s="200">
        <v>0</v>
      </c>
      <c r="T195" s="201">
        <f>S195*H195</f>
        <v>0</v>
      </c>
      <c r="AR195" s="22" t="s">
        <v>191</v>
      </c>
      <c r="AT195" s="22" t="s">
        <v>158</v>
      </c>
      <c r="AU195" s="22" t="s">
        <v>82</v>
      </c>
      <c r="AY195" s="22" t="s">
        <v>156</v>
      </c>
      <c r="BE195" s="202">
        <f>IF(N195="základní",J195,0)</f>
        <v>0</v>
      </c>
      <c r="BF195" s="202">
        <f>IF(N195="snížená",J195,0)</f>
        <v>0</v>
      </c>
      <c r="BG195" s="202">
        <f>IF(N195="zákl. přenesená",J195,0)</f>
        <v>0</v>
      </c>
      <c r="BH195" s="202">
        <f>IF(N195="sníž. přenesená",J195,0)</f>
        <v>0</v>
      </c>
      <c r="BI195" s="202">
        <f>IF(N195="nulová",J195,0)</f>
        <v>0</v>
      </c>
      <c r="BJ195" s="22" t="s">
        <v>80</v>
      </c>
      <c r="BK195" s="202">
        <f>ROUND(I195*H195,2)</f>
        <v>0</v>
      </c>
      <c r="BL195" s="22" t="s">
        <v>191</v>
      </c>
      <c r="BM195" s="22" t="s">
        <v>383</v>
      </c>
    </row>
    <row r="196" spans="2:65" s="11" customFormat="1">
      <c r="B196" s="203"/>
      <c r="C196" s="204"/>
      <c r="D196" s="205" t="s">
        <v>163</v>
      </c>
      <c r="E196" s="206" t="s">
        <v>21</v>
      </c>
      <c r="F196" s="207" t="s">
        <v>82</v>
      </c>
      <c r="G196" s="204"/>
      <c r="H196" s="208">
        <v>2</v>
      </c>
      <c r="I196" s="209"/>
      <c r="J196" s="204"/>
      <c r="K196" s="204"/>
      <c r="L196" s="210"/>
      <c r="M196" s="211"/>
      <c r="N196" s="212"/>
      <c r="O196" s="212"/>
      <c r="P196" s="212"/>
      <c r="Q196" s="212"/>
      <c r="R196" s="212"/>
      <c r="S196" s="212"/>
      <c r="T196" s="213"/>
      <c r="AT196" s="214" t="s">
        <v>163</v>
      </c>
      <c r="AU196" s="214" t="s">
        <v>82</v>
      </c>
      <c r="AV196" s="11" t="s">
        <v>82</v>
      </c>
      <c r="AW196" s="11" t="s">
        <v>35</v>
      </c>
      <c r="AX196" s="11" t="s">
        <v>72</v>
      </c>
      <c r="AY196" s="214" t="s">
        <v>156</v>
      </c>
    </row>
    <row r="197" spans="2:65" s="12" customFormat="1">
      <c r="B197" s="215"/>
      <c r="C197" s="216"/>
      <c r="D197" s="217" t="s">
        <v>163</v>
      </c>
      <c r="E197" s="218" t="s">
        <v>21</v>
      </c>
      <c r="F197" s="219" t="s">
        <v>166</v>
      </c>
      <c r="G197" s="216"/>
      <c r="H197" s="220">
        <v>2</v>
      </c>
      <c r="I197" s="221"/>
      <c r="J197" s="216"/>
      <c r="K197" s="216"/>
      <c r="L197" s="222"/>
      <c r="M197" s="223"/>
      <c r="N197" s="224"/>
      <c r="O197" s="224"/>
      <c r="P197" s="224"/>
      <c r="Q197" s="224"/>
      <c r="R197" s="224"/>
      <c r="S197" s="224"/>
      <c r="T197" s="225"/>
      <c r="AT197" s="226" t="s">
        <v>163</v>
      </c>
      <c r="AU197" s="226" t="s">
        <v>82</v>
      </c>
      <c r="AV197" s="12" t="s">
        <v>162</v>
      </c>
      <c r="AW197" s="12" t="s">
        <v>35</v>
      </c>
      <c r="AX197" s="12" t="s">
        <v>80</v>
      </c>
      <c r="AY197" s="226" t="s">
        <v>156</v>
      </c>
    </row>
    <row r="198" spans="2:65" s="1" customFormat="1" ht="31.5" customHeight="1">
      <c r="B198" s="39"/>
      <c r="C198" s="191" t="s">
        <v>384</v>
      </c>
      <c r="D198" s="191" t="s">
        <v>158</v>
      </c>
      <c r="E198" s="192" t="s">
        <v>1178</v>
      </c>
      <c r="F198" s="193" t="s">
        <v>1179</v>
      </c>
      <c r="G198" s="194" t="s">
        <v>349</v>
      </c>
      <c r="H198" s="195">
        <v>60</v>
      </c>
      <c r="I198" s="196"/>
      <c r="J198" s="197">
        <f>ROUND(I198*H198,2)</f>
        <v>0</v>
      </c>
      <c r="K198" s="193" t="s">
        <v>21</v>
      </c>
      <c r="L198" s="59"/>
      <c r="M198" s="198" t="s">
        <v>21</v>
      </c>
      <c r="N198" s="199" t="s">
        <v>43</v>
      </c>
      <c r="O198" s="40"/>
      <c r="P198" s="200">
        <f>O198*H198</f>
        <v>0</v>
      </c>
      <c r="Q198" s="200">
        <v>0</v>
      </c>
      <c r="R198" s="200">
        <f>Q198*H198</f>
        <v>0</v>
      </c>
      <c r="S198" s="200">
        <v>0</v>
      </c>
      <c r="T198" s="201">
        <f>S198*H198</f>
        <v>0</v>
      </c>
      <c r="AR198" s="22" t="s">
        <v>191</v>
      </c>
      <c r="AT198" s="22" t="s">
        <v>158</v>
      </c>
      <c r="AU198" s="22" t="s">
        <v>82</v>
      </c>
      <c r="AY198" s="22" t="s">
        <v>156</v>
      </c>
      <c r="BE198" s="202">
        <f>IF(N198="základní",J198,0)</f>
        <v>0</v>
      </c>
      <c r="BF198" s="202">
        <f>IF(N198="snížená",J198,0)</f>
        <v>0</v>
      </c>
      <c r="BG198" s="202">
        <f>IF(N198="zákl. přenesená",J198,0)</f>
        <v>0</v>
      </c>
      <c r="BH198" s="202">
        <f>IF(N198="sníž. přenesená",J198,0)</f>
        <v>0</v>
      </c>
      <c r="BI198" s="202">
        <f>IF(N198="nulová",J198,0)</f>
        <v>0</v>
      </c>
      <c r="BJ198" s="22" t="s">
        <v>80</v>
      </c>
      <c r="BK198" s="202">
        <f>ROUND(I198*H198,2)</f>
        <v>0</v>
      </c>
      <c r="BL198" s="22" t="s">
        <v>191</v>
      </c>
      <c r="BM198" s="22" t="s">
        <v>387</v>
      </c>
    </row>
    <row r="199" spans="2:65" s="1" customFormat="1" ht="31.5" customHeight="1">
      <c r="B199" s="39"/>
      <c r="C199" s="191" t="s">
        <v>275</v>
      </c>
      <c r="D199" s="191" t="s">
        <v>158</v>
      </c>
      <c r="E199" s="192" t="s">
        <v>1180</v>
      </c>
      <c r="F199" s="193" t="s">
        <v>1181</v>
      </c>
      <c r="G199" s="194" t="s">
        <v>349</v>
      </c>
      <c r="H199" s="195">
        <v>60</v>
      </c>
      <c r="I199" s="196"/>
      <c r="J199" s="197">
        <f>ROUND(I199*H199,2)</f>
        <v>0</v>
      </c>
      <c r="K199" s="193" t="s">
        <v>21</v>
      </c>
      <c r="L199" s="59"/>
      <c r="M199" s="198" t="s">
        <v>21</v>
      </c>
      <c r="N199" s="199" t="s">
        <v>43</v>
      </c>
      <c r="O199" s="40"/>
      <c r="P199" s="200">
        <f>O199*H199</f>
        <v>0</v>
      </c>
      <c r="Q199" s="200">
        <v>0</v>
      </c>
      <c r="R199" s="200">
        <f>Q199*H199</f>
        <v>0</v>
      </c>
      <c r="S199" s="200">
        <v>0</v>
      </c>
      <c r="T199" s="201">
        <f>S199*H199</f>
        <v>0</v>
      </c>
      <c r="AR199" s="22" t="s">
        <v>191</v>
      </c>
      <c r="AT199" s="22" t="s">
        <v>158</v>
      </c>
      <c r="AU199" s="22" t="s">
        <v>82</v>
      </c>
      <c r="AY199" s="22" t="s">
        <v>156</v>
      </c>
      <c r="BE199" s="202">
        <f>IF(N199="základní",J199,0)</f>
        <v>0</v>
      </c>
      <c r="BF199" s="202">
        <f>IF(N199="snížená",J199,0)</f>
        <v>0</v>
      </c>
      <c r="BG199" s="202">
        <f>IF(N199="zákl. přenesená",J199,0)</f>
        <v>0</v>
      </c>
      <c r="BH199" s="202">
        <f>IF(N199="sníž. přenesená",J199,0)</f>
        <v>0</v>
      </c>
      <c r="BI199" s="202">
        <f>IF(N199="nulová",J199,0)</f>
        <v>0</v>
      </c>
      <c r="BJ199" s="22" t="s">
        <v>80</v>
      </c>
      <c r="BK199" s="202">
        <f>ROUND(I199*H199,2)</f>
        <v>0</v>
      </c>
      <c r="BL199" s="22" t="s">
        <v>191</v>
      </c>
      <c r="BM199" s="22" t="s">
        <v>390</v>
      </c>
    </row>
    <row r="200" spans="2:65" s="11" customFormat="1">
      <c r="B200" s="203"/>
      <c r="C200" s="204"/>
      <c r="D200" s="205" t="s">
        <v>163</v>
      </c>
      <c r="E200" s="206" t="s">
        <v>21</v>
      </c>
      <c r="F200" s="207" t="s">
        <v>291</v>
      </c>
      <c r="G200" s="204"/>
      <c r="H200" s="208">
        <v>60</v>
      </c>
      <c r="I200" s="209"/>
      <c r="J200" s="204"/>
      <c r="K200" s="204"/>
      <c r="L200" s="210"/>
      <c r="M200" s="211"/>
      <c r="N200" s="212"/>
      <c r="O200" s="212"/>
      <c r="P200" s="212"/>
      <c r="Q200" s="212"/>
      <c r="R200" s="212"/>
      <c r="S200" s="212"/>
      <c r="T200" s="213"/>
      <c r="AT200" s="214" t="s">
        <v>163</v>
      </c>
      <c r="AU200" s="214" t="s">
        <v>82</v>
      </c>
      <c r="AV200" s="11" t="s">
        <v>82</v>
      </c>
      <c r="AW200" s="11" t="s">
        <v>35</v>
      </c>
      <c r="AX200" s="11" t="s">
        <v>72</v>
      </c>
      <c r="AY200" s="214" t="s">
        <v>156</v>
      </c>
    </row>
    <row r="201" spans="2:65" s="12" customFormat="1">
      <c r="B201" s="215"/>
      <c r="C201" s="216"/>
      <c r="D201" s="217" t="s">
        <v>163</v>
      </c>
      <c r="E201" s="218" t="s">
        <v>21</v>
      </c>
      <c r="F201" s="219" t="s">
        <v>166</v>
      </c>
      <c r="G201" s="216"/>
      <c r="H201" s="220">
        <v>60</v>
      </c>
      <c r="I201" s="221"/>
      <c r="J201" s="216"/>
      <c r="K201" s="216"/>
      <c r="L201" s="222"/>
      <c r="M201" s="223"/>
      <c r="N201" s="224"/>
      <c r="O201" s="224"/>
      <c r="P201" s="224"/>
      <c r="Q201" s="224"/>
      <c r="R201" s="224"/>
      <c r="S201" s="224"/>
      <c r="T201" s="225"/>
      <c r="AT201" s="226" t="s">
        <v>163</v>
      </c>
      <c r="AU201" s="226" t="s">
        <v>82</v>
      </c>
      <c r="AV201" s="12" t="s">
        <v>162</v>
      </c>
      <c r="AW201" s="12" t="s">
        <v>35</v>
      </c>
      <c r="AX201" s="12" t="s">
        <v>80</v>
      </c>
      <c r="AY201" s="226" t="s">
        <v>156</v>
      </c>
    </row>
    <row r="202" spans="2:65" s="1" customFormat="1" ht="31.5" customHeight="1">
      <c r="B202" s="39"/>
      <c r="C202" s="191" t="s">
        <v>393</v>
      </c>
      <c r="D202" s="191" t="s">
        <v>158</v>
      </c>
      <c r="E202" s="192" t="s">
        <v>1182</v>
      </c>
      <c r="F202" s="193" t="s">
        <v>1181</v>
      </c>
      <c r="G202" s="194" t="s">
        <v>421</v>
      </c>
      <c r="H202" s="195">
        <v>1</v>
      </c>
      <c r="I202" s="196"/>
      <c r="J202" s="197">
        <f>ROUND(I202*H202,2)</f>
        <v>0</v>
      </c>
      <c r="K202" s="193" t="s">
        <v>21</v>
      </c>
      <c r="L202" s="59"/>
      <c r="M202" s="198" t="s">
        <v>21</v>
      </c>
      <c r="N202" s="199" t="s">
        <v>43</v>
      </c>
      <c r="O202" s="40"/>
      <c r="P202" s="200">
        <f>O202*H202</f>
        <v>0</v>
      </c>
      <c r="Q202" s="200">
        <v>0</v>
      </c>
      <c r="R202" s="200">
        <f>Q202*H202</f>
        <v>0</v>
      </c>
      <c r="S202" s="200">
        <v>0</v>
      </c>
      <c r="T202" s="201">
        <f>S202*H202</f>
        <v>0</v>
      </c>
      <c r="AR202" s="22" t="s">
        <v>191</v>
      </c>
      <c r="AT202" s="22" t="s">
        <v>158</v>
      </c>
      <c r="AU202" s="22" t="s">
        <v>82</v>
      </c>
      <c r="AY202" s="22" t="s">
        <v>156</v>
      </c>
      <c r="BE202" s="202">
        <f>IF(N202="základní",J202,0)</f>
        <v>0</v>
      </c>
      <c r="BF202" s="202">
        <f>IF(N202="snížená",J202,0)</f>
        <v>0</v>
      </c>
      <c r="BG202" s="202">
        <f>IF(N202="zákl. přenesená",J202,0)</f>
        <v>0</v>
      </c>
      <c r="BH202" s="202">
        <f>IF(N202="sníž. přenesená",J202,0)</f>
        <v>0</v>
      </c>
      <c r="BI202" s="202">
        <f>IF(N202="nulová",J202,0)</f>
        <v>0</v>
      </c>
      <c r="BJ202" s="22" t="s">
        <v>80</v>
      </c>
      <c r="BK202" s="202">
        <f>ROUND(I202*H202,2)</f>
        <v>0</v>
      </c>
      <c r="BL202" s="22" t="s">
        <v>191</v>
      </c>
      <c r="BM202" s="22" t="s">
        <v>396</v>
      </c>
    </row>
    <row r="203" spans="2:65" s="1" customFormat="1" ht="31.5" customHeight="1">
      <c r="B203" s="39"/>
      <c r="C203" s="191" t="s">
        <v>278</v>
      </c>
      <c r="D203" s="191" t="s">
        <v>158</v>
      </c>
      <c r="E203" s="192" t="s">
        <v>1183</v>
      </c>
      <c r="F203" s="193" t="s">
        <v>1181</v>
      </c>
      <c r="G203" s="194" t="s">
        <v>421</v>
      </c>
      <c r="H203" s="195">
        <v>2</v>
      </c>
      <c r="I203" s="196"/>
      <c r="J203" s="197">
        <f>ROUND(I203*H203,2)</f>
        <v>0</v>
      </c>
      <c r="K203" s="193" t="s">
        <v>21</v>
      </c>
      <c r="L203" s="59"/>
      <c r="M203" s="198" t="s">
        <v>21</v>
      </c>
      <c r="N203" s="199" t="s">
        <v>43</v>
      </c>
      <c r="O203" s="40"/>
      <c r="P203" s="200">
        <f>O203*H203</f>
        <v>0</v>
      </c>
      <c r="Q203" s="200">
        <v>0</v>
      </c>
      <c r="R203" s="200">
        <f>Q203*H203</f>
        <v>0</v>
      </c>
      <c r="S203" s="200">
        <v>0</v>
      </c>
      <c r="T203" s="201">
        <f>S203*H203</f>
        <v>0</v>
      </c>
      <c r="AR203" s="22" t="s">
        <v>191</v>
      </c>
      <c r="AT203" s="22" t="s">
        <v>158</v>
      </c>
      <c r="AU203" s="22" t="s">
        <v>82</v>
      </c>
      <c r="AY203" s="22" t="s">
        <v>156</v>
      </c>
      <c r="BE203" s="202">
        <f>IF(N203="základní",J203,0)</f>
        <v>0</v>
      </c>
      <c r="BF203" s="202">
        <f>IF(N203="snížená",J203,0)</f>
        <v>0</v>
      </c>
      <c r="BG203" s="202">
        <f>IF(N203="zákl. přenesená",J203,0)</f>
        <v>0</v>
      </c>
      <c r="BH203" s="202">
        <f>IF(N203="sníž. přenesená",J203,0)</f>
        <v>0</v>
      </c>
      <c r="BI203" s="202">
        <f>IF(N203="nulová",J203,0)</f>
        <v>0</v>
      </c>
      <c r="BJ203" s="22" t="s">
        <v>80</v>
      </c>
      <c r="BK203" s="202">
        <f>ROUND(I203*H203,2)</f>
        <v>0</v>
      </c>
      <c r="BL203" s="22" t="s">
        <v>191</v>
      </c>
      <c r="BM203" s="22" t="s">
        <v>399</v>
      </c>
    </row>
    <row r="204" spans="2:65" s="11" customFormat="1">
      <c r="B204" s="203"/>
      <c r="C204" s="204"/>
      <c r="D204" s="205" t="s">
        <v>163</v>
      </c>
      <c r="E204" s="206" t="s">
        <v>21</v>
      </c>
      <c r="F204" s="207" t="s">
        <v>1184</v>
      </c>
      <c r="G204" s="204"/>
      <c r="H204" s="208">
        <v>2</v>
      </c>
      <c r="I204" s="209"/>
      <c r="J204" s="204"/>
      <c r="K204" s="204"/>
      <c r="L204" s="210"/>
      <c r="M204" s="211"/>
      <c r="N204" s="212"/>
      <c r="O204" s="212"/>
      <c r="P204" s="212"/>
      <c r="Q204" s="212"/>
      <c r="R204" s="212"/>
      <c r="S204" s="212"/>
      <c r="T204" s="213"/>
      <c r="AT204" s="214" t="s">
        <v>163</v>
      </c>
      <c r="AU204" s="214" t="s">
        <v>82</v>
      </c>
      <c r="AV204" s="11" t="s">
        <v>82</v>
      </c>
      <c r="AW204" s="11" t="s">
        <v>35</v>
      </c>
      <c r="AX204" s="11" t="s">
        <v>72</v>
      </c>
      <c r="AY204" s="214" t="s">
        <v>156</v>
      </c>
    </row>
    <row r="205" spans="2:65" s="12" customFormat="1">
      <c r="B205" s="215"/>
      <c r="C205" s="216"/>
      <c r="D205" s="217" t="s">
        <v>163</v>
      </c>
      <c r="E205" s="218" t="s">
        <v>21</v>
      </c>
      <c r="F205" s="219" t="s">
        <v>166</v>
      </c>
      <c r="G205" s="216"/>
      <c r="H205" s="220">
        <v>2</v>
      </c>
      <c r="I205" s="221"/>
      <c r="J205" s="216"/>
      <c r="K205" s="216"/>
      <c r="L205" s="222"/>
      <c r="M205" s="223"/>
      <c r="N205" s="224"/>
      <c r="O205" s="224"/>
      <c r="P205" s="224"/>
      <c r="Q205" s="224"/>
      <c r="R205" s="224"/>
      <c r="S205" s="224"/>
      <c r="T205" s="225"/>
      <c r="AT205" s="226" t="s">
        <v>163</v>
      </c>
      <c r="AU205" s="226" t="s">
        <v>82</v>
      </c>
      <c r="AV205" s="12" t="s">
        <v>162</v>
      </c>
      <c r="AW205" s="12" t="s">
        <v>35</v>
      </c>
      <c r="AX205" s="12" t="s">
        <v>80</v>
      </c>
      <c r="AY205" s="226" t="s">
        <v>156</v>
      </c>
    </row>
    <row r="206" spans="2:65" s="1" customFormat="1" ht="31.5" customHeight="1">
      <c r="B206" s="39"/>
      <c r="C206" s="191" t="s">
        <v>402</v>
      </c>
      <c r="D206" s="191" t="s">
        <v>158</v>
      </c>
      <c r="E206" s="192" t="s">
        <v>1185</v>
      </c>
      <c r="F206" s="193" t="s">
        <v>1186</v>
      </c>
      <c r="G206" s="194" t="s">
        <v>944</v>
      </c>
      <c r="H206" s="249"/>
      <c r="I206" s="196"/>
      <c r="J206" s="197">
        <f>ROUND(I206*H206,2)</f>
        <v>0</v>
      </c>
      <c r="K206" s="193" t="s">
        <v>21</v>
      </c>
      <c r="L206" s="59"/>
      <c r="M206" s="198" t="s">
        <v>21</v>
      </c>
      <c r="N206" s="199" t="s">
        <v>43</v>
      </c>
      <c r="O206" s="40"/>
      <c r="P206" s="200">
        <f>O206*H206</f>
        <v>0</v>
      </c>
      <c r="Q206" s="200">
        <v>0</v>
      </c>
      <c r="R206" s="200">
        <f>Q206*H206</f>
        <v>0</v>
      </c>
      <c r="S206" s="200">
        <v>0</v>
      </c>
      <c r="T206" s="201">
        <f>S206*H206</f>
        <v>0</v>
      </c>
      <c r="AR206" s="22" t="s">
        <v>191</v>
      </c>
      <c r="AT206" s="22" t="s">
        <v>158</v>
      </c>
      <c r="AU206" s="22" t="s">
        <v>82</v>
      </c>
      <c r="AY206" s="22" t="s">
        <v>156</v>
      </c>
      <c r="BE206" s="202">
        <f>IF(N206="základní",J206,0)</f>
        <v>0</v>
      </c>
      <c r="BF206" s="202">
        <f>IF(N206="snížená",J206,0)</f>
        <v>0</v>
      </c>
      <c r="BG206" s="202">
        <f>IF(N206="zákl. přenesená",J206,0)</f>
        <v>0</v>
      </c>
      <c r="BH206" s="202">
        <f>IF(N206="sníž. přenesená",J206,0)</f>
        <v>0</v>
      </c>
      <c r="BI206" s="202">
        <f>IF(N206="nulová",J206,0)</f>
        <v>0</v>
      </c>
      <c r="BJ206" s="22" t="s">
        <v>80</v>
      </c>
      <c r="BK206" s="202">
        <f>ROUND(I206*H206,2)</f>
        <v>0</v>
      </c>
      <c r="BL206" s="22" t="s">
        <v>191</v>
      </c>
      <c r="BM206" s="22" t="s">
        <v>405</v>
      </c>
    </row>
    <row r="207" spans="2:65" s="10" customFormat="1" ht="29.85" customHeight="1">
      <c r="B207" s="174"/>
      <c r="C207" s="175"/>
      <c r="D207" s="188" t="s">
        <v>71</v>
      </c>
      <c r="E207" s="189" t="s">
        <v>1187</v>
      </c>
      <c r="F207" s="189" t="s">
        <v>1188</v>
      </c>
      <c r="G207" s="175"/>
      <c r="H207" s="175"/>
      <c r="I207" s="178"/>
      <c r="J207" s="190">
        <f>BK207</f>
        <v>0</v>
      </c>
      <c r="K207" s="175"/>
      <c r="L207" s="180"/>
      <c r="M207" s="181"/>
      <c r="N207" s="182"/>
      <c r="O207" s="182"/>
      <c r="P207" s="183">
        <f>SUM(P208:P220)</f>
        <v>0</v>
      </c>
      <c r="Q207" s="182"/>
      <c r="R207" s="183">
        <f>SUM(R208:R220)</f>
        <v>0</v>
      </c>
      <c r="S207" s="182"/>
      <c r="T207" s="184">
        <f>SUM(T208:T220)</f>
        <v>0</v>
      </c>
      <c r="AR207" s="185" t="s">
        <v>82</v>
      </c>
      <c r="AT207" s="186" t="s">
        <v>71</v>
      </c>
      <c r="AU207" s="186" t="s">
        <v>80</v>
      </c>
      <c r="AY207" s="185" t="s">
        <v>156</v>
      </c>
      <c r="BK207" s="187">
        <f>SUM(BK208:BK220)</f>
        <v>0</v>
      </c>
    </row>
    <row r="208" spans="2:65" s="1" customFormat="1" ht="22.5" customHeight="1">
      <c r="B208" s="39"/>
      <c r="C208" s="191" t="s">
        <v>282</v>
      </c>
      <c r="D208" s="191" t="s">
        <v>158</v>
      </c>
      <c r="E208" s="192" t="s">
        <v>1189</v>
      </c>
      <c r="F208" s="193" t="s">
        <v>1190</v>
      </c>
      <c r="G208" s="194" t="s">
        <v>317</v>
      </c>
      <c r="H208" s="195">
        <v>1</v>
      </c>
      <c r="I208" s="196"/>
      <c r="J208" s="197">
        <f>ROUND(I208*H208,2)</f>
        <v>0</v>
      </c>
      <c r="K208" s="193" t="s">
        <v>21</v>
      </c>
      <c r="L208" s="59"/>
      <c r="M208" s="198" t="s">
        <v>21</v>
      </c>
      <c r="N208" s="199" t="s">
        <v>43</v>
      </c>
      <c r="O208" s="40"/>
      <c r="P208" s="200">
        <f>O208*H208</f>
        <v>0</v>
      </c>
      <c r="Q208" s="200">
        <v>0</v>
      </c>
      <c r="R208" s="200">
        <f>Q208*H208</f>
        <v>0</v>
      </c>
      <c r="S208" s="200">
        <v>0</v>
      </c>
      <c r="T208" s="201">
        <f>S208*H208</f>
        <v>0</v>
      </c>
      <c r="AR208" s="22" t="s">
        <v>191</v>
      </c>
      <c r="AT208" s="22" t="s">
        <v>158</v>
      </c>
      <c r="AU208" s="22" t="s">
        <v>82</v>
      </c>
      <c r="AY208" s="22" t="s">
        <v>156</v>
      </c>
      <c r="BE208" s="202">
        <f>IF(N208="základní",J208,0)</f>
        <v>0</v>
      </c>
      <c r="BF208" s="202">
        <f>IF(N208="snížená",J208,0)</f>
        <v>0</v>
      </c>
      <c r="BG208" s="202">
        <f>IF(N208="zákl. přenesená",J208,0)</f>
        <v>0</v>
      </c>
      <c r="BH208" s="202">
        <f>IF(N208="sníž. přenesená",J208,0)</f>
        <v>0</v>
      </c>
      <c r="BI208" s="202">
        <f>IF(N208="nulová",J208,0)</f>
        <v>0</v>
      </c>
      <c r="BJ208" s="22" t="s">
        <v>80</v>
      </c>
      <c r="BK208" s="202">
        <f>ROUND(I208*H208,2)</f>
        <v>0</v>
      </c>
      <c r="BL208" s="22" t="s">
        <v>191</v>
      </c>
      <c r="BM208" s="22" t="s">
        <v>408</v>
      </c>
    </row>
    <row r="209" spans="2:65" s="1" customFormat="1" ht="22.5" customHeight="1">
      <c r="B209" s="39"/>
      <c r="C209" s="191" t="s">
        <v>411</v>
      </c>
      <c r="D209" s="191" t="s">
        <v>158</v>
      </c>
      <c r="E209" s="192" t="s">
        <v>1191</v>
      </c>
      <c r="F209" s="193" t="s">
        <v>1192</v>
      </c>
      <c r="G209" s="194" t="s">
        <v>317</v>
      </c>
      <c r="H209" s="195">
        <v>1</v>
      </c>
      <c r="I209" s="196"/>
      <c r="J209" s="197">
        <f>ROUND(I209*H209,2)</f>
        <v>0</v>
      </c>
      <c r="K209" s="193" t="s">
        <v>21</v>
      </c>
      <c r="L209" s="59"/>
      <c r="M209" s="198" t="s">
        <v>21</v>
      </c>
      <c r="N209" s="199" t="s">
        <v>43</v>
      </c>
      <c r="O209" s="40"/>
      <c r="P209" s="200">
        <f>O209*H209</f>
        <v>0</v>
      </c>
      <c r="Q209" s="200">
        <v>0</v>
      </c>
      <c r="R209" s="200">
        <f>Q209*H209</f>
        <v>0</v>
      </c>
      <c r="S209" s="200">
        <v>0</v>
      </c>
      <c r="T209" s="201">
        <f>S209*H209</f>
        <v>0</v>
      </c>
      <c r="AR209" s="22" t="s">
        <v>191</v>
      </c>
      <c r="AT209" s="22" t="s">
        <v>158</v>
      </c>
      <c r="AU209" s="22" t="s">
        <v>82</v>
      </c>
      <c r="AY209" s="22" t="s">
        <v>156</v>
      </c>
      <c r="BE209" s="202">
        <f>IF(N209="základní",J209,0)</f>
        <v>0</v>
      </c>
      <c r="BF209" s="202">
        <f>IF(N209="snížená",J209,0)</f>
        <v>0</v>
      </c>
      <c r="BG209" s="202">
        <f>IF(N209="zákl. přenesená",J209,0)</f>
        <v>0</v>
      </c>
      <c r="BH209" s="202">
        <f>IF(N209="sníž. přenesená",J209,0)</f>
        <v>0</v>
      </c>
      <c r="BI209" s="202">
        <f>IF(N209="nulová",J209,0)</f>
        <v>0</v>
      </c>
      <c r="BJ209" s="22" t="s">
        <v>80</v>
      </c>
      <c r="BK209" s="202">
        <f>ROUND(I209*H209,2)</f>
        <v>0</v>
      </c>
      <c r="BL209" s="22" t="s">
        <v>191</v>
      </c>
      <c r="BM209" s="22" t="s">
        <v>414</v>
      </c>
    </row>
    <row r="210" spans="2:65" s="11" customFormat="1">
      <c r="B210" s="203"/>
      <c r="C210" s="204"/>
      <c r="D210" s="205" t="s">
        <v>163</v>
      </c>
      <c r="E210" s="206" t="s">
        <v>21</v>
      </c>
      <c r="F210" s="207" t="s">
        <v>80</v>
      </c>
      <c r="G210" s="204"/>
      <c r="H210" s="208">
        <v>1</v>
      </c>
      <c r="I210" s="209"/>
      <c r="J210" s="204"/>
      <c r="K210" s="204"/>
      <c r="L210" s="210"/>
      <c r="M210" s="211"/>
      <c r="N210" s="212"/>
      <c r="O210" s="212"/>
      <c r="P210" s="212"/>
      <c r="Q210" s="212"/>
      <c r="R210" s="212"/>
      <c r="S210" s="212"/>
      <c r="T210" s="213"/>
      <c r="AT210" s="214" t="s">
        <v>163</v>
      </c>
      <c r="AU210" s="214" t="s">
        <v>82</v>
      </c>
      <c r="AV210" s="11" t="s">
        <v>82</v>
      </c>
      <c r="AW210" s="11" t="s">
        <v>35</v>
      </c>
      <c r="AX210" s="11" t="s">
        <v>72</v>
      </c>
      <c r="AY210" s="214" t="s">
        <v>156</v>
      </c>
    </row>
    <row r="211" spans="2:65" s="12" customFormat="1">
      <c r="B211" s="215"/>
      <c r="C211" s="216"/>
      <c r="D211" s="217" t="s">
        <v>163</v>
      </c>
      <c r="E211" s="218" t="s">
        <v>21</v>
      </c>
      <c r="F211" s="219" t="s">
        <v>166</v>
      </c>
      <c r="G211" s="216"/>
      <c r="H211" s="220">
        <v>1</v>
      </c>
      <c r="I211" s="221"/>
      <c r="J211" s="216"/>
      <c r="K211" s="216"/>
      <c r="L211" s="222"/>
      <c r="M211" s="223"/>
      <c r="N211" s="224"/>
      <c r="O211" s="224"/>
      <c r="P211" s="224"/>
      <c r="Q211" s="224"/>
      <c r="R211" s="224"/>
      <c r="S211" s="224"/>
      <c r="T211" s="225"/>
      <c r="AT211" s="226" t="s">
        <v>163</v>
      </c>
      <c r="AU211" s="226" t="s">
        <v>82</v>
      </c>
      <c r="AV211" s="12" t="s">
        <v>162</v>
      </c>
      <c r="AW211" s="12" t="s">
        <v>35</v>
      </c>
      <c r="AX211" s="12" t="s">
        <v>80</v>
      </c>
      <c r="AY211" s="226" t="s">
        <v>156</v>
      </c>
    </row>
    <row r="212" spans="2:65" s="1" customFormat="1" ht="31.5" customHeight="1">
      <c r="B212" s="39"/>
      <c r="C212" s="191" t="s">
        <v>291</v>
      </c>
      <c r="D212" s="191" t="s">
        <v>158</v>
      </c>
      <c r="E212" s="192" t="s">
        <v>1193</v>
      </c>
      <c r="F212" s="193" t="s">
        <v>1194</v>
      </c>
      <c r="G212" s="194" t="s">
        <v>317</v>
      </c>
      <c r="H212" s="195">
        <v>1</v>
      </c>
      <c r="I212" s="196"/>
      <c r="J212" s="197">
        <f>ROUND(I212*H212,2)</f>
        <v>0</v>
      </c>
      <c r="K212" s="193" t="s">
        <v>21</v>
      </c>
      <c r="L212" s="59"/>
      <c r="M212" s="198" t="s">
        <v>21</v>
      </c>
      <c r="N212" s="199" t="s">
        <v>43</v>
      </c>
      <c r="O212" s="40"/>
      <c r="P212" s="200">
        <f>O212*H212</f>
        <v>0</v>
      </c>
      <c r="Q212" s="200">
        <v>0</v>
      </c>
      <c r="R212" s="200">
        <f>Q212*H212</f>
        <v>0</v>
      </c>
      <c r="S212" s="200">
        <v>0</v>
      </c>
      <c r="T212" s="201">
        <f>S212*H212</f>
        <v>0</v>
      </c>
      <c r="AR212" s="22" t="s">
        <v>191</v>
      </c>
      <c r="AT212" s="22" t="s">
        <v>158</v>
      </c>
      <c r="AU212" s="22" t="s">
        <v>82</v>
      </c>
      <c r="AY212" s="22" t="s">
        <v>156</v>
      </c>
      <c r="BE212" s="202">
        <f>IF(N212="základní",J212,0)</f>
        <v>0</v>
      </c>
      <c r="BF212" s="202">
        <f>IF(N212="snížená",J212,0)</f>
        <v>0</v>
      </c>
      <c r="BG212" s="202">
        <f>IF(N212="zákl. přenesená",J212,0)</f>
        <v>0</v>
      </c>
      <c r="BH212" s="202">
        <f>IF(N212="sníž. přenesená",J212,0)</f>
        <v>0</v>
      </c>
      <c r="BI212" s="202">
        <f>IF(N212="nulová",J212,0)</f>
        <v>0</v>
      </c>
      <c r="BJ212" s="22" t="s">
        <v>80</v>
      </c>
      <c r="BK212" s="202">
        <f>ROUND(I212*H212,2)</f>
        <v>0</v>
      </c>
      <c r="BL212" s="22" t="s">
        <v>191</v>
      </c>
      <c r="BM212" s="22" t="s">
        <v>417</v>
      </c>
    </row>
    <row r="213" spans="2:65" s="1" customFormat="1" ht="31.5" customHeight="1">
      <c r="B213" s="39"/>
      <c r="C213" s="191" t="s">
        <v>418</v>
      </c>
      <c r="D213" s="191" t="s">
        <v>158</v>
      </c>
      <c r="E213" s="192" t="s">
        <v>1195</v>
      </c>
      <c r="F213" s="193" t="s">
        <v>1196</v>
      </c>
      <c r="G213" s="194" t="s">
        <v>317</v>
      </c>
      <c r="H213" s="195">
        <v>1</v>
      </c>
      <c r="I213" s="196"/>
      <c r="J213" s="197">
        <f>ROUND(I213*H213,2)</f>
        <v>0</v>
      </c>
      <c r="K213" s="193" t="s">
        <v>21</v>
      </c>
      <c r="L213" s="59"/>
      <c r="M213" s="198" t="s">
        <v>21</v>
      </c>
      <c r="N213" s="199" t="s">
        <v>43</v>
      </c>
      <c r="O213" s="40"/>
      <c r="P213" s="200">
        <f>O213*H213</f>
        <v>0</v>
      </c>
      <c r="Q213" s="200">
        <v>0</v>
      </c>
      <c r="R213" s="200">
        <f>Q213*H213</f>
        <v>0</v>
      </c>
      <c r="S213" s="200">
        <v>0</v>
      </c>
      <c r="T213" s="201">
        <f>S213*H213</f>
        <v>0</v>
      </c>
      <c r="AR213" s="22" t="s">
        <v>191</v>
      </c>
      <c r="AT213" s="22" t="s">
        <v>158</v>
      </c>
      <c r="AU213" s="22" t="s">
        <v>82</v>
      </c>
      <c r="AY213" s="22" t="s">
        <v>156</v>
      </c>
      <c r="BE213" s="202">
        <f>IF(N213="základní",J213,0)</f>
        <v>0</v>
      </c>
      <c r="BF213" s="202">
        <f>IF(N213="snížená",J213,0)</f>
        <v>0</v>
      </c>
      <c r="BG213" s="202">
        <f>IF(N213="zákl. přenesená",J213,0)</f>
        <v>0</v>
      </c>
      <c r="BH213" s="202">
        <f>IF(N213="sníž. přenesená",J213,0)</f>
        <v>0</v>
      </c>
      <c r="BI213" s="202">
        <f>IF(N213="nulová",J213,0)</f>
        <v>0</v>
      </c>
      <c r="BJ213" s="22" t="s">
        <v>80</v>
      </c>
      <c r="BK213" s="202">
        <f>ROUND(I213*H213,2)</f>
        <v>0</v>
      </c>
      <c r="BL213" s="22" t="s">
        <v>191</v>
      </c>
      <c r="BM213" s="22" t="s">
        <v>422</v>
      </c>
    </row>
    <row r="214" spans="2:65" s="11" customFormat="1">
      <c r="B214" s="203"/>
      <c r="C214" s="204"/>
      <c r="D214" s="205" t="s">
        <v>163</v>
      </c>
      <c r="E214" s="206" t="s">
        <v>21</v>
      </c>
      <c r="F214" s="207" t="s">
        <v>80</v>
      </c>
      <c r="G214" s="204"/>
      <c r="H214" s="208">
        <v>1</v>
      </c>
      <c r="I214" s="209"/>
      <c r="J214" s="204"/>
      <c r="K214" s="204"/>
      <c r="L214" s="210"/>
      <c r="M214" s="211"/>
      <c r="N214" s="212"/>
      <c r="O214" s="212"/>
      <c r="P214" s="212"/>
      <c r="Q214" s="212"/>
      <c r="R214" s="212"/>
      <c r="S214" s="212"/>
      <c r="T214" s="213"/>
      <c r="AT214" s="214" t="s">
        <v>163</v>
      </c>
      <c r="AU214" s="214" t="s">
        <v>82</v>
      </c>
      <c r="AV214" s="11" t="s">
        <v>82</v>
      </c>
      <c r="AW214" s="11" t="s">
        <v>35</v>
      </c>
      <c r="AX214" s="11" t="s">
        <v>72</v>
      </c>
      <c r="AY214" s="214" t="s">
        <v>156</v>
      </c>
    </row>
    <row r="215" spans="2:65" s="12" customFormat="1">
      <c r="B215" s="215"/>
      <c r="C215" s="216"/>
      <c r="D215" s="217" t="s">
        <v>163</v>
      </c>
      <c r="E215" s="218" t="s">
        <v>21</v>
      </c>
      <c r="F215" s="219" t="s">
        <v>166</v>
      </c>
      <c r="G215" s="216"/>
      <c r="H215" s="220">
        <v>1</v>
      </c>
      <c r="I215" s="221"/>
      <c r="J215" s="216"/>
      <c r="K215" s="216"/>
      <c r="L215" s="222"/>
      <c r="M215" s="223"/>
      <c r="N215" s="224"/>
      <c r="O215" s="224"/>
      <c r="P215" s="224"/>
      <c r="Q215" s="224"/>
      <c r="R215" s="224"/>
      <c r="S215" s="224"/>
      <c r="T215" s="225"/>
      <c r="AT215" s="226" t="s">
        <v>163</v>
      </c>
      <c r="AU215" s="226" t="s">
        <v>82</v>
      </c>
      <c r="AV215" s="12" t="s">
        <v>162</v>
      </c>
      <c r="AW215" s="12" t="s">
        <v>35</v>
      </c>
      <c r="AX215" s="12" t="s">
        <v>80</v>
      </c>
      <c r="AY215" s="226" t="s">
        <v>156</v>
      </c>
    </row>
    <row r="216" spans="2:65" s="1" customFormat="1" ht="31.5" customHeight="1">
      <c r="B216" s="39"/>
      <c r="C216" s="227" t="s">
        <v>295</v>
      </c>
      <c r="D216" s="227" t="s">
        <v>238</v>
      </c>
      <c r="E216" s="228" t="s">
        <v>1197</v>
      </c>
      <c r="F216" s="229" t="s">
        <v>1198</v>
      </c>
      <c r="G216" s="230" t="s">
        <v>317</v>
      </c>
      <c r="H216" s="231">
        <v>1</v>
      </c>
      <c r="I216" s="232"/>
      <c r="J216" s="233">
        <f>ROUND(I216*H216,2)</f>
        <v>0</v>
      </c>
      <c r="K216" s="229" t="s">
        <v>21</v>
      </c>
      <c r="L216" s="234"/>
      <c r="M216" s="235" t="s">
        <v>21</v>
      </c>
      <c r="N216" s="236" t="s">
        <v>43</v>
      </c>
      <c r="O216" s="40"/>
      <c r="P216" s="200">
        <f>O216*H216</f>
        <v>0</v>
      </c>
      <c r="Q216" s="200">
        <v>0</v>
      </c>
      <c r="R216" s="200">
        <f>Q216*H216</f>
        <v>0</v>
      </c>
      <c r="S216" s="200">
        <v>0</v>
      </c>
      <c r="T216" s="201">
        <f>S216*H216</f>
        <v>0</v>
      </c>
      <c r="AR216" s="22" t="s">
        <v>220</v>
      </c>
      <c r="AT216" s="22" t="s">
        <v>238</v>
      </c>
      <c r="AU216" s="22" t="s">
        <v>82</v>
      </c>
      <c r="AY216" s="22" t="s">
        <v>156</v>
      </c>
      <c r="BE216" s="202">
        <f>IF(N216="základní",J216,0)</f>
        <v>0</v>
      </c>
      <c r="BF216" s="202">
        <f>IF(N216="snížená",J216,0)</f>
        <v>0</v>
      </c>
      <c r="BG216" s="202">
        <f>IF(N216="zákl. přenesená",J216,0)</f>
        <v>0</v>
      </c>
      <c r="BH216" s="202">
        <f>IF(N216="sníž. přenesená",J216,0)</f>
        <v>0</v>
      </c>
      <c r="BI216" s="202">
        <f>IF(N216="nulová",J216,0)</f>
        <v>0</v>
      </c>
      <c r="BJ216" s="22" t="s">
        <v>80</v>
      </c>
      <c r="BK216" s="202">
        <f>ROUND(I216*H216,2)</f>
        <v>0</v>
      </c>
      <c r="BL216" s="22" t="s">
        <v>191</v>
      </c>
      <c r="BM216" s="22" t="s">
        <v>425</v>
      </c>
    </row>
    <row r="217" spans="2:65" s="1" customFormat="1" ht="31.5" customHeight="1">
      <c r="B217" s="39"/>
      <c r="C217" s="191" t="s">
        <v>426</v>
      </c>
      <c r="D217" s="191" t="s">
        <v>158</v>
      </c>
      <c r="E217" s="192" t="s">
        <v>1199</v>
      </c>
      <c r="F217" s="193" t="s">
        <v>1200</v>
      </c>
      <c r="G217" s="194" t="s">
        <v>317</v>
      </c>
      <c r="H217" s="195">
        <v>1</v>
      </c>
      <c r="I217" s="196"/>
      <c r="J217" s="197">
        <f>ROUND(I217*H217,2)</f>
        <v>0</v>
      </c>
      <c r="K217" s="193" t="s">
        <v>21</v>
      </c>
      <c r="L217" s="59"/>
      <c r="M217" s="198" t="s">
        <v>21</v>
      </c>
      <c r="N217" s="199" t="s">
        <v>43</v>
      </c>
      <c r="O217" s="40"/>
      <c r="P217" s="200">
        <f>O217*H217</f>
        <v>0</v>
      </c>
      <c r="Q217" s="200">
        <v>0</v>
      </c>
      <c r="R217" s="200">
        <f>Q217*H217</f>
        <v>0</v>
      </c>
      <c r="S217" s="200">
        <v>0</v>
      </c>
      <c r="T217" s="201">
        <f>S217*H217</f>
        <v>0</v>
      </c>
      <c r="AR217" s="22" t="s">
        <v>191</v>
      </c>
      <c r="AT217" s="22" t="s">
        <v>158</v>
      </c>
      <c r="AU217" s="22" t="s">
        <v>82</v>
      </c>
      <c r="AY217" s="22" t="s">
        <v>156</v>
      </c>
      <c r="BE217" s="202">
        <f>IF(N217="základní",J217,0)</f>
        <v>0</v>
      </c>
      <c r="BF217" s="202">
        <f>IF(N217="snížená",J217,0)</f>
        <v>0</v>
      </c>
      <c r="BG217" s="202">
        <f>IF(N217="zákl. přenesená",J217,0)</f>
        <v>0</v>
      </c>
      <c r="BH217" s="202">
        <f>IF(N217="sníž. přenesená",J217,0)</f>
        <v>0</v>
      </c>
      <c r="BI217" s="202">
        <f>IF(N217="nulová",J217,0)</f>
        <v>0</v>
      </c>
      <c r="BJ217" s="22" t="s">
        <v>80</v>
      </c>
      <c r="BK217" s="202">
        <f>ROUND(I217*H217,2)</f>
        <v>0</v>
      </c>
      <c r="BL217" s="22" t="s">
        <v>191</v>
      </c>
      <c r="BM217" s="22" t="s">
        <v>429</v>
      </c>
    </row>
    <row r="218" spans="2:65" s="11" customFormat="1">
      <c r="B218" s="203"/>
      <c r="C218" s="204"/>
      <c r="D218" s="205" t="s">
        <v>163</v>
      </c>
      <c r="E218" s="206" t="s">
        <v>21</v>
      </c>
      <c r="F218" s="207" t="s">
        <v>80</v>
      </c>
      <c r="G218" s="204"/>
      <c r="H218" s="208">
        <v>1</v>
      </c>
      <c r="I218" s="209"/>
      <c r="J218" s="204"/>
      <c r="K218" s="204"/>
      <c r="L218" s="210"/>
      <c r="M218" s="211"/>
      <c r="N218" s="212"/>
      <c r="O218" s="212"/>
      <c r="P218" s="212"/>
      <c r="Q218" s="212"/>
      <c r="R218" s="212"/>
      <c r="S218" s="212"/>
      <c r="T218" s="213"/>
      <c r="AT218" s="214" t="s">
        <v>163</v>
      </c>
      <c r="AU218" s="214" t="s">
        <v>82</v>
      </c>
      <c r="AV218" s="11" t="s">
        <v>82</v>
      </c>
      <c r="AW218" s="11" t="s">
        <v>35</v>
      </c>
      <c r="AX218" s="11" t="s">
        <v>72</v>
      </c>
      <c r="AY218" s="214" t="s">
        <v>156</v>
      </c>
    </row>
    <row r="219" spans="2:65" s="12" customFormat="1">
      <c r="B219" s="215"/>
      <c r="C219" s="216"/>
      <c r="D219" s="217" t="s">
        <v>163</v>
      </c>
      <c r="E219" s="218" t="s">
        <v>21</v>
      </c>
      <c r="F219" s="219" t="s">
        <v>166</v>
      </c>
      <c r="G219" s="216"/>
      <c r="H219" s="220">
        <v>1</v>
      </c>
      <c r="I219" s="221"/>
      <c r="J219" s="216"/>
      <c r="K219" s="216"/>
      <c r="L219" s="222"/>
      <c r="M219" s="223"/>
      <c r="N219" s="224"/>
      <c r="O219" s="224"/>
      <c r="P219" s="224"/>
      <c r="Q219" s="224"/>
      <c r="R219" s="224"/>
      <c r="S219" s="224"/>
      <c r="T219" s="225"/>
      <c r="AT219" s="226" t="s">
        <v>163</v>
      </c>
      <c r="AU219" s="226" t="s">
        <v>82</v>
      </c>
      <c r="AV219" s="12" t="s">
        <v>162</v>
      </c>
      <c r="AW219" s="12" t="s">
        <v>35</v>
      </c>
      <c r="AX219" s="12" t="s">
        <v>80</v>
      </c>
      <c r="AY219" s="226" t="s">
        <v>156</v>
      </c>
    </row>
    <row r="220" spans="2:65" s="1" customFormat="1" ht="31.5" customHeight="1">
      <c r="B220" s="39"/>
      <c r="C220" s="191" t="s">
        <v>298</v>
      </c>
      <c r="D220" s="191" t="s">
        <v>158</v>
      </c>
      <c r="E220" s="192" t="s">
        <v>1201</v>
      </c>
      <c r="F220" s="193" t="s">
        <v>1202</v>
      </c>
      <c r="G220" s="194" t="s">
        <v>944</v>
      </c>
      <c r="H220" s="249"/>
      <c r="I220" s="196"/>
      <c r="J220" s="197">
        <f>ROUND(I220*H220,2)</f>
        <v>0</v>
      </c>
      <c r="K220" s="193" t="s">
        <v>21</v>
      </c>
      <c r="L220" s="59"/>
      <c r="M220" s="198" t="s">
        <v>21</v>
      </c>
      <c r="N220" s="199" t="s">
        <v>43</v>
      </c>
      <c r="O220" s="40"/>
      <c r="P220" s="200">
        <f>O220*H220</f>
        <v>0</v>
      </c>
      <c r="Q220" s="200">
        <v>0</v>
      </c>
      <c r="R220" s="200">
        <f>Q220*H220</f>
        <v>0</v>
      </c>
      <c r="S220" s="200">
        <v>0</v>
      </c>
      <c r="T220" s="201">
        <f>S220*H220</f>
        <v>0</v>
      </c>
      <c r="AR220" s="22" t="s">
        <v>191</v>
      </c>
      <c r="AT220" s="22" t="s">
        <v>158</v>
      </c>
      <c r="AU220" s="22" t="s">
        <v>82</v>
      </c>
      <c r="AY220" s="22" t="s">
        <v>156</v>
      </c>
      <c r="BE220" s="202">
        <f>IF(N220="základní",J220,0)</f>
        <v>0</v>
      </c>
      <c r="BF220" s="202">
        <f>IF(N220="snížená",J220,0)</f>
        <v>0</v>
      </c>
      <c r="BG220" s="202">
        <f>IF(N220="zákl. přenesená",J220,0)</f>
        <v>0</v>
      </c>
      <c r="BH220" s="202">
        <f>IF(N220="sníž. přenesená",J220,0)</f>
        <v>0</v>
      </c>
      <c r="BI220" s="202">
        <f>IF(N220="nulová",J220,0)</f>
        <v>0</v>
      </c>
      <c r="BJ220" s="22" t="s">
        <v>80</v>
      </c>
      <c r="BK220" s="202">
        <f>ROUND(I220*H220,2)</f>
        <v>0</v>
      </c>
      <c r="BL220" s="22" t="s">
        <v>191</v>
      </c>
      <c r="BM220" s="22" t="s">
        <v>432</v>
      </c>
    </row>
    <row r="221" spans="2:65" s="10" customFormat="1" ht="29.85" customHeight="1">
      <c r="B221" s="174"/>
      <c r="C221" s="175"/>
      <c r="D221" s="188" t="s">
        <v>71</v>
      </c>
      <c r="E221" s="189" t="s">
        <v>1203</v>
      </c>
      <c r="F221" s="189" t="s">
        <v>1204</v>
      </c>
      <c r="G221" s="175"/>
      <c r="H221" s="175"/>
      <c r="I221" s="178"/>
      <c r="J221" s="190">
        <f>BK221</f>
        <v>0</v>
      </c>
      <c r="K221" s="175"/>
      <c r="L221" s="180"/>
      <c r="M221" s="181"/>
      <c r="N221" s="182"/>
      <c r="O221" s="182"/>
      <c r="P221" s="183">
        <f>SUM(P222:P274)</f>
        <v>0</v>
      </c>
      <c r="Q221" s="182"/>
      <c r="R221" s="183">
        <f>SUM(R222:R274)</f>
        <v>0</v>
      </c>
      <c r="S221" s="182"/>
      <c r="T221" s="184">
        <f>SUM(T222:T274)</f>
        <v>0</v>
      </c>
      <c r="AR221" s="185" t="s">
        <v>82</v>
      </c>
      <c r="AT221" s="186" t="s">
        <v>71</v>
      </c>
      <c r="AU221" s="186" t="s">
        <v>80</v>
      </c>
      <c r="AY221" s="185" t="s">
        <v>156</v>
      </c>
      <c r="BK221" s="187">
        <f>SUM(BK222:BK274)</f>
        <v>0</v>
      </c>
    </row>
    <row r="222" spans="2:65" s="1" customFormat="1" ht="31.5" customHeight="1">
      <c r="B222" s="39"/>
      <c r="C222" s="191" t="s">
        <v>433</v>
      </c>
      <c r="D222" s="191" t="s">
        <v>158</v>
      </c>
      <c r="E222" s="192" t="s">
        <v>1205</v>
      </c>
      <c r="F222" s="193" t="s">
        <v>1206</v>
      </c>
      <c r="G222" s="194" t="s">
        <v>317</v>
      </c>
      <c r="H222" s="195">
        <v>2</v>
      </c>
      <c r="I222" s="196"/>
      <c r="J222" s="197">
        <f>ROUND(I222*H222,2)</f>
        <v>0</v>
      </c>
      <c r="K222" s="193" t="s">
        <v>21</v>
      </c>
      <c r="L222" s="59"/>
      <c r="M222" s="198" t="s">
        <v>21</v>
      </c>
      <c r="N222" s="199" t="s">
        <v>43</v>
      </c>
      <c r="O222" s="40"/>
      <c r="P222" s="200">
        <f>O222*H222</f>
        <v>0</v>
      </c>
      <c r="Q222" s="200">
        <v>0</v>
      </c>
      <c r="R222" s="200">
        <f>Q222*H222</f>
        <v>0</v>
      </c>
      <c r="S222" s="200">
        <v>0</v>
      </c>
      <c r="T222" s="201">
        <f>S222*H222</f>
        <v>0</v>
      </c>
      <c r="AR222" s="22" t="s">
        <v>191</v>
      </c>
      <c r="AT222" s="22" t="s">
        <v>158</v>
      </c>
      <c r="AU222" s="22" t="s">
        <v>82</v>
      </c>
      <c r="AY222" s="22" t="s">
        <v>156</v>
      </c>
      <c r="BE222" s="202">
        <f>IF(N222="základní",J222,0)</f>
        <v>0</v>
      </c>
      <c r="BF222" s="202">
        <f>IF(N222="snížená",J222,0)</f>
        <v>0</v>
      </c>
      <c r="BG222" s="202">
        <f>IF(N222="zákl. přenesená",J222,0)</f>
        <v>0</v>
      </c>
      <c r="BH222" s="202">
        <f>IF(N222="sníž. přenesená",J222,0)</f>
        <v>0</v>
      </c>
      <c r="BI222" s="202">
        <f>IF(N222="nulová",J222,0)</f>
        <v>0</v>
      </c>
      <c r="BJ222" s="22" t="s">
        <v>80</v>
      </c>
      <c r="BK222" s="202">
        <f>ROUND(I222*H222,2)</f>
        <v>0</v>
      </c>
      <c r="BL222" s="22" t="s">
        <v>191</v>
      </c>
      <c r="BM222" s="22" t="s">
        <v>436</v>
      </c>
    </row>
    <row r="223" spans="2:65" s="1" customFormat="1" ht="31.5" customHeight="1">
      <c r="B223" s="39"/>
      <c r="C223" s="191" t="s">
        <v>303</v>
      </c>
      <c r="D223" s="191" t="s">
        <v>158</v>
      </c>
      <c r="E223" s="192" t="s">
        <v>1207</v>
      </c>
      <c r="F223" s="193" t="s">
        <v>1208</v>
      </c>
      <c r="G223" s="194" t="s">
        <v>317</v>
      </c>
      <c r="H223" s="195">
        <v>2</v>
      </c>
      <c r="I223" s="196"/>
      <c r="J223" s="197">
        <f>ROUND(I223*H223,2)</f>
        <v>0</v>
      </c>
      <c r="K223" s="193" t="s">
        <v>21</v>
      </c>
      <c r="L223" s="59"/>
      <c r="M223" s="198" t="s">
        <v>21</v>
      </c>
      <c r="N223" s="199" t="s">
        <v>43</v>
      </c>
      <c r="O223" s="40"/>
      <c r="P223" s="200">
        <f>O223*H223</f>
        <v>0</v>
      </c>
      <c r="Q223" s="200">
        <v>0</v>
      </c>
      <c r="R223" s="200">
        <f>Q223*H223</f>
        <v>0</v>
      </c>
      <c r="S223" s="200">
        <v>0</v>
      </c>
      <c r="T223" s="201">
        <f>S223*H223</f>
        <v>0</v>
      </c>
      <c r="AR223" s="22" t="s">
        <v>191</v>
      </c>
      <c r="AT223" s="22" t="s">
        <v>158</v>
      </c>
      <c r="AU223" s="22" t="s">
        <v>82</v>
      </c>
      <c r="AY223" s="22" t="s">
        <v>156</v>
      </c>
      <c r="BE223" s="202">
        <f>IF(N223="základní",J223,0)</f>
        <v>0</v>
      </c>
      <c r="BF223" s="202">
        <f>IF(N223="snížená",J223,0)</f>
        <v>0</v>
      </c>
      <c r="BG223" s="202">
        <f>IF(N223="zákl. přenesená",J223,0)</f>
        <v>0</v>
      </c>
      <c r="BH223" s="202">
        <f>IF(N223="sníž. přenesená",J223,0)</f>
        <v>0</v>
      </c>
      <c r="BI223" s="202">
        <f>IF(N223="nulová",J223,0)</f>
        <v>0</v>
      </c>
      <c r="BJ223" s="22" t="s">
        <v>80</v>
      </c>
      <c r="BK223" s="202">
        <f>ROUND(I223*H223,2)</f>
        <v>0</v>
      </c>
      <c r="BL223" s="22" t="s">
        <v>191</v>
      </c>
      <c r="BM223" s="22" t="s">
        <v>439</v>
      </c>
    </row>
    <row r="224" spans="2:65" s="11" customFormat="1">
      <c r="B224" s="203"/>
      <c r="C224" s="204"/>
      <c r="D224" s="205" t="s">
        <v>163</v>
      </c>
      <c r="E224" s="206" t="s">
        <v>21</v>
      </c>
      <c r="F224" s="207" t="s">
        <v>1209</v>
      </c>
      <c r="G224" s="204"/>
      <c r="H224" s="208">
        <v>2</v>
      </c>
      <c r="I224" s="209"/>
      <c r="J224" s="204"/>
      <c r="K224" s="204"/>
      <c r="L224" s="210"/>
      <c r="M224" s="211"/>
      <c r="N224" s="212"/>
      <c r="O224" s="212"/>
      <c r="P224" s="212"/>
      <c r="Q224" s="212"/>
      <c r="R224" s="212"/>
      <c r="S224" s="212"/>
      <c r="T224" s="213"/>
      <c r="AT224" s="214" t="s">
        <v>163</v>
      </c>
      <c r="AU224" s="214" t="s">
        <v>82</v>
      </c>
      <c r="AV224" s="11" t="s">
        <v>82</v>
      </c>
      <c r="AW224" s="11" t="s">
        <v>35</v>
      </c>
      <c r="AX224" s="11" t="s">
        <v>72</v>
      </c>
      <c r="AY224" s="214" t="s">
        <v>156</v>
      </c>
    </row>
    <row r="225" spans="2:65" s="12" customFormat="1">
      <c r="B225" s="215"/>
      <c r="C225" s="216"/>
      <c r="D225" s="217" t="s">
        <v>163</v>
      </c>
      <c r="E225" s="218" t="s">
        <v>21</v>
      </c>
      <c r="F225" s="219" t="s">
        <v>166</v>
      </c>
      <c r="G225" s="216"/>
      <c r="H225" s="220">
        <v>2</v>
      </c>
      <c r="I225" s="221"/>
      <c r="J225" s="216"/>
      <c r="K225" s="216"/>
      <c r="L225" s="222"/>
      <c r="M225" s="223"/>
      <c r="N225" s="224"/>
      <c r="O225" s="224"/>
      <c r="P225" s="224"/>
      <c r="Q225" s="224"/>
      <c r="R225" s="224"/>
      <c r="S225" s="224"/>
      <c r="T225" s="225"/>
      <c r="AT225" s="226" t="s">
        <v>163</v>
      </c>
      <c r="AU225" s="226" t="s">
        <v>82</v>
      </c>
      <c r="AV225" s="12" t="s">
        <v>162</v>
      </c>
      <c r="AW225" s="12" t="s">
        <v>35</v>
      </c>
      <c r="AX225" s="12" t="s">
        <v>80</v>
      </c>
      <c r="AY225" s="226" t="s">
        <v>156</v>
      </c>
    </row>
    <row r="226" spans="2:65" s="1" customFormat="1" ht="22.5" customHeight="1">
      <c r="B226" s="39"/>
      <c r="C226" s="191" t="s">
        <v>440</v>
      </c>
      <c r="D226" s="191" t="s">
        <v>158</v>
      </c>
      <c r="E226" s="192" t="s">
        <v>1210</v>
      </c>
      <c r="F226" s="193" t="s">
        <v>1211</v>
      </c>
      <c r="G226" s="194" t="s">
        <v>317</v>
      </c>
      <c r="H226" s="195">
        <v>2</v>
      </c>
      <c r="I226" s="196"/>
      <c r="J226" s="197">
        <f>ROUND(I226*H226,2)</f>
        <v>0</v>
      </c>
      <c r="K226" s="193" t="s">
        <v>21</v>
      </c>
      <c r="L226" s="59"/>
      <c r="M226" s="198" t="s">
        <v>21</v>
      </c>
      <c r="N226" s="199" t="s">
        <v>43</v>
      </c>
      <c r="O226" s="40"/>
      <c r="P226" s="200">
        <f>O226*H226</f>
        <v>0</v>
      </c>
      <c r="Q226" s="200">
        <v>0</v>
      </c>
      <c r="R226" s="200">
        <f>Q226*H226</f>
        <v>0</v>
      </c>
      <c r="S226" s="200">
        <v>0</v>
      </c>
      <c r="T226" s="201">
        <f>S226*H226</f>
        <v>0</v>
      </c>
      <c r="AR226" s="22" t="s">
        <v>191</v>
      </c>
      <c r="AT226" s="22" t="s">
        <v>158</v>
      </c>
      <c r="AU226" s="22" t="s">
        <v>82</v>
      </c>
      <c r="AY226" s="22" t="s">
        <v>156</v>
      </c>
      <c r="BE226" s="202">
        <f>IF(N226="základní",J226,0)</f>
        <v>0</v>
      </c>
      <c r="BF226" s="202">
        <f>IF(N226="snížená",J226,0)</f>
        <v>0</v>
      </c>
      <c r="BG226" s="202">
        <f>IF(N226="zákl. přenesená",J226,0)</f>
        <v>0</v>
      </c>
      <c r="BH226" s="202">
        <f>IF(N226="sníž. přenesená",J226,0)</f>
        <v>0</v>
      </c>
      <c r="BI226" s="202">
        <f>IF(N226="nulová",J226,0)</f>
        <v>0</v>
      </c>
      <c r="BJ226" s="22" t="s">
        <v>80</v>
      </c>
      <c r="BK226" s="202">
        <f>ROUND(I226*H226,2)</f>
        <v>0</v>
      </c>
      <c r="BL226" s="22" t="s">
        <v>191</v>
      </c>
      <c r="BM226" s="22" t="s">
        <v>443</v>
      </c>
    </row>
    <row r="227" spans="2:65" s="1" customFormat="1" ht="22.5" customHeight="1">
      <c r="B227" s="39"/>
      <c r="C227" s="191" t="s">
        <v>307</v>
      </c>
      <c r="D227" s="191" t="s">
        <v>158</v>
      </c>
      <c r="E227" s="192" t="s">
        <v>1212</v>
      </c>
      <c r="F227" s="193" t="s">
        <v>1211</v>
      </c>
      <c r="G227" s="194" t="s">
        <v>317</v>
      </c>
      <c r="H227" s="195">
        <v>2</v>
      </c>
      <c r="I227" s="196"/>
      <c r="J227" s="197">
        <f>ROUND(I227*H227,2)</f>
        <v>0</v>
      </c>
      <c r="K227" s="193" t="s">
        <v>21</v>
      </c>
      <c r="L227" s="59"/>
      <c r="M227" s="198" t="s">
        <v>21</v>
      </c>
      <c r="N227" s="199" t="s">
        <v>43</v>
      </c>
      <c r="O227" s="40"/>
      <c r="P227" s="200">
        <f>O227*H227</f>
        <v>0</v>
      </c>
      <c r="Q227" s="200">
        <v>0</v>
      </c>
      <c r="R227" s="200">
        <f>Q227*H227</f>
        <v>0</v>
      </c>
      <c r="S227" s="200">
        <v>0</v>
      </c>
      <c r="T227" s="201">
        <f>S227*H227</f>
        <v>0</v>
      </c>
      <c r="AR227" s="22" t="s">
        <v>191</v>
      </c>
      <c r="AT227" s="22" t="s">
        <v>158</v>
      </c>
      <c r="AU227" s="22" t="s">
        <v>82</v>
      </c>
      <c r="AY227" s="22" t="s">
        <v>156</v>
      </c>
      <c r="BE227" s="202">
        <f>IF(N227="základní",J227,0)</f>
        <v>0</v>
      </c>
      <c r="BF227" s="202">
        <f>IF(N227="snížená",J227,0)</f>
        <v>0</v>
      </c>
      <c r="BG227" s="202">
        <f>IF(N227="zákl. přenesená",J227,0)</f>
        <v>0</v>
      </c>
      <c r="BH227" s="202">
        <f>IF(N227="sníž. přenesená",J227,0)</f>
        <v>0</v>
      </c>
      <c r="BI227" s="202">
        <f>IF(N227="nulová",J227,0)</f>
        <v>0</v>
      </c>
      <c r="BJ227" s="22" t="s">
        <v>80</v>
      </c>
      <c r="BK227" s="202">
        <f>ROUND(I227*H227,2)</f>
        <v>0</v>
      </c>
      <c r="BL227" s="22" t="s">
        <v>191</v>
      </c>
      <c r="BM227" s="22" t="s">
        <v>446</v>
      </c>
    </row>
    <row r="228" spans="2:65" s="11" customFormat="1">
      <c r="B228" s="203"/>
      <c r="C228" s="204"/>
      <c r="D228" s="205" t="s">
        <v>163</v>
      </c>
      <c r="E228" s="206" t="s">
        <v>21</v>
      </c>
      <c r="F228" s="207" t="s">
        <v>1213</v>
      </c>
      <c r="G228" s="204"/>
      <c r="H228" s="208">
        <v>2</v>
      </c>
      <c r="I228" s="209"/>
      <c r="J228" s="204"/>
      <c r="K228" s="204"/>
      <c r="L228" s="210"/>
      <c r="M228" s="211"/>
      <c r="N228" s="212"/>
      <c r="O228" s="212"/>
      <c r="P228" s="212"/>
      <c r="Q228" s="212"/>
      <c r="R228" s="212"/>
      <c r="S228" s="212"/>
      <c r="T228" s="213"/>
      <c r="AT228" s="214" t="s">
        <v>163</v>
      </c>
      <c r="AU228" s="214" t="s">
        <v>82</v>
      </c>
      <c r="AV228" s="11" t="s">
        <v>82</v>
      </c>
      <c r="AW228" s="11" t="s">
        <v>35</v>
      </c>
      <c r="AX228" s="11" t="s">
        <v>72</v>
      </c>
      <c r="AY228" s="214" t="s">
        <v>156</v>
      </c>
    </row>
    <row r="229" spans="2:65" s="12" customFormat="1">
      <c r="B229" s="215"/>
      <c r="C229" s="216"/>
      <c r="D229" s="217" t="s">
        <v>163</v>
      </c>
      <c r="E229" s="218" t="s">
        <v>21</v>
      </c>
      <c r="F229" s="219" t="s">
        <v>166</v>
      </c>
      <c r="G229" s="216"/>
      <c r="H229" s="220">
        <v>2</v>
      </c>
      <c r="I229" s="221"/>
      <c r="J229" s="216"/>
      <c r="K229" s="216"/>
      <c r="L229" s="222"/>
      <c r="M229" s="223"/>
      <c r="N229" s="224"/>
      <c r="O229" s="224"/>
      <c r="P229" s="224"/>
      <c r="Q229" s="224"/>
      <c r="R229" s="224"/>
      <c r="S229" s="224"/>
      <c r="T229" s="225"/>
      <c r="AT229" s="226" t="s">
        <v>163</v>
      </c>
      <c r="AU229" s="226" t="s">
        <v>82</v>
      </c>
      <c r="AV229" s="12" t="s">
        <v>162</v>
      </c>
      <c r="AW229" s="12" t="s">
        <v>35</v>
      </c>
      <c r="AX229" s="12" t="s">
        <v>80</v>
      </c>
      <c r="AY229" s="226" t="s">
        <v>156</v>
      </c>
    </row>
    <row r="230" spans="2:65" s="1" customFormat="1" ht="31.5" customHeight="1">
      <c r="B230" s="39"/>
      <c r="C230" s="191" t="s">
        <v>447</v>
      </c>
      <c r="D230" s="191" t="s">
        <v>158</v>
      </c>
      <c r="E230" s="192" t="s">
        <v>1214</v>
      </c>
      <c r="F230" s="193" t="s">
        <v>1215</v>
      </c>
      <c r="G230" s="194" t="s">
        <v>317</v>
      </c>
      <c r="H230" s="195">
        <v>2</v>
      </c>
      <c r="I230" s="196"/>
      <c r="J230" s="197">
        <f>ROUND(I230*H230,2)</f>
        <v>0</v>
      </c>
      <c r="K230" s="193" t="s">
        <v>21</v>
      </c>
      <c r="L230" s="59"/>
      <c r="M230" s="198" t="s">
        <v>21</v>
      </c>
      <c r="N230" s="199" t="s">
        <v>43</v>
      </c>
      <c r="O230" s="40"/>
      <c r="P230" s="200">
        <f>O230*H230</f>
        <v>0</v>
      </c>
      <c r="Q230" s="200">
        <v>0</v>
      </c>
      <c r="R230" s="200">
        <f>Q230*H230</f>
        <v>0</v>
      </c>
      <c r="S230" s="200">
        <v>0</v>
      </c>
      <c r="T230" s="201">
        <f>S230*H230</f>
        <v>0</v>
      </c>
      <c r="AR230" s="22" t="s">
        <v>191</v>
      </c>
      <c r="AT230" s="22" t="s">
        <v>158</v>
      </c>
      <c r="AU230" s="22" t="s">
        <v>82</v>
      </c>
      <c r="AY230" s="22" t="s">
        <v>156</v>
      </c>
      <c r="BE230" s="202">
        <f>IF(N230="základní",J230,0)</f>
        <v>0</v>
      </c>
      <c r="BF230" s="202">
        <f>IF(N230="snížená",J230,0)</f>
        <v>0</v>
      </c>
      <c r="BG230" s="202">
        <f>IF(N230="zákl. přenesená",J230,0)</f>
        <v>0</v>
      </c>
      <c r="BH230" s="202">
        <f>IF(N230="sníž. přenesená",J230,0)</f>
        <v>0</v>
      </c>
      <c r="BI230" s="202">
        <f>IF(N230="nulová",J230,0)</f>
        <v>0</v>
      </c>
      <c r="BJ230" s="22" t="s">
        <v>80</v>
      </c>
      <c r="BK230" s="202">
        <f>ROUND(I230*H230,2)</f>
        <v>0</v>
      </c>
      <c r="BL230" s="22" t="s">
        <v>191</v>
      </c>
      <c r="BM230" s="22" t="s">
        <v>450</v>
      </c>
    </row>
    <row r="231" spans="2:65" s="1" customFormat="1" ht="31.5" customHeight="1">
      <c r="B231" s="39"/>
      <c r="C231" s="191" t="s">
        <v>312</v>
      </c>
      <c r="D231" s="191" t="s">
        <v>158</v>
      </c>
      <c r="E231" s="192" t="s">
        <v>1216</v>
      </c>
      <c r="F231" s="193" t="s">
        <v>1217</v>
      </c>
      <c r="G231" s="194" t="s">
        <v>232</v>
      </c>
      <c r="H231" s="195">
        <v>4.0759999999999996</v>
      </c>
      <c r="I231" s="196"/>
      <c r="J231" s="197">
        <f>ROUND(I231*H231,2)</f>
        <v>0</v>
      </c>
      <c r="K231" s="193" t="s">
        <v>21</v>
      </c>
      <c r="L231" s="59"/>
      <c r="M231" s="198" t="s">
        <v>21</v>
      </c>
      <c r="N231" s="199" t="s">
        <v>43</v>
      </c>
      <c r="O231" s="40"/>
      <c r="P231" s="200">
        <f>O231*H231</f>
        <v>0</v>
      </c>
      <c r="Q231" s="200">
        <v>0</v>
      </c>
      <c r="R231" s="200">
        <f>Q231*H231</f>
        <v>0</v>
      </c>
      <c r="S231" s="200">
        <v>0</v>
      </c>
      <c r="T231" s="201">
        <f>S231*H231</f>
        <v>0</v>
      </c>
      <c r="AR231" s="22" t="s">
        <v>191</v>
      </c>
      <c r="AT231" s="22" t="s">
        <v>158</v>
      </c>
      <c r="AU231" s="22" t="s">
        <v>82</v>
      </c>
      <c r="AY231" s="22" t="s">
        <v>156</v>
      </c>
      <c r="BE231" s="202">
        <f>IF(N231="základní",J231,0)</f>
        <v>0</v>
      </c>
      <c r="BF231" s="202">
        <f>IF(N231="snížená",J231,0)</f>
        <v>0</v>
      </c>
      <c r="BG231" s="202">
        <f>IF(N231="zákl. přenesená",J231,0)</f>
        <v>0</v>
      </c>
      <c r="BH231" s="202">
        <f>IF(N231="sníž. přenesená",J231,0)</f>
        <v>0</v>
      </c>
      <c r="BI231" s="202">
        <f>IF(N231="nulová",J231,0)</f>
        <v>0</v>
      </c>
      <c r="BJ231" s="22" t="s">
        <v>80</v>
      </c>
      <c r="BK231" s="202">
        <f>ROUND(I231*H231,2)</f>
        <v>0</v>
      </c>
      <c r="BL231" s="22" t="s">
        <v>191</v>
      </c>
      <c r="BM231" s="22" t="s">
        <v>453</v>
      </c>
    </row>
    <row r="232" spans="2:65" s="11" customFormat="1">
      <c r="B232" s="203"/>
      <c r="C232" s="204"/>
      <c r="D232" s="205" t="s">
        <v>163</v>
      </c>
      <c r="E232" s="206" t="s">
        <v>21</v>
      </c>
      <c r="F232" s="207" t="s">
        <v>1218</v>
      </c>
      <c r="G232" s="204"/>
      <c r="H232" s="208">
        <v>4.0759999999999996</v>
      </c>
      <c r="I232" s="209"/>
      <c r="J232" s="204"/>
      <c r="K232" s="204"/>
      <c r="L232" s="210"/>
      <c r="M232" s="211"/>
      <c r="N232" s="212"/>
      <c r="O232" s="212"/>
      <c r="P232" s="212"/>
      <c r="Q232" s="212"/>
      <c r="R232" s="212"/>
      <c r="S232" s="212"/>
      <c r="T232" s="213"/>
      <c r="AT232" s="214" t="s">
        <v>163</v>
      </c>
      <c r="AU232" s="214" t="s">
        <v>82</v>
      </c>
      <c r="AV232" s="11" t="s">
        <v>82</v>
      </c>
      <c r="AW232" s="11" t="s">
        <v>35</v>
      </c>
      <c r="AX232" s="11" t="s">
        <v>72</v>
      </c>
      <c r="AY232" s="214" t="s">
        <v>156</v>
      </c>
    </row>
    <row r="233" spans="2:65" s="12" customFormat="1">
      <c r="B233" s="215"/>
      <c r="C233" s="216"/>
      <c r="D233" s="217" t="s">
        <v>163</v>
      </c>
      <c r="E233" s="218" t="s">
        <v>21</v>
      </c>
      <c r="F233" s="219" t="s">
        <v>166</v>
      </c>
      <c r="G233" s="216"/>
      <c r="H233" s="220">
        <v>4.0759999999999996</v>
      </c>
      <c r="I233" s="221"/>
      <c r="J233" s="216"/>
      <c r="K233" s="216"/>
      <c r="L233" s="222"/>
      <c r="M233" s="223"/>
      <c r="N233" s="224"/>
      <c r="O233" s="224"/>
      <c r="P233" s="224"/>
      <c r="Q233" s="224"/>
      <c r="R233" s="224"/>
      <c r="S233" s="224"/>
      <c r="T233" s="225"/>
      <c r="AT233" s="226" t="s">
        <v>163</v>
      </c>
      <c r="AU233" s="226" t="s">
        <v>82</v>
      </c>
      <c r="AV233" s="12" t="s">
        <v>162</v>
      </c>
      <c r="AW233" s="12" t="s">
        <v>35</v>
      </c>
      <c r="AX233" s="12" t="s">
        <v>80</v>
      </c>
      <c r="AY233" s="226" t="s">
        <v>156</v>
      </c>
    </row>
    <row r="234" spans="2:65" s="1" customFormat="1" ht="159" customHeight="1">
      <c r="B234" s="39"/>
      <c r="C234" s="227" t="s">
        <v>454</v>
      </c>
      <c r="D234" s="227" t="s">
        <v>238</v>
      </c>
      <c r="E234" s="228" t="s">
        <v>1219</v>
      </c>
      <c r="F234" s="229" t="s">
        <v>1220</v>
      </c>
      <c r="G234" s="230" t="s">
        <v>317</v>
      </c>
      <c r="H234" s="231">
        <v>1</v>
      </c>
      <c r="I234" s="232"/>
      <c r="J234" s="233">
        <f>ROUND(I234*H234,2)</f>
        <v>0</v>
      </c>
      <c r="K234" s="229" t="s">
        <v>21</v>
      </c>
      <c r="L234" s="234"/>
      <c r="M234" s="235" t="s">
        <v>21</v>
      </c>
      <c r="N234" s="236" t="s">
        <v>43</v>
      </c>
      <c r="O234" s="40"/>
      <c r="P234" s="200">
        <f>O234*H234</f>
        <v>0</v>
      </c>
      <c r="Q234" s="200">
        <v>0</v>
      </c>
      <c r="R234" s="200">
        <f>Q234*H234</f>
        <v>0</v>
      </c>
      <c r="S234" s="200">
        <v>0</v>
      </c>
      <c r="T234" s="201">
        <f>S234*H234</f>
        <v>0</v>
      </c>
      <c r="AR234" s="22" t="s">
        <v>220</v>
      </c>
      <c r="AT234" s="22" t="s">
        <v>238</v>
      </c>
      <c r="AU234" s="22" t="s">
        <v>82</v>
      </c>
      <c r="AY234" s="22" t="s">
        <v>156</v>
      </c>
      <c r="BE234" s="202">
        <f>IF(N234="základní",J234,0)</f>
        <v>0</v>
      </c>
      <c r="BF234" s="202">
        <f>IF(N234="snížená",J234,0)</f>
        <v>0</v>
      </c>
      <c r="BG234" s="202">
        <f>IF(N234="zákl. přenesená",J234,0)</f>
        <v>0</v>
      </c>
      <c r="BH234" s="202">
        <f>IF(N234="sníž. přenesená",J234,0)</f>
        <v>0</v>
      </c>
      <c r="BI234" s="202">
        <f>IF(N234="nulová",J234,0)</f>
        <v>0</v>
      </c>
      <c r="BJ234" s="22" t="s">
        <v>80</v>
      </c>
      <c r="BK234" s="202">
        <f>ROUND(I234*H234,2)</f>
        <v>0</v>
      </c>
      <c r="BL234" s="22" t="s">
        <v>191</v>
      </c>
      <c r="BM234" s="22" t="s">
        <v>457</v>
      </c>
    </row>
    <row r="235" spans="2:65" s="1" customFormat="1" ht="81">
      <c r="B235" s="39"/>
      <c r="C235" s="61"/>
      <c r="D235" s="217" t="s">
        <v>313</v>
      </c>
      <c r="E235" s="61"/>
      <c r="F235" s="237" t="s">
        <v>1221</v>
      </c>
      <c r="G235" s="61"/>
      <c r="H235" s="61"/>
      <c r="I235" s="161"/>
      <c r="J235" s="61"/>
      <c r="K235" s="61"/>
      <c r="L235" s="59"/>
      <c r="M235" s="238"/>
      <c r="N235" s="40"/>
      <c r="O235" s="40"/>
      <c r="P235" s="40"/>
      <c r="Q235" s="40"/>
      <c r="R235" s="40"/>
      <c r="S235" s="40"/>
      <c r="T235" s="76"/>
      <c r="AT235" s="22" t="s">
        <v>313</v>
      </c>
      <c r="AU235" s="22" t="s">
        <v>82</v>
      </c>
    </row>
    <row r="236" spans="2:65" s="1" customFormat="1" ht="159" customHeight="1">
      <c r="B236" s="39"/>
      <c r="C236" s="227" t="s">
        <v>318</v>
      </c>
      <c r="D236" s="227" t="s">
        <v>238</v>
      </c>
      <c r="E236" s="228" t="s">
        <v>1222</v>
      </c>
      <c r="F236" s="229" t="s">
        <v>1220</v>
      </c>
      <c r="G236" s="230" t="s">
        <v>317</v>
      </c>
      <c r="H236" s="231">
        <v>1</v>
      </c>
      <c r="I236" s="232"/>
      <c r="J236" s="233">
        <f>ROUND(I236*H236,2)</f>
        <v>0</v>
      </c>
      <c r="K236" s="229" t="s">
        <v>21</v>
      </c>
      <c r="L236" s="234"/>
      <c r="M236" s="235" t="s">
        <v>21</v>
      </c>
      <c r="N236" s="236" t="s">
        <v>43</v>
      </c>
      <c r="O236" s="40"/>
      <c r="P236" s="200">
        <f>O236*H236</f>
        <v>0</v>
      </c>
      <c r="Q236" s="200">
        <v>0</v>
      </c>
      <c r="R236" s="200">
        <f>Q236*H236</f>
        <v>0</v>
      </c>
      <c r="S236" s="200">
        <v>0</v>
      </c>
      <c r="T236" s="201">
        <f>S236*H236</f>
        <v>0</v>
      </c>
      <c r="AR236" s="22" t="s">
        <v>220</v>
      </c>
      <c r="AT236" s="22" t="s">
        <v>238</v>
      </c>
      <c r="AU236" s="22" t="s">
        <v>82</v>
      </c>
      <c r="AY236" s="22" t="s">
        <v>156</v>
      </c>
      <c r="BE236" s="202">
        <f>IF(N236="základní",J236,0)</f>
        <v>0</v>
      </c>
      <c r="BF236" s="202">
        <f>IF(N236="snížená",J236,0)</f>
        <v>0</v>
      </c>
      <c r="BG236" s="202">
        <f>IF(N236="zákl. přenesená",J236,0)</f>
        <v>0</v>
      </c>
      <c r="BH236" s="202">
        <f>IF(N236="sníž. přenesená",J236,0)</f>
        <v>0</v>
      </c>
      <c r="BI236" s="202">
        <f>IF(N236="nulová",J236,0)</f>
        <v>0</v>
      </c>
      <c r="BJ236" s="22" t="s">
        <v>80</v>
      </c>
      <c r="BK236" s="202">
        <f>ROUND(I236*H236,2)</f>
        <v>0</v>
      </c>
      <c r="BL236" s="22" t="s">
        <v>191</v>
      </c>
      <c r="BM236" s="22" t="s">
        <v>460</v>
      </c>
    </row>
    <row r="237" spans="2:65" s="1" customFormat="1" ht="81">
      <c r="B237" s="39"/>
      <c r="C237" s="61"/>
      <c r="D237" s="205" t="s">
        <v>313</v>
      </c>
      <c r="E237" s="61"/>
      <c r="F237" s="242" t="s">
        <v>1221</v>
      </c>
      <c r="G237" s="61"/>
      <c r="H237" s="61"/>
      <c r="I237" s="161"/>
      <c r="J237" s="61"/>
      <c r="K237" s="61"/>
      <c r="L237" s="59"/>
      <c r="M237" s="238"/>
      <c r="N237" s="40"/>
      <c r="O237" s="40"/>
      <c r="P237" s="40"/>
      <c r="Q237" s="40"/>
      <c r="R237" s="40"/>
      <c r="S237" s="40"/>
      <c r="T237" s="76"/>
      <c r="AT237" s="22" t="s">
        <v>313</v>
      </c>
      <c r="AU237" s="22" t="s">
        <v>82</v>
      </c>
    </row>
    <row r="238" spans="2:65" s="11" customFormat="1">
      <c r="B238" s="203"/>
      <c r="C238" s="204"/>
      <c r="D238" s="205" t="s">
        <v>163</v>
      </c>
      <c r="E238" s="206" t="s">
        <v>21</v>
      </c>
      <c r="F238" s="207" t="s">
        <v>80</v>
      </c>
      <c r="G238" s="204"/>
      <c r="H238" s="208">
        <v>1</v>
      </c>
      <c r="I238" s="209"/>
      <c r="J238" s="204"/>
      <c r="K238" s="204"/>
      <c r="L238" s="210"/>
      <c r="M238" s="211"/>
      <c r="N238" s="212"/>
      <c r="O238" s="212"/>
      <c r="P238" s="212"/>
      <c r="Q238" s="212"/>
      <c r="R238" s="212"/>
      <c r="S238" s="212"/>
      <c r="T238" s="213"/>
      <c r="AT238" s="214" t="s">
        <v>163</v>
      </c>
      <c r="AU238" s="214" t="s">
        <v>82</v>
      </c>
      <c r="AV238" s="11" t="s">
        <v>82</v>
      </c>
      <c r="AW238" s="11" t="s">
        <v>35</v>
      </c>
      <c r="AX238" s="11" t="s">
        <v>72</v>
      </c>
      <c r="AY238" s="214" t="s">
        <v>156</v>
      </c>
    </row>
    <row r="239" spans="2:65" s="12" customFormat="1">
      <c r="B239" s="215"/>
      <c r="C239" s="216"/>
      <c r="D239" s="217" t="s">
        <v>163</v>
      </c>
      <c r="E239" s="218" t="s">
        <v>21</v>
      </c>
      <c r="F239" s="219" t="s">
        <v>166</v>
      </c>
      <c r="G239" s="216"/>
      <c r="H239" s="220">
        <v>1</v>
      </c>
      <c r="I239" s="221"/>
      <c r="J239" s="216"/>
      <c r="K239" s="216"/>
      <c r="L239" s="222"/>
      <c r="M239" s="223"/>
      <c r="N239" s="224"/>
      <c r="O239" s="224"/>
      <c r="P239" s="224"/>
      <c r="Q239" s="224"/>
      <c r="R239" s="224"/>
      <c r="S239" s="224"/>
      <c r="T239" s="225"/>
      <c r="AT239" s="226" t="s">
        <v>163</v>
      </c>
      <c r="AU239" s="226" t="s">
        <v>82</v>
      </c>
      <c r="AV239" s="12" t="s">
        <v>162</v>
      </c>
      <c r="AW239" s="12" t="s">
        <v>35</v>
      </c>
      <c r="AX239" s="12" t="s">
        <v>80</v>
      </c>
      <c r="AY239" s="226" t="s">
        <v>156</v>
      </c>
    </row>
    <row r="240" spans="2:65" s="1" customFormat="1" ht="159" customHeight="1">
      <c r="B240" s="39"/>
      <c r="C240" s="227" t="s">
        <v>462</v>
      </c>
      <c r="D240" s="227" t="s">
        <v>238</v>
      </c>
      <c r="E240" s="228" t="s">
        <v>1223</v>
      </c>
      <c r="F240" s="229" t="s">
        <v>1220</v>
      </c>
      <c r="G240" s="230" t="s">
        <v>317</v>
      </c>
      <c r="H240" s="231">
        <v>1</v>
      </c>
      <c r="I240" s="232"/>
      <c r="J240" s="233">
        <f>ROUND(I240*H240,2)</f>
        <v>0</v>
      </c>
      <c r="K240" s="229" t="s">
        <v>21</v>
      </c>
      <c r="L240" s="234"/>
      <c r="M240" s="235" t="s">
        <v>21</v>
      </c>
      <c r="N240" s="236" t="s">
        <v>43</v>
      </c>
      <c r="O240" s="40"/>
      <c r="P240" s="200">
        <f>O240*H240</f>
        <v>0</v>
      </c>
      <c r="Q240" s="200">
        <v>0</v>
      </c>
      <c r="R240" s="200">
        <f>Q240*H240</f>
        <v>0</v>
      </c>
      <c r="S240" s="200">
        <v>0</v>
      </c>
      <c r="T240" s="201">
        <f>S240*H240</f>
        <v>0</v>
      </c>
      <c r="AR240" s="22" t="s">
        <v>220</v>
      </c>
      <c r="AT240" s="22" t="s">
        <v>238</v>
      </c>
      <c r="AU240" s="22" t="s">
        <v>82</v>
      </c>
      <c r="AY240" s="22" t="s">
        <v>156</v>
      </c>
      <c r="BE240" s="202">
        <f>IF(N240="základní",J240,0)</f>
        <v>0</v>
      </c>
      <c r="BF240" s="202">
        <f>IF(N240="snížená",J240,0)</f>
        <v>0</v>
      </c>
      <c r="BG240" s="202">
        <f>IF(N240="zákl. přenesená",J240,0)</f>
        <v>0</v>
      </c>
      <c r="BH240" s="202">
        <f>IF(N240="sníž. přenesená",J240,0)</f>
        <v>0</v>
      </c>
      <c r="BI240" s="202">
        <f>IF(N240="nulová",J240,0)</f>
        <v>0</v>
      </c>
      <c r="BJ240" s="22" t="s">
        <v>80</v>
      </c>
      <c r="BK240" s="202">
        <f>ROUND(I240*H240,2)</f>
        <v>0</v>
      </c>
      <c r="BL240" s="22" t="s">
        <v>191</v>
      </c>
      <c r="BM240" s="22" t="s">
        <v>465</v>
      </c>
    </row>
    <row r="241" spans="2:65" s="1" customFormat="1" ht="81">
      <c r="B241" s="39"/>
      <c r="C241" s="61"/>
      <c r="D241" s="217" t="s">
        <v>313</v>
      </c>
      <c r="E241" s="61"/>
      <c r="F241" s="237" t="s">
        <v>1221</v>
      </c>
      <c r="G241" s="61"/>
      <c r="H241" s="61"/>
      <c r="I241" s="161"/>
      <c r="J241" s="61"/>
      <c r="K241" s="61"/>
      <c r="L241" s="59"/>
      <c r="M241" s="238"/>
      <c r="N241" s="40"/>
      <c r="O241" s="40"/>
      <c r="P241" s="40"/>
      <c r="Q241" s="40"/>
      <c r="R241" s="40"/>
      <c r="S241" s="40"/>
      <c r="T241" s="76"/>
      <c r="AT241" s="22" t="s">
        <v>313</v>
      </c>
      <c r="AU241" s="22" t="s">
        <v>82</v>
      </c>
    </row>
    <row r="242" spans="2:65" s="1" customFormat="1" ht="22.5" customHeight="1">
      <c r="B242" s="39"/>
      <c r="C242" s="227" t="s">
        <v>323</v>
      </c>
      <c r="D242" s="227" t="s">
        <v>238</v>
      </c>
      <c r="E242" s="228" t="s">
        <v>1224</v>
      </c>
      <c r="F242" s="229" t="s">
        <v>1225</v>
      </c>
      <c r="G242" s="230" t="s">
        <v>317</v>
      </c>
      <c r="H242" s="231">
        <v>3</v>
      </c>
      <c r="I242" s="232"/>
      <c r="J242" s="233">
        <f>ROUND(I242*H242,2)</f>
        <v>0</v>
      </c>
      <c r="K242" s="229" t="s">
        <v>21</v>
      </c>
      <c r="L242" s="234"/>
      <c r="M242" s="235" t="s">
        <v>21</v>
      </c>
      <c r="N242" s="236" t="s">
        <v>43</v>
      </c>
      <c r="O242" s="40"/>
      <c r="P242" s="200">
        <f>O242*H242</f>
        <v>0</v>
      </c>
      <c r="Q242" s="200">
        <v>0</v>
      </c>
      <c r="R242" s="200">
        <f>Q242*H242</f>
        <v>0</v>
      </c>
      <c r="S242" s="200">
        <v>0</v>
      </c>
      <c r="T242" s="201">
        <f>S242*H242</f>
        <v>0</v>
      </c>
      <c r="AR242" s="22" t="s">
        <v>220</v>
      </c>
      <c r="AT242" s="22" t="s">
        <v>238</v>
      </c>
      <c r="AU242" s="22" t="s">
        <v>82</v>
      </c>
      <c r="AY242" s="22" t="s">
        <v>156</v>
      </c>
      <c r="BE242" s="202">
        <f>IF(N242="základní",J242,0)</f>
        <v>0</v>
      </c>
      <c r="BF242" s="202">
        <f>IF(N242="snížená",J242,0)</f>
        <v>0</v>
      </c>
      <c r="BG242" s="202">
        <f>IF(N242="zákl. přenesená",J242,0)</f>
        <v>0</v>
      </c>
      <c r="BH242" s="202">
        <f>IF(N242="sníž. přenesená",J242,0)</f>
        <v>0</v>
      </c>
      <c r="BI242" s="202">
        <f>IF(N242="nulová",J242,0)</f>
        <v>0</v>
      </c>
      <c r="BJ242" s="22" t="s">
        <v>80</v>
      </c>
      <c r="BK242" s="202">
        <f>ROUND(I242*H242,2)</f>
        <v>0</v>
      </c>
      <c r="BL242" s="22" t="s">
        <v>191</v>
      </c>
      <c r="BM242" s="22" t="s">
        <v>468</v>
      </c>
    </row>
    <row r="243" spans="2:65" s="11" customFormat="1">
      <c r="B243" s="203"/>
      <c r="C243" s="204"/>
      <c r="D243" s="205" t="s">
        <v>163</v>
      </c>
      <c r="E243" s="206" t="s">
        <v>21</v>
      </c>
      <c r="F243" s="207" t="s">
        <v>169</v>
      </c>
      <c r="G243" s="204"/>
      <c r="H243" s="208">
        <v>3</v>
      </c>
      <c r="I243" s="209"/>
      <c r="J243" s="204"/>
      <c r="K243" s="204"/>
      <c r="L243" s="210"/>
      <c r="M243" s="211"/>
      <c r="N243" s="212"/>
      <c r="O243" s="212"/>
      <c r="P243" s="212"/>
      <c r="Q243" s="212"/>
      <c r="R243" s="212"/>
      <c r="S243" s="212"/>
      <c r="T243" s="213"/>
      <c r="AT243" s="214" t="s">
        <v>163</v>
      </c>
      <c r="AU243" s="214" t="s">
        <v>82</v>
      </c>
      <c r="AV243" s="11" t="s">
        <v>82</v>
      </c>
      <c r="AW243" s="11" t="s">
        <v>35</v>
      </c>
      <c r="AX243" s="11" t="s">
        <v>72</v>
      </c>
      <c r="AY243" s="214" t="s">
        <v>156</v>
      </c>
    </row>
    <row r="244" spans="2:65" s="12" customFormat="1">
      <c r="B244" s="215"/>
      <c r="C244" s="216"/>
      <c r="D244" s="217" t="s">
        <v>163</v>
      </c>
      <c r="E244" s="218" t="s">
        <v>21</v>
      </c>
      <c r="F244" s="219" t="s">
        <v>166</v>
      </c>
      <c r="G244" s="216"/>
      <c r="H244" s="220">
        <v>3</v>
      </c>
      <c r="I244" s="221"/>
      <c r="J244" s="216"/>
      <c r="K244" s="216"/>
      <c r="L244" s="222"/>
      <c r="M244" s="223"/>
      <c r="N244" s="224"/>
      <c r="O244" s="224"/>
      <c r="P244" s="224"/>
      <c r="Q244" s="224"/>
      <c r="R244" s="224"/>
      <c r="S244" s="224"/>
      <c r="T244" s="225"/>
      <c r="AT244" s="226" t="s">
        <v>163</v>
      </c>
      <c r="AU244" s="226" t="s">
        <v>82</v>
      </c>
      <c r="AV244" s="12" t="s">
        <v>162</v>
      </c>
      <c r="AW244" s="12" t="s">
        <v>35</v>
      </c>
      <c r="AX244" s="12" t="s">
        <v>80</v>
      </c>
      <c r="AY244" s="226" t="s">
        <v>156</v>
      </c>
    </row>
    <row r="245" spans="2:65" s="1" customFormat="1" ht="22.5" customHeight="1">
      <c r="B245" s="39"/>
      <c r="C245" s="227" t="s">
        <v>471</v>
      </c>
      <c r="D245" s="227" t="s">
        <v>238</v>
      </c>
      <c r="E245" s="228" t="s">
        <v>1226</v>
      </c>
      <c r="F245" s="229" t="s">
        <v>1227</v>
      </c>
      <c r="G245" s="230" t="s">
        <v>317</v>
      </c>
      <c r="H245" s="231">
        <v>3</v>
      </c>
      <c r="I245" s="232"/>
      <c r="J245" s="233">
        <f>ROUND(I245*H245,2)</f>
        <v>0</v>
      </c>
      <c r="K245" s="229" t="s">
        <v>21</v>
      </c>
      <c r="L245" s="234"/>
      <c r="M245" s="235" t="s">
        <v>21</v>
      </c>
      <c r="N245" s="236" t="s">
        <v>43</v>
      </c>
      <c r="O245" s="40"/>
      <c r="P245" s="200">
        <f>O245*H245</f>
        <v>0</v>
      </c>
      <c r="Q245" s="200">
        <v>0</v>
      </c>
      <c r="R245" s="200">
        <f>Q245*H245</f>
        <v>0</v>
      </c>
      <c r="S245" s="200">
        <v>0</v>
      </c>
      <c r="T245" s="201">
        <f>S245*H245</f>
        <v>0</v>
      </c>
      <c r="AR245" s="22" t="s">
        <v>220</v>
      </c>
      <c r="AT245" s="22" t="s">
        <v>238</v>
      </c>
      <c r="AU245" s="22" t="s">
        <v>82</v>
      </c>
      <c r="AY245" s="22" t="s">
        <v>156</v>
      </c>
      <c r="BE245" s="202">
        <f>IF(N245="základní",J245,0)</f>
        <v>0</v>
      </c>
      <c r="BF245" s="202">
        <f>IF(N245="snížená",J245,0)</f>
        <v>0</v>
      </c>
      <c r="BG245" s="202">
        <f>IF(N245="zákl. přenesená",J245,0)</f>
        <v>0</v>
      </c>
      <c r="BH245" s="202">
        <f>IF(N245="sníž. přenesená",J245,0)</f>
        <v>0</v>
      </c>
      <c r="BI245" s="202">
        <f>IF(N245="nulová",J245,0)</f>
        <v>0</v>
      </c>
      <c r="BJ245" s="22" t="s">
        <v>80</v>
      </c>
      <c r="BK245" s="202">
        <f>ROUND(I245*H245,2)</f>
        <v>0</v>
      </c>
      <c r="BL245" s="22" t="s">
        <v>191</v>
      </c>
      <c r="BM245" s="22" t="s">
        <v>474</v>
      </c>
    </row>
    <row r="246" spans="2:65" s="1" customFormat="1" ht="22.5" customHeight="1">
      <c r="B246" s="39"/>
      <c r="C246" s="227" t="s">
        <v>327</v>
      </c>
      <c r="D246" s="227" t="s">
        <v>238</v>
      </c>
      <c r="E246" s="228" t="s">
        <v>1228</v>
      </c>
      <c r="F246" s="229" t="s">
        <v>1229</v>
      </c>
      <c r="G246" s="230" t="s">
        <v>317</v>
      </c>
      <c r="H246" s="231">
        <v>1</v>
      </c>
      <c r="I246" s="232"/>
      <c r="J246" s="233">
        <f>ROUND(I246*H246,2)</f>
        <v>0</v>
      </c>
      <c r="K246" s="229" t="s">
        <v>21</v>
      </c>
      <c r="L246" s="234"/>
      <c r="M246" s="235" t="s">
        <v>21</v>
      </c>
      <c r="N246" s="236" t="s">
        <v>43</v>
      </c>
      <c r="O246" s="40"/>
      <c r="P246" s="200">
        <f>O246*H246</f>
        <v>0</v>
      </c>
      <c r="Q246" s="200">
        <v>0</v>
      </c>
      <c r="R246" s="200">
        <f>Q246*H246</f>
        <v>0</v>
      </c>
      <c r="S246" s="200">
        <v>0</v>
      </c>
      <c r="T246" s="201">
        <f>S246*H246</f>
        <v>0</v>
      </c>
      <c r="AR246" s="22" t="s">
        <v>220</v>
      </c>
      <c r="AT246" s="22" t="s">
        <v>238</v>
      </c>
      <c r="AU246" s="22" t="s">
        <v>82</v>
      </c>
      <c r="AY246" s="22" t="s">
        <v>156</v>
      </c>
      <c r="BE246" s="202">
        <f>IF(N246="základní",J246,0)</f>
        <v>0</v>
      </c>
      <c r="BF246" s="202">
        <f>IF(N246="snížená",J246,0)</f>
        <v>0</v>
      </c>
      <c r="BG246" s="202">
        <f>IF(N246="zákl. přenesená",J246,0)</f>
        <v>0</v>
      </c>
      <c r="BH246" s="202">
        <f>IF(N246="sníž. přenesená",J246,0)</f>
        <v>0</v>
      </c>
      <c r="BI246" s="202">
        <f>IF(N246="nulová",J246,0)</f>
        <v>0</v>
      </c>
      <c r="BJ246" s="22" t="s">
        <v>80</v>
      </c>
      <c r="BK246" s="202">
        <f>ROUND(I246*H246,2)</f>
        <v>0</v>
      </c>
      <c r="BL246" s="22" t="s">
        <v>191</v>
      </c>
      <c r="BM246" s="22" t="s">
        <v>477</v>
      </c>
    </row>
    <row r="247" spans="2:65" s="11" customFormat="1">
      <c r="B247" s="203"/>
      <c r="C247" s="204"/>
      <c r="D247" s="205" t="s">
        <v>163</v>
      </c>
      <c r="E247" s="206" t="s">
        <v>21</v>
      </c>
      <c r="F247" s="207" t="s">
        <v>80</v>
      </c>
      <c r="G247" s="204"/>
      <c r="H247" s="208">
        <v>1</v>
      </c>
      <c r="I247" s="209"/>
      <c r="J247" s="204"/>
      <c r="K247" s="204"/>
      <c r="L247" s="210"/>
      <c r="M247" s="211"/>
      <c r="N247" s="212"/>
      <c r="O247" s="212"/>
      <c r="P247" s="212"/>
      <c r="Q247" s="212"/>
      <c r="R247" s="212"/>
      <c r="S247" s="212"/>
      <c r="T247" s="213"/>
      <c r="AT247" s="214" t="s">
        <v>163</v>
      </c>
      <c r="AU247" s="214" t="s">
        <v>82</v>
      </c>
      <c r="AV247" s="11" t="s">
        <v>82</v>
      </c>
      <c r="AW247" s="11" t="s">
        <v>35</v>
      </c>
      <c r="AX247" s="11" t="s">
        <v>72</v>
      </c>
      <c r="AY247" s="214" t="s">
        <v>156</v>
      </c>
    </row>
    <row r="248" spans="2:65" s="12" customFormat="1">
      <c r="B248" s="215"/>
      <c r="C248" s="216"/>
      <c r="D248" s="217" t="s">
        <v>163</v>
      </c>
      <c r="E248" s="218" t="s">
        <v>21</v>
      </c>
      <c r="F248" s="219" t="s">
        <v>166</v>
      </c>
      <c r="G248" s="216"/>
      <c r="H248" s="220">
        <v>1</v>
      </c>
      <c r="I248" s="221"/>
      <c r="J248" s="216"/>
      <c r="K248" s="216"/>
      <c r="L248" s="222"/>
      <c r="M248" s="223"/>
      <c r="N248" s="224"/>
      <c r="O248" s="224"/>
      <c r="P248" s="224"/>
      <c r="Q248" s="224"/>
      <c r="R248" s="224"/>
      <c r="S248" s="224"/>
      <c r="T248" s="225"/>
      <c r="AT248" s="226" t="s">
        <v>163</v>
      </c>
      <c r="AU248" s="226" t="s">
        <v>82</v>
      </c>
      <c r="AV248" s="12" t="s">
        <v>162</v>
      </c>
      <c r="AW248" s="12" t="s">
        <v>35</v>
      </c>
      <c r="AX248" s="12" t="s">
        <v>80</v>
      </c>
      <c r="AY248" s="226" t="s">
        <v>156</v>
      </c>
    </row>
    <row r="249" spans="2:65" s="1" customFormat="1" ht="22.5" customHeight="1">
      <c r="B249" s="39"/>
      <c r="C249" s="227" t="s">
        <v>479</v>
      </c>
      <c r="D249" s="227" t="s">
        <v>238</v>
      </c>
      <c r="E249" s="228" t="s">
        <v>1230</v>
      </c>
      <c r="F249" s="229" t="s">
        <v>1231</v>
      </c>
      <c r="G249" s="230" t="s">
        <v>317</v>
      </c>
      <c r="H249" s="231">
        <v>3</v>
      </c>
      <c r="I249" s="232"/>
      <c r="J249" s="233">
        <f>ROUND(I249*H249,2)</f>
        <v>0</v>
      </c>
      <c r="K249" s="229" t="s">
        <v>21</v>
      </c>
      <c r="L249" s="234"/>
      <c r="M249" s="235" t="s">
        <v>21</v>
      </c>
      <c r="N249" s="236" t="s">
        <v>43</v>
      </c>
      <c r="O249" s="40"/>
      <c r="P249" s="200">
        <f>O249*H249</f>
        <v>0</v>
      </c>
      <c r="Q249" s="200">
        <v>0</v>
      </c>
      <c r="R249" s="200">
        <f>Q249*H249</f>
        <v>0</v>
      </c>
      <c r="S249" s="200">
        <v>0</v>
      </c>
      <c r="T249" s="201">
        <f>S249*H249</f>
        <v>0</v>
      </c>
      <c r="AR249" s="22" t="s">
        <v>220</v>
      </c>
      <c r="AT249" s="22" t="s">
        <v>238</v>
      </c>
      <c r="AU249" s="22" t="s">
        <v>82</v>
      </c>
      <c r="AY249" s="22" t="s">
        <v>156</v>
      </c>
      <c r="BE249" s="202">
        <f>IF(N249="základní",J249,0)</f>
        <v>0</v>
      </c>
      <c r="BF249" s="202">
        <f>IF(N249="snížená",J249,0)</f>
        <v>0</v>
      </c>
      <c r="BG249" s="202">
        <f>IF(N249="zákl. přenesená",J249,0)</f>
        <v>0</v>
      </c>
      <c r="BH249" s="202">
        <f>IF(N249="sníž. přenesená",J249,0)</f>
        <v>0</v>
      </c>
      <c r="BI249" s="202">
        <f>IF(N249="nulová",J249,0)</f>
        <v>0</v>
      </c>
      <c r="BJ249" s="22" t="s">
        <v>80</v>
      </c>
      <c r="BK249" s="202">
        <f>ROUND(I249*H249,2)</f>
        <v>0</v>
      </c>
      <c r="BL249" s="22" t="s">
        <v>191</v>
      </c>
      <c r="BM249" s="22" t="s">
        <v>482</v>
      </c>
    </row>
    <row r="250" spans="2:65" s="1" customFormat="1" ht="22.5" customHeight="1">
      <c r="B250" s="39"/>
      <c r="C250" s="227" t="s">
        <v>331</v>
      </c>
      <c r="D250" s="227" t="s">
        <v>238</v>
      </c>
      <c r="E250" s="228" t="s">
        <v>1232</v>
      </c>
      <c r="F250" s="229" t="s">
        <v>1233</v>
      </c>
      <c r="G250" s="230" t="s">
        <v>317</v>
      </c>
      <c r="H250" s="231">
        <v>3</v>
      </c>
      <c r="I250" s="232"/>
      <c r="J250" s="233">
        <f>ROUND(I250*H250,2)</f>
        <v>0</v>
      </c>
      <c r="K250" s="229" t="s">
        <v>21</v>
      </c>
      <c r="L250" s="234"/>
      <c r="M250" s="235" t="s">
        <v>21</v>
      </c>
      <c r="N250" s="236" t="s">
        <v>43</v>
      </c>
      <c r="O250" s="40"/>
      <c r="P250" s="200">
        <f>O250*H250</f>
        <v>0</v>
      </c>
      <c r="Q250" s="200">
        <v>0</v>
      </c>
      <c r="R250" s="200">
        <f>Q250*H250</f>
        <v>0</v>
      </c>
      <c r="S250" s="200">
        <v>0</v>
      </c>
      <c r="T250" s="201">
        <f>S250*H250</f>
        <v>0</v>
      </c>
      <c r="AR250" s="22" t="s">
        <v>220</v>
      </c>
      <c r="AT250" s="22" t="s">
        <v>238</v>
      </c>
      <c r="AU250" s="22" t="s">
        <v>82</v>
      </c>
      <c r="AY250" s="22" t="s">
        <v>156</v>
      </c>
      <c r="BE250" s="202">
        <f>IF(N250="základní",J250,0)</f>
        <v>0</v>
      </c>
      <c r="BF250" s="202">
        <f>IF(N250="snížená",J250,0)</f>
        <v>0</v>
      </c>
      <c r="BG250" s="202">
        <f>IF(N250="zákl. přenesená",J250,0)</f>
        <v>0</v>
      </c>
      <c r="BH250" s="202">
        <f>IF(N250="sníž. přenesená",J250,0)</f>
        <v>0</v>
      </c>
      <c r="BI250" s="202">
        <f>IF(N250="nulová",J250,0)</f>
        <v>0</v>
      </c>
      <c r="BJ250" s="22" t="s">
        <v>80</v>
      </c>
      <c r="BK250" s="202">
        <f>ROUND(I250*H250,2)</f>
        <v>0</v>
      </c>
      <c r="BL250" s="22" t="s">
        <v>191</v>
      </c>
      <c r="BM250" s="22" t="s">
        <v>485</v>
      </c>
    </row>
    <row r="251" spans="2:65" s="11" customFormat="1">
      <c r="B251" s="203"/>
      <c r="C251" s="204"/>
      <c r="D251" s="205" t="s">
        <v>163</v>
      </c>
      <c r="E251" s="206" t="s">
        <v>21</v>
      </c>
      <c r="F251" s="207" t="s">
        <v>169</v>
      </c>
      <c r="G251" s="204"/>
      <c r="H251" s="208">
        <v>3</v>
      </c>
      <c r="I251" s="209"/>
      <c r="J251" s="204"/>
      <c r="K251" s="204"/>
      <c r="L251" s="210"/>
      <c r="M251" s="211"/>
      <c r="N251" s="212"/>
      <c r="O251" s="212"/>
      <c r="P251" s="212"/>
      <c r="Q251" s="212"/>
      <c r="R251" s="212"/>
      <c r="S251" s="212"/>
      <c r="T251" s="213"/>
      <c r="AT251" s="214" t="s">
        <v>163</v>
      </c>
      <c r="AU251" s="214" t="s">
        <v>82</v>
      </c>
      <c r="AV251" s="11" t="s">
        <v>82</v>
      </c>
      <c r="AW251" s="11" t="s">
        <v>35</v>
      </c>
      <c r="AX251" s="11" t="s">
        <v>72</v>
      </c>
      <c r="AY251" s="214" t="s">
        <v>156</v>
      </c>
    </row>
    <row r="252" spans="2:65" s="12" customFormat="1">
      <c r="B252" s="215"/>
      <c r="C252" s="216"/>
      <c r="D252" s="217" t="s">
        <v>163</v>
      </c>
      <c r="E252" s="218" t="s">
        <v>21</v>
      </c>
      <c r="F252" s="219" t="s">
        <v>166</v>
      </c>
      <c r="G252" s="216"/>
      <c r="H252" s="220">
        <v>3</v>
      </c>
      <c r="I252" s="221"/>
      <c r="J252" s="216"/>
      <c r="K252" s="216"/>
      <c r="L252" s="222"/>
      <c r="M252" s="223"/>
      <c r="N252" s="224"/>
      <c r="O252" s="224"/>
      <c r="P252" s="224"/>
      <c r="Q252" s="224"/>
      <c r="R252" s="224"/>
      <c r="S252" s="224"/>
      <c r="T252" s="225"/>
      <c r="AT252" s="226" t="s">
        <v>163</v>
      </c>
      <c r="AU252" s="226" t="s">
        <v>82</v>
      </c>
      <c r="AV252" s="12" t="s">
        <v>162</v>
      </c>
      <c r="AW252" s="12" t="s">
        <v>35</v>
      </c>
      <c r="AX252" s="12" t="s">
        <v>80</v>
      </c>
      <c r="AY252" s="226" t="s">
        <v>156</v>
      </c>
    </row>
    <row r="253" spans="2:65" s="1" customFormat="1" ht="31.5" customHeight="1">
      <c r="B253" s="39"/>
      <c r="C253" s="227" t="s">
        <v>486</v>
      </c>
      <c r="D253" s="227" t="s">
        <v>238</v>
      </c>
      <c r="E253" s="228" t="s">
        <v>1234</v>
      </c>
      <c r="F253" s="229" t="s">
        <v>1235</v>
      </c>
      <c r="G253" s="230" t="s">
        <v>317</v>
      </c>
      <c r="H253" s="231">
        <v>3</v>
      </c>
      <c r="I253" s="232"/>
      <c r="J253" s="233">
        <f>ROUND(I253*H253,2)</f>
        <v>0</v>
      </c>
      <c r="K253" s="229" t="s">
        <v>21</v>
      </c>
      <c r="L253" s="234"/>
      <c r="M253" s="235" t="s">
        <v>21</v>
      </c>
      <c r="N253" s="236" t="s">
        <v>43</v>
      </c>
      <c r="O253" s="40"/>
      <c r="P253" s="200">
        <f>O253*H253</f>
        <v>0</v>
      </c>
      <c r="Q253" s="200">
        <v>0</v>
      </c>
      <c r="R253" s="200">
        <f>Q253*H253</f>
        <v>0</v>
      </c>
      <c r="S253" s="200">
        <v>0</v>
      </c>
      <c r="T253" s="201">
        <f>S253*H253</f>
        <v>0</v>
      </c>
      <c r="AR253" s="22" t="s">
        <v>220</v>
      </c>
      <c r="AT253" s="22" t="s">
        <v>238</v>
      </c>
      <c r="AU253" s="22" t="s">
        <v>82</v>
      </c>
      <c r="AY253" s="22" t="s">
        <v>156</v>
      </c>
      <c r="BE253" s="202">
        <f>IF(N253="základní",J253,0)</f>
        <v>0</v>
      </c>
      <c r="BF253" s="202">
        <f>IF(N253="snížená",J253,0)</f>
        <v>0</v>
      </c>
      <c r="BG253" s="202">
        <f>IF(N253="zákl. přenesená",J253,0)</f>
        <v>0</v>
      </c>
      <c r="BH253" s="202">
        <f>IF(N253="sníž. přenesená",J253,0)</f>
        <v>0</v>
      </c>
      <c r="BI253" s="202">
        <f>IF(N253="nulová",J253,0)</f>
        <v>0</v>
      </c>
      <c r="BJ253" s="22" t="s">
        <v>80</v>
      </c>
      <c r="BK253" s="202">
        <f>ROUND(I253*H253,2)</f>
        <v>0</v>
      </c>
      <c r="BL253" s="22" t="s">
        <v>191</v>
      </c>
      <c r="BM253" s="22" t="s">
        <v>489</v>
      </c>
    </row>
    <row r="254" spans="2:65" s="1" customFormat="1" ht="22.5" customHeight="1">
      <c r="B254" s="39"/>
      <c r="C254" s="227" t="s">
        <v>334</v>
      </c>
      <c r="D254" s="227" t="s">
        <v>238</v>
      </c>
      <c r="E254" s="228" t="s">
        <v>1236</v>
      </c>
      <c r="F254" s="229" t="s">
        <v>1237</v>
      </c>
      <c r="G254" s="230" t="s">
        <v>317</v>
      </c>
      <c r="H254" s="231">
        <v>3</v>
      </c>
      <c r="I254" s="232"/>
      <c r="J254" s="233">
        <f>ROUND(I254*H254,2)</f>
        <v>0</v>
      </c>
      <c r="K254" s="229" t="s">
        <v>21</v>
      </c>
      <c r="L254" s="234"/>
      <c r="M254" s="235" t="s">
        <v>21</v>
      </c>
      <c r="N254" s="236" t="s">
        <v>43</v>
      </c>
      <c r="O254" s="40"/>
      <c r="P254" s="200">
        <f>O254*H254</f>
        <v>0</v>
      </c>
      <c r="Q254" s="200">
        <v>0</v>
      </c>
      <c r="R254" s="200">
        <f>Q254*H254</f>
        <v>0</v>
      </c>
      <c r="S254" s="200">
        <v>0</v>
      </c>
      <c r="T254" s="201">
        <f>S254*H254</f>
        <v>0</v>
      </c>
      <c r="AR254" s="22" t="s">
        <v>220</v>
      </c>
      <c r="AT254" s="22" t="s">
        <v>238</v>
      </c>
      <c r="AU254" s="22" t="s">
        <v>82</v>
      </c>
      <c r="AY254" s="22" t="s">
        <v>156</v>
      </c>
      <c r="BE254" s="202">
        <f>IF(N254="základní",J254,0)</f>
        <v>0</v>
      </c>
      <c r="BF254" s="202">
        <f>IF(N254="snížená",J254,0)</f>
        <v>0</v>
      </c>
      <c r="BG254" s="202">
        <f>IF(N254="zákl. přenesená",J254,0)</f>
        <v>0</v>
      </c>
      <c r="BH254" s="202">
        <f>IF(N254="sníž. přenesená",J254,0)</f>
        <v>0</v>
      </c>
      <c r="BI254" s="202">
        <f>IF(N254="nulová",J254,0)</f>
        <v>0</v>
      </c>
      <c r="BJ254" s="22" t="s">
        <v>80</v>
      </c>
      <c r="BK254" s="202">
        <f>ROUND(I254*H254,2)</f>
        <v>0</v>
      </c>
      <c r="BL254" s="22" t="s">
        <v>191</v>
      </c>
      <c r="BM254" s="22" t="s">
        <v>492</v>
      </c>
    </row>
    <row r="255" spans="2:65" s="11" customFormat="1">
      <c r="B255" s="203"/>
      <c r="C255" s="204"/>
      <c r="D255" s="205" t="s">
        <v>163</v>
      </c>
      <c r="E255" s="206" t="s">
        <v>21</v>
      </c>
      <c r="F255" s="207" t="s">
        <v>169</v>
      </c>
      <c r="G255" s="204"/>
      <c r="H255" s="208">
        <v>3</v>
      </c>
      <c r="I255" s="209"/>
      <c r="J255" s="204"/>
      <c r="K255" s="204"/>
      <c r="L255" s="210"/>
      <c r="M255" s="211"/>
      <c r="N255" s="212"/>
      <c r="O255" s="212"/>
      <c r="P255" s="212"/>
      <c r="Q255" s="212"/>
      <c r="R255" s="212"/>
      <c r="S255" s="212"/>
      <c r="T255" s="213"/>
      <c r="AT255" s="214" t="s">
        <v>163</v>
      </c>
      <c r="AU255" s="214" t="s">
        <v>82</v>
      </c>
      <c r="AV255" s="11" t="s">
        <v>82</v>
      </c>
      <c r="AW255" s="11" t="s">
        <v>35</v>
      </c>
      <c r="AX255" s="11" t="s">
        <v>72</v>
      </c>
      <c r="AY255" s="214" t="s">
        <v>156</v>
      </c>
    </row>
    <row r="256" spans="2:65" s="12" customFormat="1">
      <c r="B256" s="215"/>
      <c r="C256" s="216"/>
      <c r="D256" s="217" t="s">
        <v>163</v>
      </c>
      <c r="E256" s="218" t="s">
        <v>21</v>
      </c>
      <c r="F256" s="219" t="s">
        <v>166</v>
      </c>
      <c r="G256" s="216"/>
      <c r="H256" s="220">
        <v>3</v>
      </c>
      <c r="I256" s="221"/>
      <c r="J256" s="216"/>
      <c r="K256" s="216"/>
      <c r="L256" s="222"/>
      <c r="M256" s="223"/>
      <c r="N256" s="224"/>
      <c r="O256" s="224"/>
      <c r="P256" s="224"/>
      <c r="Q256" s="224"/>
      <c r="R256" s="224"/>
      <c r="S256" s="224"/>
      <c r="T256" s="225"/>
      <c r="AT256" s="226" t="s">
        <v>163</v>
      </c>
      <c r="AU256" s="226" t="s">
        <v>82</v>
      </c>
      <c r="AV256" s="12" t="s">
        <v>162</v>
      </c>
      <c r="AW256" s="12" t="s">
        <v>35</v>
      </c>
      <c r="AX256" s="12" t="s">
        <v>80</v>
      </c>
      <c r="AY256" s="226" t="s">
        <v>156</v>
      </c>
    </row>
    <row r="257" spans="2:65" s="1" customFormat="1" ht="31.5" customHeight="1">
      <c r="B257" s="39"/>
      <c r="C257" s="191" t="s">
        <v>496</v>
      </c>
      <c r="D257" s="191" t="s">
        <v>158</v>
      </c>
      <c r="E257" s="192" t="s">
        <v>1238</v>
      </c>
      <c r="F257" s="193" t="s">
        <v>1239</v>
      </c>
      <c r="G257" s="194" t="s">
        <v>317</v>
      </c>
      <c r="H257" s="195">
        <v>1</v>
      </c>
      <c r="I257" s="196"/>
      <c r="J257" s="197">
        <f>ROUND(I257*H257,2)</f>
        <v>0</v>
      </c>
      <c r="K257" s="193" t="s">
        <v>21</v>
      </c>
      <c r="L257" s="59"/>
      <c r="M257" s="198" t="s">
        <v>21</v>
      </c>
      <c r="N257" s="199" t="s">
        <v>43</v>
      </c>
      <c r="O257" s="40"/>
      <c r="P257" s="200">
        <f>O257*H257</f>
        <v>0</v>
      </c>
      <c r="Q257" s="200">
        <v>0</v>
      </c>
      <c r="R257" s="200">
        <f>Q257*H257</f>
        <v>0</v>
      </c>
      <c r="S257" s="200">
        <v>0</v>
      </c>
      <c r="T257" s="201">
        <f>S257*H257</f>
        <v>0</v>
      </c>
      <c r="AR257" s="22" t="s">
        <v>191</v>
      </c>
      <c r="AT257" s="22" t="s">
        <v>158</v>
      </c>
      <c r="AU257" s="22" t="s">
        <v>82</v>
      </c>
      <c r="AY257" s="22" t="s">
        <v>156</v>
      </c>
      <c r="BE257" s="202">
        <f>IF(N257="základní",J257,0)</f>
        <v>0</v>
      </c>
      <c r="BF257" s="202">
        <f>IF(N257="snížená",J257,0)</f>
        <v>0</v>
      </c>
      <c r="BG257" s="202">
        <f>IF(N257="zákl. přenesená",J257,0)</f>
        <v>0</v>
      </c>
      <c r="BH257" s="202">
        <f>IF(N257="sníž. přenesená",J257,0)</f>
        <v>0</v>
      </c>
      <c r="BI257" s="202">
        <f>IF(N257="nulová",J257,0)</f>
        <v>0</v>
      </c>
      <c r="BJ257" s="22" t="s">
        <v>80</v>
      </c>
      <c r="BK257" s="202">
        <f>ROUND(I257*H257,2)</f>
        <v>0</v>
      </c>
      <c r="BL257" s="22" t="s">
        <v>191</v>
      </c>
      <c r="BM257" s="22" t="s">
        <v>499</v>
      </c>
    </row>
    <row r="258" spans="2:65" s="1" customFormat="1" ht="31.5" customHeight="1">
      <c r="B258" s="39"/>
      <c r="C258" s="191" t="s">
        <v>339</v>
      </c>
      <c r="D258" s="191" t="s">
        <v>158</v>
      </c>
      <c r="E258" s="192" t="s">
        <v>1240</v>
      </c>
      <c r="F258" s="193" t="s">
        <v>1241</v>
      </c>
      <c r="G258" s="194" t="s">
        <v>317</v>
      </c>
      <c r="H258" s="195">
        <v>1</v>
      </c>
      <c r="I258" s="196"/>
      <c r="J258" s="197">
        <f>ROUND(I258*H258,2)</f>
        <v>0</v>
      </c>
      <c r="K258" s="193" t="s">
        <v>21</v>
      </c>
      <c r="L258" s="59"/>
      <c r="M258" s="198" t="s">
        <v>21</v>
      </c>
      <c r="N258" s="199" t="s">
        <v>43</v>
      </c>
      <c r="O258" s="40"/>
      <c r="P258" s="200">
        <f>O258*H258</f>
        <v>0</v>
      </c>
      <c r="Q258" s="200">
        <v>0</v>
      </c>
      <c r="R258" s="200">
        <f>Q258*H258</f>
        <v>0</v>
      </c>
      <c r="S258" s="200">
        <v>0</v>
      </c>
      <c r="T258" s="201">
        <f>S258*H258</f>
        <v>0</v>
      </c>
      <c r="AR258" s="22" t="s">
        <v>191</v>
      </c>
      <c r="AT258" s="22" t="s">
        <v>158</v>
      </c>
      <c r="AU258" s="22" t="s">
        <v>82</v>
      </c>
      <c r="AY258" s="22" t="s">
        <v>156</v>
      </c>
      <c r="BE258" s="202">
        <f>IF(N258="základní",J258,0)</f>
        <v>0</v>
      </c>
      <c r="BF258" s="202">
        <f>IF(N258="snížená",J258,0)</f>
        <v>0</v>
      </c>
      <c r="BG258" s="202">
        <f>IF(N258="zákl. přenesená",J258,0)</f>
        <v>0</v>
      </c>
      <c r="BH258" s="202">
        <f>IF(N258="sníž. přenesená",J258,0)</f>
        <v>0</v>
      </c>
      <c r="BI258" s="202">
        <f>IF(N258="nulová",J258,0)</f>
        <v>0</v>
      </c>
      <c r="BJ258" s="22" t="s">
        <v>80</v>
      </c>
      <c r="BK258" s="202">
        <f>ROUND(I258*H258,2)</f>
        <v>0</v>
      </c>
      <c r="BL258" s="22" t="s">
        <v>191</v>
      </c>
      <c r="BM258" s="22" t="s">
        <v>502</v>
      </c>
    </row>
    <row r="259" spans="2:65" s="11" customFormat="1">
      <c r="B259" s="203"/>
      <c r="C259" s="204"/>
      <c r="D259" s="205" t="s">
        <v>163</v>
      </c>
      <c r="E259" s="206" t="s">
        <v>21</v>
      </c>
      <c r="F259" s="207" t="s">
        <v>80</v>
      </c>
      <c r="G259" s="204"/>
      <c r="H259" s="208">
        <v>1</v>
      </c>
      <c r="I259" s="209"/>
      <c r="J259" s="204"/>
      <c r="K259" s="204"/>
      <c r="L259" s="210"/>
      <c r="M259" s="211"/>
      <c r="N259" s="212"/>
      <c r="O259" s="212"/>
      <c r="P259" s="212"/>
      <c r="Q259" s="212"/>
      <c r="R259" s="212"/>
      <c r="S259" s="212"/>
      <c r="T259" s="213"/>
      <c r="AT259" s="214" t="s">
        <v>163</v>
      </c>
      <c r="AU259" s="214" t="s">
        <v>82</v>
      </c>
      <c r="AV259" s="11" t="s">
        <v>82</v>
      </c>
      <c r="AW259" s="11" t="s">
        <v>35</v>
      </c>
      <c r="AX259" s="11" t="s">
        <v>72</v>
      </c>
      <c r="AY259" s="214" t="s">
        <v>156</v>
      </c>
    </row>
    <row r="260" spans="2:65" s="12" customFormat="1">
      <c r="B260" s="215"/>
      <c r="C260" s="216"/>
      <c r="D260" s="217" t="s">
        <v>163</v>
      </c>
      <c r="E260" s="218" t="s">
        <v>21</v>
      </c>
      <c r="F260" s="219" t="s">
        <v>166</v>
      </c>
      <c r="G260" s="216"/>
      <c r="H260" s="220">
        <v>1</v>
      </c>
      <c r="I260" s="221"/>
      <c r="J260" s="216"/>
      <c r="K260" s="216"/>
      <c r="L260" s="222"/>
      <c r="M260" s="223"/>
      <c r="N260" s="224"/>
      <c r="O260" s="224"/>
      <c r="P260" s="224"/>
      <c r="Q260" s="224"/>
      <c r="R260" s="224"/>
      <c r="S260" s="224"/>
      <c r="T260" s="225"/>
      <c r="AT260" s="226" t="s">
        <v>163</v>
      </c>
      <c r="AU260" s="226" t="s">
        <v>82</v>
      </c>
      <c r="AV260" s="12" t="s">
        <v>162</v>
      </c>
      <c r="AW260" s="12" t="s">
        <v>35</v>
      </c>
      <c r="AX260" s="12" t="s">
        <v>80</v>
      </c>
      <c r="AY260" s="226" t="s">
        <v>156</v>
      </c>
    </row>
    <row r="261" spans="2:65" s="1" customFormat="1" ht="31.5" customHeight="1">
      <c r="B261" s="39"/>
      <c r="C261" s="191" t="s">
        <v>503</v>
      </c>
      <c r="D261" s="191" t="s">
        <v>158</v>
      </c>
      <c r="E261" s="192" t="s">
        <v>1242</v>
      </c>
      <c r="F261" s="193" t="s">
        <v>1243</v>
      </c>
      <c r="G261" s="194" t="s">
        <v>317</v>
      </c>
      <c r="H261" s="195">
        <v>1</v>
      </c>
      <c r="I261" s="196"/>
      <c r="J261" s="197">
        <f>ROUND(I261*H261,2)</f>
        <v>0</v>
      </c>
      <c r="K261" s="193" t="s">
        <v>21</v>
      </c>
      <c r="L261" s="59"/>
      <c r="M261" s="198" t="s">
        <v>21</v>
      </c>
      <c r="N261" s="199" t="s">
        <v>43</v>
      </c>
      <c r="O261" s="40"/>
      <c r="P261" s="200">
        <f>O261*H261</f>
        <v>0</v>
      </c>
      <c r="Q261" s="200">
        <v>0</v>
      </c>
      <c r="R261" s="200">
        <f>Q261*H261</f>
        <v>0</v>
      </c>
      <c r="S261" s="200">
        <v>0</v>
      </c>
      <c r="T261" s="201">
        <f>S261*H261</f>
        <v>0</v>
      </c>
      <c r="AR261" s="22" t="s">
        <v>191</v>
      </c>
      <c r="AT261" s="22" t="s">
        <v>158</v>
      </c>
      <c r="AU261" s="22" t="s">
        <v>82</v>
      </c>
      <c r="AY261" s="22" t="s">
        <v>156</v>
      </c>
      <c r="BE261" s="202">
        <f>IF(N261="základní",J261,0)</f>
        <v>0</v>
      </c>
      <c r="BF261" s="202">
        <f>IF(N261="snížená",J261,0)</f>
        <v>0</v>
      </c>
      <c r="BG261" s="202">
        <f>IF(N261="zákl. přenesená",J261,0)</f>
        <v>0</v>
      </c>
      <c r="BH261" s="202">
        <f>IF(N261="sníž. přenesená",J261,0)</f>
        <v>0</v>
      </c>
      <c r="BI261" s="202">
        <f>IF(N261="nulová",J261,0)</f>
        <v>0</v>
      </c>
      <c r="BJ261" s="22" t="s">
        <v>80</v>
      </c>
      <c r="BK261" s="202">
        <f>ROUND(I261*H261,2)</f>
        <v>0</v>
      </c>
      <c r="BL261" s="22" t="s">
        <v>191</v>
      </c>
      <c r="BM261" s="22" t="s">
        <v>506</v>
      </c>
    </row>
    <row r="262" spans="2:65" s="1" customFormat="1" ht="31.5" customHeight="1">
      <c r="B262" s="39"/>
      <c r="C262" s="191" t="s">
        <v>342</v>
      </c>
      <c r="D262" s="191" t="s">
        <v>158</v>
      </c>
      <c r="E262" s="192" t="s">
        <v>1244</v>
      </c>
      <c r="F262" s="193" t="s">
        <v>1245</v>
      </c>
      <c r="G262" s="194" t="s">
        <v>317</v>
      </c>
      <c r="H262" s="195">
        <v>1</v>
      </c>
      <c r="I262" s="196"/>
      <c r="J262" s="197">
        <f>ROUND(I262*H262,2)</f>
        <v>0</v>
      </c>
      <c r="K262" s="193" t="s">
        <v>21</v>
      </c>
      <c r="L262" s="59"/>
      <c r="M262" s="198" t="s">
        <v>21</v>
      </c>
      <c r="N262" s="199" t="s">
        <v>43</v>
      </c>
      <c r="O262" s="40"/>
      <c r="P262" s="200">
        <f>O262*H262</f>
        <v>0</v>
      </c>
      <c r="Q262" s="200">
        <v>0</v>
      </c>
      <c r="R262" s="200">
        <f>Q262*H262</f>
        <v>0</v>
      </c>
      <c r="S262" s="200">
        <v>0</v>
      </c>
      <c r="T262" s="201">
        <f>S262*H262</f>
        <v>0</v>
      </c>
      <c r="AR262" s="22" t="s">
        <v>191</v>
      </c>
      <c r="AT262" s="22" t="s">
        <v>158</v>
      </c>
      <c r="AU262" s="22" t="s">
        <v>82</v>
      </c>
      <c r="AY262" s="22" t="s">
        <v>156</v>
      </c>
      <c r="BE262" s="202">
        <f>IF(N262="základní",J262,0)</f>
        <v>0</v>
      </c>
      <c r="BF262" s="202">
        <f>IF(N262="snížená",J262,0)</f>
        <v>0</v>
      </c>
      <c r="BG262" s="202">
        <f>IF(N262="zákl. přenesená",J262,0)</f>
        <v>0</v>
      </c>
      <c r="BH262" s="202">
        <f>IF(N262="sníž. přenesená",J262,0)</f>
        <v>0</v>
      </c>
      <c r="BI262" s="202">
        <f>IF(N262="nulová",J262,0)</f>
        <v>0</v>
      </c>
      <c r="BJ262" s="22" t="s">
        <v>80</v>
      </c>
      <c r="BK262" s="202">
        <f>ROUND(I262*H262,2)</f>
        <v>0</v>
      </c>
      <c r="BL262" s="22" t="s">
        <v>191</v>
      </c>
      <c r="BM262" s="22" t="s">
        <v>510</v>
      </c>
    </row>
    <row r="263" spans="2:65" s="11" customFormat="1">
      <c r="B263" s="203"/>
      <c r="C263" s="204"/>
      <c r="D263" s="205" t="s">
        <v>163</v>
      </c>
      <c r="E263" s="206" t="s">
        <v>21</v>
      </c>
      <c r="F263" s="207" t="s">
        <v>80</v>
      </c>
      <c r="G263" s="204"/>
      <c r="H263" s="208">
        <v>1</v>
      </c>
      <c r="I263" s="209"/>
      <c r="J263" s="204"/>
      <c r="K263" s="204"/>
      <c r="L263" s="210"/>
      <c r="M263" s="211"/>
      <c r="N263" s="212"/>
      <c r="O263" s="212"/>
      <c r="P263" s="212"/>
      <c r="Q263" s="212"/>
      <c r="R263" s="212"/>
      <c r="S263" s="212"/>
      <c r="T263" s="213"/>
      <c r="AT263" s="214" t="s">
        <v>163</v>
      </c>
      <c r="AU263" s="214" t="s">
        <v>82</v>
      </c>
      <c r="AV263" s="11" t="s">
        <v>82</v>
      </c>
      <c r="AW263" s="11" t="s">
        <v>35</v>
      </c>
      <c r="AX263" s="11" t="s">
        <v>72</v>
      </c>
      <c r="AY263" s="214" t="s">
        <v>156</v>
      </c>
    </row>
    <row r="264" spans="2:65" s="12" customFormat="1">
      <c r="B264" s="215"/>
      <c r="C264" s="216"/>
      <c r="D264" s="217" t="s">
        <v>163</v>
      </c>
      <c r="E264" s="218" t="s">
        <v>21</v>
      </c>
      <c r="F264" s="219" t="s">
        <v>166</v>
      </c>
      <c r="G264" s="216"/>
      <c r="H264" s="220">
        <v>1</v>
      </c>
      <c r="I264" s="221"/>
      <c r="J264" s="216"/>
      <c r="K264" s="216"/>
      <c r="L264" s="222"/>
      <c r="M264" s="223"/>
      <c r="N264" s="224"/>
      <c r="O264" s="224"/>
      <c r="P264" s="224"/>
      <c r="Q264" s="224"/>
      <c r="R264" s="224"/>
      <c r="S264" s="224"/>
      <c r="T264" s="225"/>
      <c r="AT264" s="226" t="s">
        <v>163</v>
      </c>
      <c r="AU264" s="226" t="s">
        <v>82</v>
      </c>
      <c r="AV264" s="12" t="s">
        <v>162</v>
      </c>
      <c r="AW264" s="12" t="s">
        <v>35</v>
      </c>
      <c r="AX264" s="12" t="s">
        <v>80</v>
      </c>
      <c r="AY264" s="226" t="s">
        <v>156</v>
      </c>
    </row>
    <row r="265" spans="2:65" s="1" customFormat="1" ht="31.5" customHeight="1">
      <c r="B265" s="39"/>
      <c r="C265" s="191" t="s">
        <v>511</v>
      </c>
      <c r="D265" s="191" t="s">
        <v>158</v>
      </c>
      <c r="E265" s="192" t="s">
        <v>1246</v>
      </c>
      <c r="F265" s="193" t="s">
        <v>1247</v>
      </c>
      <c r="G265" s="194" t="s">
        <v>317</v>
      </c>
      <c r="H265" s="195">
        <v>1</v>
      </c>
      <c r="I265" s="196"/>
      <c r="J265" s="197">
        <f>ROUND(I265*H265,2)</f>
        <v>0</v>
      </c>
      <c r="K265" s="193" t="s">
        <v>21</v>
      </c>
      <c r="L265" s="59"/>
      <c r="M265" s="198" t="s">
        <v>21</v>
      </c>
      <c r="N265" s="199" t="s">
        <v>43</v>
      </c>
      <c r="O265" s="40"/>
      <c r="P265" s="200">
        <f>O265*H265</f>
        <v>0</v>
      </c>
      <c r="Q265" s="200">
        <v>0</v>
      </c>
      <c r="R265" s="200">
        <f>Q265*H265</f>
        <v>0</v>
      </c>
      <c r="S265" s="200">
        <v>0</v>
      </c>
      <c r="T265" s="201">
        <f>S265*H265</f>
        <v>0</v>
      </c>
      <c r="AR265" s="22" t="s">
        <v>191</v>
      </c>
      <c r="AT265" s="22" t="s">
        <v>158</v>
      </c>
      <c r="AU265" s="22" t="s">
        <v>82</v>
      </c>
      <c r="AY265" s="22" t="s">
        <v>156</v>
      </c>
      <c r="BE265" s="202">
        <f>IF(N265="základní",J265,0)</f>
        <v>0</v>
      </c>
      <c r="BF265" s="202">
        <f>IF(N265="snížená",J265,0)</f>
        <v>0</v>
      </c>
      <c r="BG265" s="202">
        <f>IF(N265="zákl. přenesená",J265,0)</f>
        <v>0</v>
      </c>
      <c r="BH265" s="202">
        <f>IF(N265="sníž. přenesená",J265,0)</f>
        <v>0</v>
      </c>
      <c r="BI265" s="202">
        <f>IF(N265="nulová",J265,0)</f>
        <v>0</v>
      </c>
      <c r="BJ265" s="22" t="s">
        <v>80</v>
      </c>
      <c r="BK265" s="202">
        <f>ROUND(I265*H265,2)</f>
        <v>0</v>
      </c>
      <c r="BL265" s="22" t="s">
        <v>191</v>
      </c>
      <c r="BM265" s="22" t="s">
        <v>514</v>
      </c>
    </row>
    <row r="266" spans="2:65" s="1" customFormat="1" ht="31.5" customHeight="1">
      <c r="B266" s="39"/>
      <c r="C266" s="191" t="s">
        <v>346</v>
      </c>
      <c r="D266" s="191" t="s">
        <v>158</v>
      </c>
      <c r="E266" s="192" t="s">
        <v>1248</v>
      </c>
      <c r="F266" s="193" t="s">
        <v>1249</v>
      </c>
      <c r="G266" s="194" t="s">
        <v>317</v>
      </c>
      <c r="H266" s="195">
        <v>1</v>
      </c>
      <c r="I266" s="196"/>
      <c r="J266" s="197">
        <f>ROUND(I266*H266,2)</f>
        <v>0</v>
      </c>
      <c r="K266" s="193" t="s">
        <v>21</v>
      </c>
      <c r="L266" s="59"/>
      <c r="M266" s="198" t="s">
        <v>21</v>
      </c>
      <c r="N266" s="199" t="s">
        <v>43</v>
      </c>
      <c r="O266" s="40"/>
      <c r="P266" s="200">
        <f>O266*H266</f>
        <v>0</v>
      </c>
      <c r="Q266" s="200">
        <v>0</v>
      </c>
      <c r="R266" s="200">
        <f>Q266*H266</f>
        <v>0</v>
      </c>
      <c r="S266" s="200">
        <v>0</v>
      </c>
      <c r="T266" s="201">
        <f>S266*H266</f>
        <v>0</v>
      </c>
      <c r="AR266" s="22" t="s">
        <v>191</v>
      </c>
      <c r="AT266" s="22" t="s">
        <v>158</v>
      </c>
      <c r="AU266" s="22" t="s">
        <v>82</v>
      </c>
      <c r="AY266" s="22" t="s">
        <v>156</v>
      </c>
      <c r="BE266" s="202">
        <f>IF(N266="základní",J266,0)</f>
        <v>0</v>
      </c>
      <c r="BF266" s="202">
        <f>IF(N266="snížená",J266,0)</f>
        <v>0</v>
      </c>
      <c r="BG266" s="202">
        <f>IF(N266="zákl. přenesená",J266,0)</f>
        <v>0</v>
      </c>
      <c r="BH266" s="202">
        <f>IF(N266="sníž. přenesená",J266,0)</f>
        <v>0</v>
      </c>
      <c r="BI266" s="202">
        <f>IF(N266="nulová",J266,0)</f>
        <v>0</v>
      </c>
      <c r="BJ266" s="22" t="s">
        <v>80</v>
      </c>
      <c r="BK266" s="202">
        <f>ROUND(I266*H266,2)</f>
        <v>0</v>
      </c>
      <c r="BL266" s="22" t="s">
        <v>191</v>
      </c>
      <c r="BM266" s="22" t="s">
        <v>517</v>
      </c>
    </row>
    <row r="267" spans="2:65" s="11" customFormat="1">
      <c r="B267" s="203"/>
      <c r="C267" s="204"/>
      <c r="D267" s="205" t="s">
        <v>163</v>
      </c>
      <c r="E267" s="206" t="s">
        <v>21</v>
      </c>
      <c r="F267" s="207" t="s">
        <v>80</v>
      </c>
      <c r="G267" s="204"/>
      <c r="H267" s="208">
        <v>1</v>
      </c>
      <c r="I267" s="209"/>
      <c r="J267" s="204"/>
      <c r="K267" s="204"/>
      <c r="L267" s="210"/>
      <c r="M267" s="211"/>
      <c r="N267" s="212"/>
      <c r="O267" s="212"/>
      <c r="P267" s="212"/>
      <c r="Q267" s="212"/>
      <c r="R267" s="212"/>
      <c r="S267" s="212"/>
      <c r="T267" s="213"/>
      <c r="AT267" s="214" t="s">
        <v>163</v>
      </c>
      <c r="AU267" s="214" t="s">
        <v>82</v>
      </c>
      <c r="AV267" s="11" t="s">
        <v>82</v>
      </c>
      <c r="AW267" s="11" t="s">
        <v>35</v>
      </c>
      <c r="AX267" s="11" t="s">
        <v>72</v>
      </c>
      <c r="AY267" s="214" t="s">
        <v>156</v>
      </c>
    </row>
    <row r="268" spans="2:65" s="12" customFormat="1">
      <c r="B268" s="215"/>
      <c r="C268" s="216"/>
      <c r="D268" s="217" t="s">
        <v>163</v>
      </c>
      <c r="E268" s="218" t="s">
        <v>21</v>
      </c>
      <c r="F268" s="219" t="s">
        <v>166</v>
      </c>
      <c r="G268" s="216"/>
      <c r="H268" s="220">
        <v>1</v>
      </c>
      <c r="I268" s="221"/>
      <c r="J268" s="216"/>
      <c r="K268" s="216"/>
      <c r="L268" s="222"/>
      <c r="M268" s="223"/>
      <c r="N268" s="224"/>
      <c r="O268" s="224"/>
      <c r="P268" s="224"/>
      <c r="Q268" s="224"/>
      <c r="R268" s="224"/>
      <c r="S268" s="224"/>
      <c r="T268" s="225"/>
      <c r="AT268" s="226" t="s">
        <v>163</v>
      </c>
      <c r="AU268" s="226" t="s">
        <v>82</v>
      </c>
      <c r="AV268" s="12" t="s">
        <v>162</v>
      </c>
      <c r="AW268" s="12" t="s">
        <v>35</v>
      </c>
      <c r="AX268" s="12" t="s">
        <v>80</v>
      </c>
      <c r="AY268" s="226" t="s">
        <v>156</v>
      </c>
    </row>
    <row r="269" spans="2:65" s="1" customFormat="1" ht="22.5" customHeight="1">
      <c r="B269" s="39"/>
      <c r="C269" s="191" t="s">
        <v>518</v>
      </c>
      <c r="D269" s="191" t="s">
        <v>158</v>
      </c>
      <c r="E269" s="192" t="s">
        <v>1250</v>
      </c>
      <c r="F269" s="193" t="s">
        <v>1251</v>
      </c>
      <c r="G269" s="194" t="s">
        <v>317</v>
      </c>
      <c r="H269" s="195">
        <v>3</v>
      </c>
      <c r="I269" s="196"/>
      <c r="J269" s="197">
        <f>ROUND(I269*H269,2)</f>
        <v>0</v>
      </c>
      <c r="K269" s="193" t="s">
        <v>21</v>
      </c>
      <c r="L269" s="59"/>
      <c r="M269" s="198" t="s">
        <v>21</v>
      </c>
      <c r="N269" s="199" t="s">
        <v>43</v>
      </c>
      <c r="O269" s="40"/>
      <c r="P269" s="200">
        <f>O269*H269</f>
        <v>0</v>
      </c>
      <c r="Q269" s="200">
        <v>0</v>
      </c>
      <c r="R269" s="200">
        <f>Q269*H269</f>
        <v>0</v>
      </c>
      <c r="S269" s="200">
        <v>0</v>
      </c>
      <c r="T269" s="201">
        <f>S269*H269</f>
        <v>0</v>
      </c>
      <c r="AR269" s="22" t="s">
        <v>191</v>
      </c>
      <c r="AT269" s="22" t="s">
        <v>158</v>
      </c>
      <c r="AU269" s="22" t="s">
        <v>82</v>
      </c>
      <c r="AY269" s="22" t="s">
        <v>156</v>
      </c>
      <c r="BE269" s="202">
        <f>IF(N269="základní",J269,0)</f>
        <v>0</v>
      </c>
      <c r="BF269" s="202">
        <f>IF(N269="snížená",J269,0)</f>
        <v>0</v>
      </c>
      <c r="BG269" s="202">
        <f>IF(N269="zákl. přenesená",J269,0)</f>
        <v>0</v>
      </c>
      <c r="BH269" s="202">
        <f>IF(N269="sníž. přenesená",J269,0)</f>
        <v>0</v>
      </c>
      <c r="BI269" s="202">
        <f>IF(N269="nulová",J269,0)</f>
        <v>0</v>
      </c>
      <c r="BJ269" s="22" t="s">
        <v>80</v>
      </c>
      <c r="BK269" s="202">
        <f>ROUND(I269*H269,2)</f>
        <v>0</v>
      </c>
      <c r="BL269" s="22" t="s">
        <v>191</v>
      </c>
      <c r="BM269" s="22" t="s">
        <v>521</v>
      </c>
    </row>
    <row r="270" spans="2:65" s="1" customFormat="1" ht="22.5" customHeight="1">
      <c r="B270" s="39"/>
      <c r="C270" s="191" t="s">
        <v>350</v>
      </c>
      <c r="D270" s="191" t="s">
        <v>158</v>
      </c>
      <c r="E270" s="192" t="s">
        <v>1252</v>
      </c>
      <c r="F270" s="193" t="s">
        <v>1253</v>
      </c>
      <c r="G270" s="194" t="s">
        <v>421</v>
      </c>
      <c r="H270" s="195">
        <v>1</v>
      </c>
      <c r="I270" s="196"/>
      <c r="J270" s="197">
        <f>ROUND(I270*H270,2)</f>
        <v>0</v>
      </c>
      <c r="K270" s="193" t="s">
        <v>21</v>
      </c>
      <c r="L270" s="59"/>
      <c r="M270" s="198" t="s">
        <v>21</v>
      </c>
      <c r="N270" s="199" t="s">
        <v>43</v>
      </c>
      <c r="O270" s="40"/>
      <c r="P270" s="200">
        <f>O270*H270</f>
        <v>0</v>
      </c>
      <c r="Q270" s="200">
        <v>0</v>
      </c>
      <c r="R270" s="200">
        <f>Q270*H270</f>
        <v>0</v>
      </c>
      <c r="S270" s="200">
        <v>0</v>
      </c>
      <c r="T270" s="201">
        <f>S270*H270</f>
        <v>0</v>
      </c>
      <c r="AR270" s="22" t="s">
        <v>191</v>
      </c>
      <c r="AT270" s="22" t="s">
        <v>158</v>
      </c>
      <c r="AU270" s="22" t="s">
        <v>82</v>
      </c>
      <c r="AY270" s="22" t="s">
        <v>156</v>
      </c>
      <c r="BE270" s="202">
        <f>IF(N270="základní",J270,0)</f>
        <v>0</v>
      </c>
      <c r="BF270" s="202">
        <f>IF(N270="snížená",J270,0)</f>
        <v>0</v>
      </c>
      <c r="BG270" s="202">
        <f>IF(N270="zákl. přenesená",J270,0)</f>
        <v>0</v>
      </c>
      <c r="BH270" s="202">
        <f>IF(N270="sníž. přenesená",J270,0)</f>
        <v>0</v>
      </c>
      <c r="BI270" s="202">
        <f>IF(N270="nulová",J270,0)</f>
        <v>0</v>
      </c>
      <c r="BJ270" s="22" t="s">
        <v>80</v>
      </c>
      <c r="BK270" s="202">
        <f>ROUND(I270*H270,2)</f>
        <v>0</v>
      </c>
      <c r="BL270" s="22" t="s">
        <v>191</v>
      </c>
      <c r="BM270" s="22" t="s">
        <v>524</v>
      </c>
    </row>
    <row r="271" spans="2:65" s="11" customFormat="1">
      <c r="B271" s="203"/>
      <c r="C271" s="204"/>
      <c r="D271" s="205" t="s">
        <v>163</v>
      </c>
      <c r="E271" s="206" t="s">
        <v>21</v>
      </c>
      <c r="F271" s="207" t="s">
        <v>80</v>
      </c>
      <c r="G271" s="204"/>
      <c r="H271" s="208">
        <v>1</v>
      </c>
      <c r="I271" s="209"/>
      <c r="J271" s="204"/>
      <c r="K271" s="204"/>
      <c r="L271" s="210"/>
      <c r="M271" s="211"/>
      <c r="N271" s="212"/>
      <c r="O271" s="212"/>
      <c r="P271" s="212"/>
      <c r="Q271" s="212"/>
      <c r="R271" s="212"/>
      <c r="S271" s="212"/>
      <c r="T271" s="213"/>
      <c r="AT271" s="214" t="s">
        <v>163</v>
      </c>
      <c r="AU271" s="214" t="s">
        <v>82</v>
      </c>
      <c r="AV271" s="11" t="s">
        <v>82</v>
      </c>
      <c r="AW271" s="11" t="s">
        <v>35</v>
      </c>
      <c r="AX271" s="11" t="s">
        <v>72</v>
      </c>
      <c r="AY271" s="214" t="s">
        <v>156</v>
      </c>
    </row>
    <row r="272" spans="2:65" s="12" customFormat="1">
      <c r="B272" s="215"/>
      <c r="C272" s="216"/>
      <c r="D272" s="217" t="s">
        <v>163</v>
      </c>
      <c r="E272" s="218" t="s">
        <v>21</v>
      </c>
      <c r="F272" s="219" t="s">
        <v>166</v>
      </c>
      <c r="G272" s="216"/>
      <c r="H272" s="220">
        <v>1</v>
      </c>
      <c r="I272" s="221"/>
      <c r="J272" s="216"/>
      <c r="K272" s="216"/>
      <c r="L272" s="222"/>
      <c r="M272" s="223"/>
      <c r="N272" s="224"/>
      <c r="O272" s="224"/>
      <c r="P272" s="224"/>
      <c r="Q272" s="224"/>
      <c r="R272" s="224"/>
      <c r="S272" s="224"/>
      <c r="T272" s="225"/>
      <c r="AT272" s="226" t="s">
        <v>163</v>
      </c>
      <c r="AU272" s="226" t="s">
        <v>82</v>
      </c>
      <c r="AV272" s="12" t="s">
        <v>162</v>
      </c>
      <c r="AW272" s="12" t="s">
        <v>35</v>
      </c>
      <c r="AX272" s="12" t="s">
        <v>80</v>
      </c>
      <c r="AY272" s="226" t="s">
        <v>156</v>
      </c>
    </row>
    <row r="273" spans="2:65" s="1" customFormat="1" ht="22.5" customHeight="1">
      <c r="B273" s="39"/>
      <c r="C273" s="191" t="s">
        <v>526</v>
      </c>
      <c r="D273" s="191" t="s">
        <v>158</v>
      </c>
      <c r="E273" s="192" t="s">
        <v>1254</v>
      </c>
      <c r="F273" s="193" t="s">
        <v>1255</v>
      </c>
      <c r="G273" s="194" t="s">
        <v>421</v>
      </c>
      <c r="H273" s="195">
        <v>3</v>
      </c>
      <c r="I273" s="196"/>
      <c r="J273" s="197">
        <f>ROUND(I273*H273,2)</f>
        <v>0</v>
      </c>
      <c r="K273" s="193" t="s">
        <v>21</v>
      </c>
      <c r="L273" s="59"/>
      <c r="M273" s="198" t="s">
        <v>21</v>
      </c>
      <c r="N273" s="199" t="s">
        <v>43</v>
      </c>
      <c r="O273" s="40"/>
      <c r="P273" s="200">
        <f>O273*H273</f>
        <v>0</v>
      </c>
      <c r="Q273" s="200">
        <v>0</v>
      </c>
      <c r="R273" s="200">
        <f>Q273*H273</f>
        <v>0</v>
      </c>
      <c r="S273" s="200">
        <v>0</v>
      </c>
      <c r="T273" s="201">
        <f>S273*H273</f>
        <v>0</v>
      </c>
      <c r="AR273" s="22" t="s">
        <v>191</v>
      </c>
      <c r="AT273" s="22" t="s">
        <v>158</v>
      </c>
      <c r="AU273" s="22" t="s">
        <v>82</v>
      </c>
      <c r="AY273" s="22" t="s">
        <v>156</v>
      </c>
      <c r="BE273" s="202">
        <f>IF(N273="základní",J273,0)</f>
        <v>0</v>
      </c>
      <c r="BF273" s="202">
        <f>IF(N273="snížená",J273,0)</f>
        <v>0</v>
      </c>
      <c r="BG273" s="202">
        <f>IF(N273="zákl. přenesená",J273,0)</f>
        <v>0</v>
      </c>
      <c r="BH273" s="202">
        <f>IF(N273="sníž. přenesená",J273,0)</f>
        <v>0</v>
      </c>
      <c r="BI273" s="202">
        <f>IF(N273="nulová",J273,0)</f>
        <v>0</v>
      </c>
      <c r="BJ273" s="22" t="s">
        <v>80</v>
      </c>
      <c r="BK273" s="202">
        <f>ROUND(I273*H273,2)</f>
        <v>0</v>
      </c>
      <c r="BL273" s="22" t="s">
        <v>191</v>
      </c>
      <c r="BM273" s="22" t="s">
        <v>529</v>
      </c>
    </row>
    <row r="274" spans="2:65" s="1" customFormat="1" ht="31.5" customHeight="1">
      <c r="B274" s="39"/>
      <c r="C274" s="191" t="s">
        <v>355</v>
      </c>
      <c r="D274" s="191" t="s">
        <v>158</v>
      </c>
      <c r="E274" s="192" t="s">
        <v>1256</v>
      </c>
      <c r="F274" s="193" t="s">
        <v>1257</v>
      </c>
      <c r="G274" s="194" t="s">
        <v>944</v>
      </c>
      <c r="H274" s="249"/>
      <c r="I274" s="196"/>
      <c r="J274" s="197">
        <f>ROUND(I274*H274,2)</f>
        <v>0</v>
      </c>
      <c r="K274" s="193" t="s">
        <v>21</v>
      </c>
      <c r="L274" s="59"/>
      <c r="M274" s="198" t="s">
        <v>21</v>
      </c>
      <c r="N274" s="199" t="s">
        <v>43</v>
      </c>
      <c r="O274" s="40"/>
      <c r="P274" s="200">
        <f>O274*H274</f>
        <v>0</v>
      </c>
      <c r="Q274" s="200">
        <v>0</v>
      </c>
      <c r="R274" s="200">
        <f>Q274*H274</f>
        <v>0</v>
      </c>
      <c r="S274" s="200">
        <v>0</v>
      </c>
      <c r="T274" s="201">
        <f>S274*H274</f>
        <v>0</v>
      </c>
      <c r="AR274" s="22" t="s">
        <v>191</v>
      </c>
      <c r="AT274" s="22" t="s">
        <v>158</v>
      </c>
      <c r="AU274" s="22" t="s">
        <v>82</v>
      </c>
      <c r="AY274" s="22" t="s">
        <v>156</v>
      </c>
      <c r="BE274" s="202">
        <f>IF(N274="základní",J274,0)</f>
        <v>0</v>
      </c>
      <c r="BF274" s="202">
        <f>IF(N274="snížená",J274,0)</f>
        <v>0</v>
      </c>
      <c r="BG274" s="202">
        <f>IF(N274="zákl. přenesená",J274,0)</f>
        <v>0</v>
      </c>
      <c r="BH274" s="202">
        <f>IF(N274="sníž. přenesená",J274,0)</f>
        <v>0</v>
      </c>
      <c r="BI274" s="202">
        <f>IF(N274="nulová",J274,0)</f>
        <v>0</v>
      </c>
      <c r="BJ274" s="22" t="s">
        <v>80</v>
      </c>
      <c r="BK274" s="202">
        <f>ROUND(I274*H274,2)</f>
        <v>0</v>
      </c>
      <c r="BL274" s="22" t="s">
        <v>191</v>
      </c>
      <c r="BM274" s="22" t="s">
        <v>532</v>
      </c>
    </row>
    <row r="275" spans="2:65" s="10" customFormat="1" ht="29.85" customHeight="1">
      <c r="B275" s="174"/>
      <c r="C275" s="175"/>
      <c r="D275" s="188" t="s">
        <v>71</v>
      </c>
      <c r="E275" s="189" t="s">
        <v>1258</v>
      </c>
      <c r="F275" s="189" t="s">
        <v>1259</v>
      </c>
      <c r="G275" s="175"/>
      <c r="H275" s="175"/>
      <c r="I275" s="178"/>
      <c r="J275" s="190">
        <f>BK275</f>
        <v>0</v>
      </c>
      <c r="K275" s="175"/>
      <c r="L275" s="180"/>
      <c r="M275" s="181"/>
      <c r="N275" s="182"/>
      <c r="O275" s="182"/>
      <c r="P275" s="183">
        <f>SUM(P276:P311)</f>
        <v>0</v>
      </c>
      <c r="Q275" s="182"/>
      <c r="R275" s="183">
        <f>SUM(R276:R311)</f>
        <v>0</v>
      </c>
      <c r="S275" s="182"/>
      <c r="T275" s="184">
        <f>SUM(T276:T311)</f>
        <v>0</v>
      </c>
      <c r="AR275" s="185" t="s">
        <v>80</v>
      </c>
      <c r="AT275" s="186" t="s">
        <v>71</v>
      </c>
      <c r="AU275" s="186" t="s">
        <v>80</v>
      </c>
      <c r="AY275" s="185" t="s">
        <v>156</v>
      </c>
      <c r="BK275" s="187">
        <f>SUM(BK276:BK311)</f>
        <v>0</v>
      </c>
    </row>
    <row r="276" spans="2:65" s="1" customFormat="1" ht="22.5" customHeight="1">
      <c r="B276" s="39"/>
      <c r="C276" s="227" t="s">
        <v>533</v>
      </c>
      <c r="D276" s="227" t="s">
        <v>238</v>
      </c>
      <c r="E276" s="228" t="s">
        <v>1260</v>
      </c>
      <c r="F276" s="229" t="s">
        <v>1261</v>
      </c>
      <c r="G276" s="230" t="s">
        <v>317</v>
      </c>
      <c r="H276" s="231">
        <v>3</v>
      </c>
      <c r="I276" s="232"/>
      <c r="J276" s="233">
        <f>ROUND(I276*H276,2)</f>
        <v>0</v>
      </c>
      <c r="K276" s="229" t="s">
        <v>21</v>
      </c>
      <c r="L276" s="234"/>
      <c r="M276" s="235" t="s">
        <v>21</v>
      </c>
      <c r="N276" s="236" t="s">
        <v>43</v>
      </c>
      <c r="O276" s="40"/>
      <c r="P276" s="200">
        <f>O276*H276</f>
        <v>0</v>
      </c>
      <c r="Q276" s="200">
        <v>0</v>
      </c>
      <c r="R276" s="200">
        <f>Q276*H276</f>
        <v>0</v>
      </c>
      <c r="S276" s="200">
        <v>0</v>
      </c>
      <c r="T276" s="201">
        <f>S276*H276</f>
        <v>0</v>
      </c>
      <c r="AR276" s="22" t="s">
        <v>176</v>
      </c>
      <c r="AT276" s="22" t="s">
        <v>238</v>
      </c>
      <c r="AU276" s="22" t="s">
        <v>82</v>
      </c>
      <c r="AY276" s="22" t="s">
        <v>156</v>
      </c>
      <c r="BE276" s="202">
        <f>IF(N276="základní",J276,0)</f>
        <v>0</v>
      </c>
      <c r="BF276" s="202">
        <f>IF(N276="snížená",J276,0)</f>
        <v>0</v>
      </c>
      <c r="BG276" s="202">
        <f>IF(N276="zákl. přenesená",J276,0)</f>
        <v>0</v>
      </c>
      <c r="BH276" s="202">
        <f>IF(N276="sníž. přenesená",J276,0)</f>
        <v>0</v>
      </c>
      <c r="BI276" s="202">
        <f>IF(N276="nulová",J276,0)</f>
        <v>0</v>
      </c>
      <c r="BJ276" s="22" t="s">
        <v>80</v>
      </c>
      <c r="BK276" s="202">
        <f>ROUND(I276*H276,2)</f>
        <v>0</v>
      </c>
      <c r="BL276" s="22" t="s">
        <v>162</v>
      </c>
      <c r="BM276" s="22" t="s">
        <v>537</v>
      </c>
    </row>
    <row r="277" spans="2:65" s="11" customFormat="1">
      <c r="B277" s="203"/>
      <c r="C277" s="204"/>
      <c r="D277" s="205" t="s">
        <v>163</v>
      </c>
      <c r="E277" s="206" t="s">
        <v>21</v>
      </c>
      <c r="F277" s="207" t="s">
        <v>169</v>
      </c>
      <c r="G277" s="204"/>
      <c r="H277" s="208">
        <v>3</v>
      </c>
      <c r="I277" s="209"/>
      <c r="J277" s="204"/>
      <c r="K277" s="204"/>
      <c r="L277" s="210"/>
      <c r="M277" s="211"/>
      <c r="N277" s="212"/>
      <c r="O277" s="212"/>
      <c r="P277" s="212"/>
      <c r="Q277" s="212"/>
      <c r="R277" s="212"/>
      <c r="S277" s="212"/>
      <c r="T277" s="213"/>
      <c r="AT277" s="214" t="s">
        <v>163</v>
      </c>
      <c r="AU277" s="214" t="s">
        <v>82</v>
      </c>
      <c r="AV277" s="11" t="s">
        <v>82</v>
      </c>
      <c r="AW277" s="11" t="s">
        <v>35</v>
      </c>
      <c r="AX277" s="11" t="s">
        <v>72</v>
      </c>
      <c r="AY277" s="214" t="s">
        <v>156</v>
      </c>
    </row>
    <row r="278" spans="2:65" s="12" customFormat="1">
      <c r="B278" s="215"/>
      <c r="C278" s="216"/>
      <c r="D278" s="217" t="s">
        <v>163</v>
      </c>
      <c r="E278" s="218" t="s">
        <v>21</v>
      </c>
      <c r="F278" s="219" t="s">
        <v>166</v>
      </c>
      <c r="G278" s="216"/>
      <c r="H278" s="220">
        <v>3</v>
      </c>
      <c r="I278" s="221"/>
      <c r="J278" s="216"/>
      <c r="K278" s="216"/>
      <c r="L278" s="222"/>
      <c r="M278" s="223"/>
      <c r="N278" s="224"/>
      <c r="O278" s="224"/>
      <c r="P278" s="224"/>
      <c r="Q278" s="224"/>
      <c r="R278" s="224"/>
      <c r="S278" s="224"/>
      <c r="T278" s="225"/>
      <c r="AT278" s="226" t="s">
        <v>163</v>
      </c>
      <c r="AU278" s="226" t="s">
        <v>82</v>
      </c>
      <c r="AV278" s="12" t="s">
        <v>162</v>
      </c>
      <c r="AW278" s="12" t="s">
        <v>35</v>
      </c>
      <c r="AX278" s="12" t="s">
        <v>80</v>
      </c>
      <c r="AY278" s="226" t="s">
        <v>156</v>
      </c>
    </row>
    <row r="279" spans="2:65" s="1" customFormat="1" ht="22.5" customHeight="1">
      <c r="B279" s="39"/>
      <c r="C279" s="227" t="s">
        <v>359</v>
      </c>
      <c r="D279" s="227" t="s">
        <v>238</v>
      </c>
      <c r="E279" s="228" t="s">
        <v>1262</v>
      </c>
      <c r="F279" s="229" t="s">
        <v>1263</v>
      </c>
      <c r="G279" s="230" t="s">
        <v>317</v>
      </c>
      <c r="H279" s="231">
        <v>3</v>
      </c>
      <c r="I279" s="232"/>
      <c r="J279" s="233">
        <f>ROUND(I279*H279,2)</f>
        <v>0</v>
      </c>
      <c r="K279" s="229" t="s">
        <v>21</v>
      </c>
      <c r="L279" s="234"/>
      <c r="M279" s="235" t="s">
        <v>21</v>
      </c>
      <c r="N279" s="236" t="s">
        <v>43</v>
      </c>
      <c r="O279" s="40"/>
      <c r="P279" s="200">
        <f>O279*H279</f>
        <v>0</v>
      </c>
      <c r="Q279" s="200">
        <v>0</v>
      </c>
      <c r="R279" s="200">
        <f>Q279*H279</f>
        <v>0</v>
      </c>
      <c r="S279" s="200">
        <v>0</v>
      </c>
      <c r="T279" s="201">
        <f>S279*H279</f>
        <v>0</v>
      </c>
      <c r="AR279" s="22" t="s">
        <v>176</v>
      </c>
      <c r="AT279" s="22" t="s">
        <v>238</v>
      </c>
      <c r="AU279" s="22" t="s">
        <v>82</v>
      </c>
      <c r="AY279" s="22" t="s">
        <v>156</v>
      </c>
      <c r="BE279" s="202">
        <f>IF(N279="základní",J279,0)</f>
        <v>0</v>
      </c>
      <c r="BF279" s="202">
        <f>IF(N279="snížená",J279,0)</f>
        <v>0</v>
      </c>
      <c r="BG279" s="202">
        <f>IF(N279="zákl. přenesená",J279,0)</f>
        <v>0</v>
      </c>
      <c r="BH279" s="202">
        <f>IF(N279="sníž. přenesená",J279,0)</f>
        <v>0</v>
      </c>
      <c r="BI279" s="202">
        <f>IF(N279="nulová",J279,0)</f>
        <v>0</v>
      </c>
      <c r="BJ279" s="22" t="s">
        <v>80</v>
      </c>
      <c r="BK279" s="202">
        <f>ROUND(I279*H279,2)</f>
        <v>0</v>
      </c>
      <c r="BL279" s="22" t="s">
        <v>162</v>
      </c>
      <c r="BM279" s="22" t="s">
        <v>542</v>
      </c>
    </row>
    <row r="280" spans="2:65" s="1" customFormat="1" ht="22.5" customHeight="1">
      <c r="B280" s="39"/>
      <c r="C280" s="227" t="s">
        <v>543</v>
      </c>
      <c r="D280" s="227" t="s">
        <v>238</v>
      </c>
      <c r="E280" s="228" t="s">
        <v>1264</v>
      </c>
      <c r="F280" s="229" t="s">
        <v>1265</v>
      </c>
      <c r="G280" s="230" t="s">
        <v>317</v>
      </c>
      <c r="H280" s="231">
        <v>3</v>
      </c>
      <c r="I280" s="232"/>
      <c r="J280" s="233">
        <f>ROUND(I280*H280,2)</f>
        <v>0</v>
      </c>
      <c r="K280" s="229" t="s">
        <v>21</v>
      </c>
      <c r="L280" s="234"/>
      <c r="M280" s="235" t="s">
        <v>21</v>
      </c>
      <c r="N280" s="236" t="s">
        <v>43</v>
      </c>
      <c r="O280" s="40"/>
      <c r="P280" s="200">
        <f>O280*H280</f>
        <v>0</v>
      </c>
      <c r="Q280" s="200">
        <v>0</v>
      </c>
      <c r="R280" s="200">
        <f>Q280*H280</f>
        <v>0</v>
      </c>
      <c r="S280" s="200">
        <v>0</v>
      </c>
      <c r="T280" s="201">
        <f>S280*H280</f>
        <v>0</v>
      </c>
      <c r="AR280" s="22" t="s">
        <v>176</v>
      </c>
      <c r="AT280" s="22" t="s">
        <v>238</v>
      </c>
      <c r="AU280" s="22" t="s">
        <v>82</v>
      </c>
      <c r="AY280" s="22" t="s">
        <v>156</v>
      </c>
      <c r="BE280" s="202">
        <f>IF(N280="základní",J280,0)</f>
        <v>0</v>
      </c>
      <c r="BF280" s="202">
        <f>IF(N280="snížená",J280,0)</f>
        <v>0</v>
      </c>
      <c r="BG280" s="202">
        <f>IF(N280="zákl. přenesená",J280,0)</f>
        <v>0</v>
      </c>
      <c r="BH280" s="202">
        <f>IF(N280="sníž. přenesená",J280,0)</f>
        <v>0</v>
      </c>
      <c r="BI280" s="202">
        <f>IF(N280="nulová",J280,0)</f>
        <v>0</v>
      </c>
      <c r="BJ280" s="22" t="s">
        <v>80</v>
      </c>
      <c r="BK280" s="202">
        <f>ROUND(I280*H280,2)</f>
        <v>0</v>
      </c>
      <c r="BL280" s="22" t="s">
        <v>162</v>
      </c>
      <c r="BM280" s="22" t="s">
        <v>546</v>
      </c>
    </row>
    <row r="281" spans="2:65" s="11" customFormat="1">
      <c r="B281" s="203"/>
      <c r="C281" s="204"/>
      <c r="D281" s="205" t="s">
        <v>163</v>
      </c>
      <c r="E281" s="206" t="s">
        <v>21</v>
      </c>
      <c r="F281" s="207" t="s">
        <v>169</v>
      </c>
      <c r="G281" s="204"/>
      <c r="H281" s="208">
        <v>3</v>
      </c>
      <c r="I281" s="209"/>
      <c r="J281" s="204"/>
      <c r="K281" s="204"/>
      <c r="L281" s="210"/>
      <c r="M281" s="211"/>
      <c r="N281" s="212"/>
      <c r="O281" s="212"/>
      <c r="P281" s="212"/>
      <c r="Q281" s="212"/>
      <c r="R281" s="212"/>
      <c r="S281" s="212"/>
      <c r="T281" s="213"/>
      <c r="AT281" s="214" t="s">
        <v>163</v>
      </c>
      <c r="AU281" s="214" t="s">
        <v>82</v>
      </c>
      <c r="AV281" s="11" t="s">
        <v>82</v>
      </c>
      <c r="AW281" s="11" t="s">
        <v>35</v>
      </c>
      <c r="AX281" s="11" t="s">
        <v>72</v>
      </c>
      <c r="AY281" s="214" t="s">
        <v>156</v>
      </c>
    </row>
    <row r="282" spans="2:65" s="12" customFormat="1">
      <c r="B282" s="215"/>
      <c r="C282" s="216"/>
      <c r="D282" s="217" t="s">
        <v>163</v>
      </c>
      <c r="E282" s="218" t="s">
        <v>21</v>
      </c>
      <c r="F282" s="219" t="s">
        <v>166</v>
      </c>
      <c r="G282" s="216"/>
      <c r="H282" s="220">
        <v>3</v>
      </c>
      <c r="I282" s="221"/>
      <c r="J282" s="216"/>
      <c r="K282" s="216"/>
      <c r="L282" s="222"/>
      <c r="M282" s="223"/>
      <c r="N282" s="224"/>
      <c r="O282" s="224"/>
      <c r="P282" s="224"/>
      <c r="Q282" s="224"/>
      <c r="R282" s="224"/>
      <c r="S282" s="224"/>
      <c r="T282" s="225"/>
      <c r="AT282" s="226" t="s">
        <v>163</v>
      </c>
      <c r="AU282" s="226" t="s">
        <v>82</v>
      </c>
      <c r="AV282" s="12" t="s">
        <v>162</v>
      </c>
      <c r="AW282" s="12" t="s">
        <v>35</v>
      </c>
      <c r="AX282" s="12" t="s">
        <v>80</v>
      </c>
      <c r="AY282" s="226" t="s">
        <v>156</v>
      </c>
    </row>
    <row r="283" spans="2:65" s="1" customFormat="1" ht="22.5" customHeight="1">
      <c r="B283" s="39"/>
      <c r="C283" s="227" t="s">
        <v>363</v>
      </c>
      <c r="D283" s="227" t="s">
        <v>238</v>
      </c>
      <c r="E283" s="228" t="s">
        <v>1266</v>
      </c>
      <c r="F283" s="229" t="s">
        <v>1267</v>
      </c>
      <c r="G283" s="230" t="s">
        <v>317</v>
      </c>
      <c r="H283" s="231">
        <v>3</v>
      </c>
      <c r="I283" s="232"/>
      <c r="J283" s="233">
        <f>ROUND(I283*H283,2)</f>
        <v>0</v>
      </c>
      <c r="K283" s="229" t="s">
        <v>21</v>
      </c>
      <c r="L283" s="234"/>
      <c r="M283" s="235" t="s">
        <v>21</v>
      </c>
      <c r="N283" s="236" t="s">
        <v>43</v>
      </c>
      <c r="O283" s="40"/>
      <c r="P283" s="200">
        <f>O283*H283</f>
        <v>0</v>
      </c>
      <c r="Q283" s="200">
        <v>0</v>
      </c>
      <c r="R283" s="200">
        <f>Q283*H283</f>
        <v>0</v>
      </c>
      <c r="S283" s="200">
        <v>0</v>
      </c>
      <c r="T283" s="201">
        <f>S283*H283</f>
        <v>0</v>
      </c>
      <c r="AR283" s="22" t="s">
        <v>176</v>
      </c>
      <c r="AT283" s="22" t="s">
        <v>238</v>
      </c>
      <c r="AU283" s="22" t="s">
        <v>82</v>
      </c>
      <c r="AY283" s="22" t="s">
        <v>156</v>
      </c>
      <c r="BE283" s="202">
        <f>IF(N283="základní",J283,0)</f>
        <v>0</v>
      </c>
      <c r="BF283" s="202">
        <f>IF(N283="snížená",J283,0)</f>
        <v>0</v>
      </c>
      <c r="BG283" s="202">
        <f>IF(N283="zákl. přenesená",J283,0)</f>
        <v>0</v>
      </c>
      <c r="BH283" s="202">
        <f>IF(N283="sníž. přenesená",J283,0)</f>
        <v>0</v>
      </c>
      <c r="BI283" s="202">
        <f>IF(N283="nulová",J283,0)</f>
        <v>0</v>
      </c>
      <c r="BJ283" s="22" t="s">
        <v>80</v>
      </c>
      <c r="BK283" s="202">
        <f>ROUND(I283*H283,2)</f>
        <v>0</v>
      </c>
      <c r="BL283" s="22" t="s">
        <v>162</v>
      </c>
      <c r="BM283" s="22" t="s">
        <v>549</v>
      </c>
    </row>
    <row r="284" spans="2:65" s="1" customFormat="1" ht="22.5" customHeight="1">
      <c r="B284" s="39"/>
      <c r="C284" s="227" t="s">
        <v>551</v>
      </c>
      <c r="D284" s="227" t="s">
        <v>238</v>
      </c>
      <c r="E284" s="228" t="s">
        <v>1268</v>
      </c>
      <c r="F284" s="229" t="s">
        <v>1269</v>
      </c>
      <c r="G284" s="230" t="s">
        <v>317</v>
      </c>
      <c r="H284" s="231">
        <v>1</v>
      </c>
      <c r="I284" s="232"/>
      <c r="J284" s="233">
        <f>ROUND(I284*H284,2)</f>
        <v>0</v>
      </c>
      <c r="K284" s="229" t="s">
        <v>21</v>
      </c>
      <c r="L284" s="234"/>
      <c r="M284" s="235" t="s">
        <v>21</v>
      </c>
      <c r="N284" s="236" t="s">
        <v>43</v>
      </c>
      <c r="O284" s="40"/>
      <c r="P284" s="200">
        <f>O284*H284</f>
        <v>0</v>
      </c>
      <c r="Q284" s="200">
        <v>0</v>
      </c>
      <c r="R284" s="200">
        <f>Q284*H284</f>
        <v>0</v>
      </c>
      <c r="S284" s="200">
        <v>0</v>
      </c>
      <c r="T284" s="201">
        <f>S284*H284</f>
        <v>0</v>
      </c>
      <c r="AR284" s="22" t="s">
        <v>176</v>
      </c>
      <c r="AT284" s="22" t="s">
        <v>238</v>
      </c>
      <c r="AU284" s="22" t="s">
        <v>82</v>
      </c>
      <c r="AY284" s="22" t="s">
        <v>156</v>
      </c>
      <c r="BE284" s="202">
        <f>IF(N284="základní",J284,0)</f>
        <v>0</v>
      </c>
      <c r="BF284" s="202">
        <f>IF(N284="snížená",J284,0)</f>
        <v>0</v>
      </c>
      <c r="BG284" s="202">
        <f>IF(N284="zákl. přenesená",J284,0)</f>
        <v>0</v>
      </c>
      <c r="BH284" s="202">
        <f>IF(N284="sníž. přenesená",J284,0)</f>
        <v>0</v>
      </c>
      <c r="BI284" s="202">
        <f>IF(N284="nulová",J284,0)</f>
        <v>0</v>
      </c>
      <c r="BJ284" s="22" t="s">
        <v>80</v>
      </c>
      <c r="BK284" s="202">
        <f>ROUND(I284*H284,2)</f>
        <v>0</v>
      </c>
      <c r="BL284" s="22" t="s">
        <v>162</v>
      </c>
      <c r="BM284" s="22" t="s">
        <v>554</v>
      </c>
    </row>
    <row r="285" spans="2:65" s="11" customFormat="1">
      <c r="B285" s="203"/>
      <c r="C285" s="204"/>
      <c r="D285" s="205" t="s">
        <v>163</v>
      </c>
      <c r="E285" s="206" t="s">
        <v>21</v>
      </c>
      <c r="F285" s="207" t="s">
        <v>80</v>
      </c>
      <c r="G285" s="204"/>
      <c r="H285" s="208">
        <v>1</v>
      </c>
      <c r="I285" s="209"/>
      <c r="J285" s="204"/>
      <c r="K285" s="204"/>
      <c r="L285" s="210"/>
      <c r="M285" s="211"/>
      <c r="N285" s="212"/>
      <c r="O285" s="212"/>
      <c r="P285" s="212"/>
      <c r="Q285" s="212"/>
      <c r="R285" s="212"/>
      <c r="S285" s="212"/>
      <c r="T285" s="213"/>
      <c r="AT285" s="214" t="s">
        <v>163</v>
      </c>
      <c r="AU285" s="214" t="s">
        <v>82</v>
      </c>
      <c r="AV285" s="11" t="s">
        <v>82</v>
      </c>
      <c r="AW285" s="11" t="s">
        <v>35</v>
      </c>
      <c r="AX285" s="11" t="s">
        <v>72</v>
      </c>
      <c r="AY285" s="214" t="s">
        <v>156</v>
      </c>
    </row>
    <row r="286" spans="2:65" s="12" customFormat="1">
      <c r="B286" s="215"/>
      <c r="C286" s="216"/>
      <c r="D286" s="217" t="s">
        <v>163</v>
      </c>
      <c r="E286" s="218" t="s">
        <v>21</v>
      </c>
      <c r="F286" s="219" t="s">
        <v>166</v>
      </c>
      <c r="G286" s="216"/>
      <c r="H286" s="220">
        <v>1</v>
      </c>
      <c r="I286" s="221"/>
      <c r="J286" s="216"/>
      <c r="K286" s="216"/>
      <c r="L286" s="222"/>
      <c r="M286" s="223"/>
      <c r="N286" s="224"/>
      <c r="O286" s="224"/>
      <c r="P286" s="224"/>
      <c r="Q286" s="224"/>
      <c r="R286" s="224"/>
      <c r="S286" s="224"/>
      <c r="T286" s="225"/>
      <c r="AT286" s="226" t="s">
        <v>163</v>
      </c>
      <c r="AU286" s="226" t="s">
        <v>82</v>
      </c>
      <c r="AV286" s="12" t="s">
        <v>162</v>
      </c>
      <c r="AW286" s="12" t="s">
        <v>35</v>
      </c>
      <c r="AX286" s="12" t="s">
        <v>80</v>
      </c>
      <c r="AY286" s="226" t="s">
        <v>156</v>
      </c>
    </row>
    <row r="287" spans="2:65" s="1" customFormat="1" ht="22.5" customHeight="1">
      <c r="B287" s="39"/>
      <c r="C287" s="227" t="s">
        <v>367</v>
      </c>
      <c r="D287" s="227" t="s">
        <v>238</v>
      </c>
      <c r="E287" s="228" t="s">
        <v>1270</v>
      </c>
      <c r="F287" s="229" t="s">
        <v>1271</v>
      </c>
      <c r="G287" s="230" t="s">
        <v>317</v>
      </c>
      <c r="H287" s="231">
        <v>3</v>
      </c>
      <c r="I287" s="232"/>
      <c r="J287" s="233">
        <f>ROUND(I287*H287,2)</f>
        <v>0</v>
      </c>
      <c r="K287" s="229" t="s">
        <v>21</v>
      </c>
      <c r="L287" s="234"/>
      <c r="M287" s="235" t="s">
        <v>21</v>
      </c>
      <c r="N287" s="236" t="s">
        <v>43</v>
      </c>
      <c r="O287" s="40"/>
      <c r="P287" s="200">
        <f>O287*H287</f>
        <v>0</v>
      </c>
      <c r="Q287" s="200">
        <v>0</v>
      </c>
      <c r="R287" s="200">
        <f>Q287*H287</f>
        <v>0</v>
      </c>
      <c r="S287" s="200">
        <v>0</v>
      </c>
      <c r="T287" s="201">
        <f>S287*H287</f>
        <v>0</v>
      </c>
      <c r="AR287" s="22" t="s">
        <v>176</v>
      </c>
      <c r="AT287" s="22" t="s">
        <v>238</v>
      </c>
      <c r="AU287" s="22" t="s">
        <v>82</v>
      </c>
      <c r="AY287" s="22" t="s">
        <v>156</v>
      </c>
      <c r="BE287" s="202">
        <f>IF(N287="základní",J287,0)</f>
        <v>0</v>
      </c>
      <c r="BF287" s="202">
        <f>IF(N287="snížená",J287,0)</f>
        <v>0</v>
      </c>
      <c r="BG287" s="202">
        <f>IF(N287="zákl. přenesená",J287,0)</f>
        <v>0</v>
      </c>
      <c r="BH287" s="202">
        <f>IF(N287="sníž. přenesená",J287,0)</f>
        <v>0</v>
      </c>
      <c r="BI287" s="202">
        <f>IF(N287="nulová",J287,0)</f>
        <v>0</v>
      </c>
      <c r="BJ287" s="22" t="s">
        <v>80</v>
      </c>
      <c r="BK287" s="202">
        <f>ROUND(I287*H287,2)</f>
        <v>0</v>
      </c>
      <c r="BL287" s="22" t="s">
        <v>162</v>
      </c>
      <c r="BM287" s="22" t="s">
        <v>557</v>
      </c>
    </row>
    <row r="288" spans="2:65" s="1" customFormat="1" ht="22.5" customHeight="1">
      <c r="B288" s="39"/>
      <c r="C288" s="227" t="s">
        <v>558</v>
      </c>
      <c r="D288" s="227" t="s">
        <v>238</v>
      </c>
      <c r="E288" s="228" t="s">
        <v>1272</v>
      </c>
      <c r="F288" s="229" t="s">
        <v>1273</v>
      </c>
      <c r="G288" s="230" t="s">
        <v>317</v>
      </c>
      <c r="H288" s="231">
        <v>3</v>
      </c>
      <c r="I288" s="232"/>
      <c r="J288" s="233">
        <f>ROUND(I288*H288,2)</f>
        <v>0</v>
      </c>
      <c r="K288" s="229" t="s">
        <v>21</v>
      </c>
      <c r="L288" s="234"/>
      <c r="M288" s="235" t="s">
        <v>21</v>
      </c>
      <c r="N288" s="236" t="s">
        <v>43</v>
      </c>
      <c r="O288" s="40"/>
      <c r="P288" s="200">
        <f>O288*H288</f>
        <v>0</v>
      </c>
      <c r="Q288" s="200">
        <v>0</v>
      </c>
      <c r="R288" s="200">
        <f>Q288*H288</f>
        <v>0</v>
      </c>
      <c r="S288" s="200">
        <v>0</v>
      </c>
      <c r="T288" s="201">
        <f>S288*H288</f>
        <v>0</v>
      </c>
      <c r="AR288" s="22" t="s">
        <v>176</v>
      </c>
      <c r="AT288" s="22" t="s">
        <v>238</v>
      </c>
      <c r="AU288" s="22" t="s">
        <v>82</v>
      </c>
      <c r="AY288" s="22" t="s">
        <v>156</v>
      </c>
      <c r="BE288" s="202">
        <f>IF(N288="základní",J288,0)</f>
        <v>0</v>
      </c>
      <c r="BF288" s="202">
        <f>IF(N288="snížená",J288,0)</f>
        <v>0</v>
      </c>
      <c r="BG288" s="202">
        <f>IF(N288="zákl. přenesená",J288,0)</f>
        <v>0</v>
      </c>
      <c r="BH288" s="202">
        <f>IF(N288="sníž. přenesená",J288,0)</f>
        <v>0</v>
      </c>
      <c r="BI288" s="202">
        <f>IF(N288="nulová",J288,0)</f>
        <v>0</v>
      </c>
      <c r="BJ288" s="22" t="s">
        <v>80</v>
      </c>
      <c r="BK288" s="202">
        <f>ROUND(I288*H288,2)</f>
        <v>0</v>
      </c>
      <c r="BL288" s="22" t="s">
        <v>162</v>
      </c>
      <c r="BM288" s="22" t="s">
        <v>561</v>
      </c>
    </row>
    <row r="289" spans="2:65" s="11" customFormat="1">
      <c r="B289" s="203"/>
      <c r="C289" s="204"/>
      <c r="D289" s="205" t="s">
        <v>163</v>
      </c>
      <c r="E289" s="206" t="s">
        <v>21</v>
      </c>
      <c r="F289" s="207" t="s">
        <v>169</v>
      </c>
      <c r="G289" s="204"/>
      <c r="H289" s="208">
        <v>3</v>
      </c>
      <c r="I289" s="209"/>
      <c r="J289" s="204"/>
      <c r="K289" s="204"/>
      <c r="L289" s="210"/>
      <c r="M289" s="211"/>
      <c r="N289" s="212"/>
      <c r="O289" s="212"/>
      <c r="P289" s="212"/>
      <c r="Q289" s="212"/>
      <c r="R289" s="212"/>
      <c r="S289" s="212"/>
      <c r="T289" s="213"/>
      <c r="AT289" s="214" t="s">
        <v>163</v>
      </c>
      <c r="AU289" s="214" t="s">
        <v>82</v>
      </c>
      <c r="AV289" s="11" t="s">
        <v>82</v>
      </c>
      <c r="AW289" s="11" t="s">
        <v>35</v>
      </c>
      <c r="AX289" s="11" t="s">
        <v>72</v>
      </c>
      <c r="AY289" s="214" t="s">
        <v>156</v>
      </c>
    </row>
    <row r="290" spans="2:65" s="12" customFormat="1">
      <c r="B290" s="215"/>
      <c r="C290" s="216"/>
      <c r="D290" s="217" t="s">
        <v>163</v>
      </c>
      <c r="E290" s="218" t="s">
        <v>21</v>
      </c>
      <c r="F290" s="219" t="s">
        <v>166</v>
      </c>
      <c r="G290" s="216"/>
      <c r="H290" s="220">
        <v>3</v>
      </c>
      <c r="I290" s="221"/>
      <c r="J290" s="216"/>
      <c r="K290" s="216"/>
      <c r="L290" s="222"/>
      <c r="M290" s="223"/>
      <c r="N290" s="224"/>
      <c r="O290" s="224"/>
      <c r="P290" s="224"/>
      <c r="Q290" s="224"/>
      <c r="R290" s="224"/>
      <c r="S290" s="224"/>
      <c r="T290" s="225"/>
      <c r="AT290" s="226" t="s">
        <v>163</v>
      </c>
      <c r="AU290" s="226" t="s">
        <v>82</v>
      </c>
      <c r="AV290" s="12" t="s">
        <v>162</v>
      </c>
      <c r="AW290" s="12" t="s">
        <v>35</v>
      </c>
      <c r="AX290" s="12" t="s">
        <v>80</v>
      </c>
      <c r="AY290" s="226" t="s">
        <v>156</v>
      </c>
    </row>
    <row r="291" spans="2:65" s="1" customFormat="1" ht="22.5" customHeight="1">
      <c r="B291" s="39"/>
      <c r="C291" s="227" t="s">
        <v>371</v>
      </c>
      <c r="D291" s="227" t="s">
        <v>238</v>
      </c>
      <c r="E291" s="228" t="s">
        <v>1274</v>
      </c>
      <c r="F291" s="229" t="s">
        <v>1275</v>
      </c>
      <c r="G291" s="230" t="s">
        <v>317</v>
      </c>
      <c r="H291" s="231">
        <v>2</v>
      </c>
      <c r="I291" s="232"/>
      <c r="J291" s="233">
        <f>ROUND(I291*H291,2)</f>
        <v>0</v>
      </c>
      <c r="K291" s="229" t="s">
        <v>21</v>
      </c>
      <c r="L291" s="234"/>
      <c r="M291" s="235" t="s">
        <v>21</v>
      </c>
      <c r="N291" s="236" t="s">
        <v>43</v>
      </c>
      <c r="O291" s="40"/>
      <c r="P291" s="200">
        <f>O291*H291</f>
        <v>0</v>
      </c>
      <c r="Q291" s="200">
        <v>0</v>
      </c>
      <c r="R291" s="200">
        <f>Q291*H291</f>
        <v>0</v>
      </c>
      <c r="S291" s="200">
        <v>0</v>
      </c>
      <c r="T291" s="201">
        <f>S291*H291</f>
        <v>0</v>
      </c>
      <c r="AR291" s="22" t="s">
        <v>176</v>
      </c>
      <c r="AT291" s="22" t="s">
        <v>238</v>
      </c>
      <c r="AU291" s="22" t="s">
        <v>82</v>
      </c>
      <c r="AY291" s="22" t="s">
        <v>156</v>
      </c>
      <c r="BE291" s="202">
        <f>IF(N291="základní",J291,0)</f>
        <v>0</v>
      </c>
      <c r="BF291" s="202">
        <f>IF(N291="snížená",J291,0)</f>
        <v>0</v>
      </c>
      <c r="BG291" s="202">
        <f>IF(N291="zákl. přenesená",J291,0)</f>
        <v>0</v>
      </c>
      <c r="BH291" s="202">
        <f>IF(N291="sníž. přenesená",J291,0)</f>
        <v>0</v>
      </c>
      <c r="BI291" s="202">
        <f>IF(N291="nulová",J291,0)</f>
        <v>0</v>
      </c>
      <c r="BJ291" s="22" t="s">
        <v>80</v>
      </c>
      <c r="BK291" s="202">
        <f>ROUND(I291*H291,2)</f>
        <v>0</v>
      </c>
      <c r="BL291" s="22" t="s">
        <v>162</v>
      </c>
      <c r="BM291" s="22" t="s">
        <v>564</v>
      </c>
    </row>
    <row r="292" spans="2:65" s="1" customFormat="1" ht="22.5" customHeight="1">
      <c r="B292" s="39"/>
      <c r="C292" s="227" t="s">
        <v>565</v>
      </c>
      <c r="D292" s="227" t="s">
        <v>238</v>
      </c>
      <c r="E292" s="228" t="s">
        <v>1276</v>
      </c>
      <c r="F292" s="229" t="s">
        <v>1277</v>
      </c>
      <c r="G292" s="230" t="s">
        <v>317</v>
      </c>
      <c r="H292" s="231">
        <v>1</v>
      </c>
      <c r="I292" s="232"/>
      <c r="J292" s="233">
        <f>ROUND(I292*H292,2)</f>
        <v>0</v>
      </c>
      <c r="K292" s="229" t="s">
        <v>21</v>
      </c>
      <c r="L292" s="234"/>
      <c r="M292" s="235" t="s">
        <v>21</v>
      </c>
      <c r="N292" s="236" t="s">
        <v>43</v>
      </c>
      <c r="O292" s="40"/>
      <c r="P292" s="200">
        <f>O292*H292</f>
        <v>0</v>
      </c>
      <c r="Q292" s="200">
        <v>0</v>
      </c>
      <c r="R292" s="200">
        <f>Q292*H292</f>
        <v>0</v>
      </c>
      <c r="S292" s="200">
        <v>0</v>
      </c>
      <c r="T292" s="201">
        <f>S292*H292</f>
        <v>0</v>
      </c>
      <c r="AR292" s="22" t="s">
        <v>176</v>
      </c>
      <c r="AT292" s="22" t="s">
        <v>238</v>
      </c>
      <c r="AU292" s="22" t="s">
        <v>82</v>
      </c>
      <c r="AY292" s="22" t="s">
        <v>156</v>
      </c>
      <c r="BE292" s="202">
        <f>IF(N292="základní",J292,0)</f>
        <v>0</v>
      </c>
      <c r="BF292" s="202">
        <f>IF(N292="snížená",J292,0)</f>
        <v>0</v>
      </c>
      <c r="BG292" s="202">
        <f>IF(N292="zákl. přenesená",J292,0)</f>
        <v>0</v>
      </c>
      <c r="BH292" s="202">
        <f>IF(N292="sníž. přenesená",J292,0)</f>
        <v>0</v>
      </c>
      <c r="BI292" s="202">
        <f>IF(N292="nulová",J292,0)</f>
        <v>0</v>
      </c>
      <c r="BJ292" s="22" t="s">
        <v>80</v>
      </c>
      <c r="BK292" s="202">
        <f>ROUND(I292*H292,2)</f>
        <v>0</v>
      </c>
      <c r="BL292" s="22" t="s">
        <v>162</v>
      </c>
      <c r="BM292" s="22" t="s">
        <v>568</v>
      </c>
    </row>
    <row r="293" spans="2:65" s="11" customFormat="1">
      <c r="B293" s="203"/>
      <c r="C293" s="204"/>
      <c r="D293" s="205" t="s">
        <v>163</v>
      </c>
      <c r="E293" s="206" t="s">
        <v>21</v>
      </c>
      <c r="F293" s="207" t="s">
        <v>80</v>
      </c>
      <c r="G293" s="204"/>
      <c r="H293" s="208">
        <v>1</v>
      </c>
      <c r="I293" s="209"/>
      <c r="J293" s="204"/>
      <c r="K293" s="204"/>
      <c r="L293" s="210"/>
      <c r="M293" s="211"/>
      <c r="N293" s="212"/>
      <c r="O293" s="212"/>
      <c r="P293" s="212"/>
      <c r="Q293" s="212"/>
      <c r="R293" s="212"/>
      <c r="S293" s="212"/>
      <c r="T293" s="213"/>
      <c r="AT293" s="214" t="s">
        <v>163</v>
      </c>
      <c r="AU293" s="214" t="s">
        <v>82</v>
      </c>
      <c r="AV293" s="11" t="s">
        <v>82</v>
      </c>
      <c r="AW293" s="11" t="s">
        <v>35</v>
      </c>
      <c r="AX293" s="11" t="s">
        <v>72</v>
      </c>
      <c r="AY293" s="214" t="s">
        <v>156</v>
      </c>
    </row>
    <row r="294" spans="2:65" s="12" customFormat="1">
      <c r="B294" s="215"/>
      <c r="C294" s="216"/>
      <c r="D294" s="217" t="s">
        <v>163</v>
      </c>
      <c r="E294" s="218" t="s">
        <v>21</v>
      </c>
      <c r="F294" s="219" t="s">
        <v>166</v>
      </c>
      <c r="G294" s="216"/>
      <c r="H294" s="220">
        <v>1</v>
      </c>
      <c r="I294" s="221"/>
      <c r="J294" s="216"/>
      <c r="K294" s="216"/>
      <c r="L294" s="222"/>
      <c r="M294" s="223"/>
      <c r="N294" s="224"/>
      <c r="O294" s="224"/>
      <c r="P294" s="224"/>
      <c r="Q294" s="224"/>
      <c r="R294" s="224"/>
      <c r="S294" s="224"/>
      <c r="T294" s="225"/>
      <c r="AT294" s="226" t="s">
        <v>163</v>
      </c>
      <c r="AU294" s="226" t="s">
        <v>82</v>
      </c>
      <c r="AV294" s="12" t="s">
        <v>162</v>
      </c>
      <c r="AW294" s="12" t="s">
        <v>35</v>
      </c>
      <c r="AX294" s="12" t="s">
        <v>80</v>
      </c>
      <c r="AY294" s="226" t="s">
        <v>156</v>
      </c>
    </row>
    <row r="295" spans="2:65" s="1" customFormat="1" ht="22.5" customHeight="1">
      <c r="B295" s="39"/>
      <c r="C295" s="227" t="s">
        <v>374</v>
      </c>
      <c r="D295" s="227" t="s">
        <v>238</v>
      </c>
      <c r="E295" s="228" t="s">
        <v>1278</v>
      </c>
      <c r="F295" s="229" t="s">
        <v>1279</v>
      </c>
      <c r="G295" s="230" t="s">
        <v>317</v>
      </c>
      <c r="H295" s="231">
        <v>1</v>
      </c>
      <c r="I295" s="232"/>
      <c r="J295" s="233">
        <f>ROUND(I295*H295,2)</f>
        <v>0</v>
      </c>
      <c r="K295" s="229" t="s">
        <v>21</v>
      </c>
      <c r="L295" s="234"/>
      <c r="M295" s="235" t="s">
        <v>21</v>
      </c>
      <c r="N295" s="236" t="s">
        <v>43</v>
      </c>
      <c r="O295" s="40"/>
      <c r="P295" s="200">
        <f>O295*H295</f>
        <v>0</v>
      </c>
      <c r="Q295" s="200">
        <v>0</v>
      </c>
      <c r="R295" s="200">
        <f>Q295*H295</f>
        <v>0</v>
      </c>
      <c r="S295" s="200">
        <v>0</v>
      </c>
      <c r="T295" s="201">
        <f>S295*H295</f>
        <v>0</v>
      </c>
      <c r="AR295" s="22" t="s">
        <v>176</v>
      </c>
      <c r="AT295" s="22" t="s">
        <v>238</v>
      </c>
      <c r="AU295" s="22" t="s">
        <v>82</v>
      </c>
      <c r="AY295" s="22" t="s">
        <v>156</v>
      </c>
      <c r="BE295" s="202">
        <f>IF(N295="základní",J295,0)</f>
        <v>0</v>
      </c>
      <c r="BF295" s="202">
        <f>IF(N295="snížená",J295,0)</f>
        <v>0</v>
      </c>
      <c r="BG295" s="202">
        <f>IF(N295="zákl. přenesená",J295,0)</f>
        <v>0</v>
      </c>
      <c r="BH295" s="202">
        <f>IF(N295="sníž. přenesená",J295,0)</f>
        <v>0</v>
      </c>
      <c r="BI295" s="202">
        <f>IF(N295="nulová",J295,0)</f>
        <v>0</v>
      </c>
      <c r="BJ295" s="22" t="s">
        <v>80</v>
      </c>
      <c r="BK295" s="202">
        <f>ROUND(I295*H295,2)</f>
        <v>0</v>
      </c>
      <c r="BL295" s="22" t="s">
        <v>162</v>
      </c>
      <c r="BM295" s="22" t="s">
        <v>571</v>
      </c>
    </row>
    <row r="296" spans="2:65" s="1" customFormat="1" ht="22.5" customHeight="1">
      <c r="B296" s="39"/>
      <c r="C296" s="227" t="s">
        <v>572</v>
      </c>
      <c r="D296" s="227" t="s">
        <v>238</v>
      </c>
      <c r="E296" s="228" t="s">
        <v>1280</v>
      </c>
      <c r="F296" s="229" t="s">
        <v>1281</v>
      </c>
      <c r="G296" s="230" t="s">
        <v>317</v>
      </c>
      <c r="H296" s="231">
        <v>1</v>
      </c>
      <c r="I296" s="232"/>
      <c r="J296" s="233">
        <f>ROUND(I296*H296,2)</f>
        <v>0</v>
      </c>
      <c r="K296" s="229" t="s">
        <v>21</v>
      </c>
      <c r="L296" s="234"/>
      <c r="M296" s="235" t="s">
        <v>21</v>
      </c>
      <c r="N296" s="236" t="s">
        <v>43</v>
      </c>
      <c r="O296" s="40"/>
      <c r="P296" s="200">
        <f>O296*H296</f>
        <v>0</v>
      </c>
      <c r="Q296" s="200">
        <v>0</v>
      </c>
      <c r="R296" s="200">
        <f>Q296*H296</f>
        <v>0</v>
      </c>
      <c r="S296" s="200">
        <v>0</v>
      </c>
      <c r="T296" s="201">
        <f>S296*H296</f>
        <v>0</v>
      </c>
      <c r="AR296" s="22" t="s">
        <v>176</v>
      </c>
      <c r="AT296" s="22" t="s">
        <v>238</v>
      </c>
      <c r="AU296" s="22" t="s">
        <v>82</v>
      </c>
      <c r="AY296" s="22" t="s">
        <v>156</v>
      </c>
      <c r="BE296" s="202">
        <f>IF(N296="základní",J296,0)</f>
        <v>0</v>
      </c>
      <c r="BF296" s="202">
        <f>IF(N296="snížená",J296,0)</f>
        <v>0</v>
      </c>
      <c r="BG296" s="202">
        <f>IF(N296="zákl. přenesená",J296,0)</f>
        <v>0</v>
      </c>
      <c r="BH296" s="202">
        <f>IF(N296="sníž. přenesená",J296,0)</f>
        <v>0</v>
      </c>
      <c r="BI296" s="202">
        <f>IF(N296="nulová",J296,0)</f>
        <v>0</v>
      </c>
      <c r="BJ296" s="22" t="s">
        <v>80</v>
      </c>
      <c r="BK296" s="202">
        <f>ROUND(I296*H296,2)</f>
        <v>0</v>
      </c>
      <c r="BL296" s="22" t="s">
        <v>162</v>
      </c>
      <c r="BM296" s="22" t="s">
        <v>575</v>
      </c>
    </row>
    <row r="297" spans="2:65" s="11" customFormat="1">
      <c r="B297" s="203"/>
      <c r="C297" s="204"/>
      <c r="D297" s="205" t="s">
        <v>163</v>
      </c>
      <c r="E297" s="206" t="s">
        <v>21</v>
      </c>
      <c r="F297" s="207" t="s">
        <v>80</v>
      </c>
      <c r="G297" s="204"/>
      <c r="H297" s="208">
        <v>1</v>
      </c>
      <c r="I297" s="209"/>
      <c r="J297" s="204"/>
      <c r="K297" s="204"/>
      <c r="L297" s="210"/>
      <c r="M297" s="211"/>
      <c r="N297" s="212"/>
      <c r="O297" s="212"/>
      <c r="P297" s="212"/>
      <c r="Q297" s="212"/>
      <c r="R297" s="212"/>
      <c r="S297" s="212"/>
      <c r="T297" s="213"/>
      <c r="AT297" s="214" t="s">
        <v>163</v>
      </c>
      <c r="AU297" s="214" t="s">
        <v>82</v>
      </c>
      <c r="AV297" s="11" t="s">
        <v>82</v>
      </c>
      <c r="AW297" s="11" t="s">
        <v>35</v>
      </c>
      <c r="AX297" s="11" t="s">
        <v>72</v>
      </c>
      <c r="AY297" s="214" t="s">
        <v>156</v>
      </c>
    </row>
    <row r="298" spans="2:65" s="12" customFormat="1">
      <c r="B298" s="215"/>
      <c r="C298" s="216"/>
      <c r="D298" s="217" t="s">
        <v>163</v>
      </c>
      <c r="E298" s="218" t="s">
        <v>21</v>
      </c>
      <c r="F298" s="219" t="s">
        <v>166</v>
      </c>
      <c r="G298" s="216"/>
      <c r="H298" s="220">
        <v>1</v>
      </c>
      <c r="I298" s="221"/>
      <c r="J298" s="216"/>
      <c r="K298" s="216"/>
      <c r="L298" s="222"/>
      <c r="M298" s="223"/>
      <c r="N298" s="224"/>
      <c r="O298" s="224"/>
      <c r="P298" s="224"/>
      <c r="Q298" s="224"/>
      <c r="R298" s="224"/>
      <c r="S298" s="224"/>
      <c r="T298" s="225"/>
      <c r="AT298" s="226" t="s">
        <v>163</v>
      </c>
      <c r="AU298" s="226" t="s">
        <v>82</v>
      </c>
      <c r="AV298" s="12" t="s">
        <v>162</v>
      </c>
      <c r="AW298" s="12" t="s">
        <v>35</v>
      </c>
      <c r="AX298" s="12" t="s">
        <v>80</v>
      </c>
      <c r="AY298" s="226" t="s">
        <v>156</v>
      </c>
    </row>
    <row r="299" spans="2:65" s="1" customFormat="1" ht="22.5" customHeight="1">
      <c r="B299" s="39"/>
      <c r="C299" s="227" t="s">
        <v>380</v>
      </c>
      <c r="D299" s="227" t="s">
        <v>238</v>
      </c>
      <c r="E299" s="228" t="s">
        <v>1282</v>
      </c>
      <c r="F299" s="229" t="s">
        <v>1283</v>
      </c>
      <c r="G299" s="230" t="s">
        <v>317</v>
      </c>
      <c r="H299" s="231">
        <v>16</v>
      </c>
      <c r="I299" s="232"/>
      <c r="J299" s="233">
        <f>ROUND(I299*H299,2)</f>
        <v>0</v>
      </c>
      <c r="K299" s="229" t="s">
        <v>21</v>
      </c>
      <c r="L299" s="234"/>
      <c r="M299" s="235" t="s">
        <v>21</v>
      </c>
      <c r="N299" s="236" t="s">
        <v>43</v>
      </c>
      <c r="O299" s="40"/>
      <c r="P299" s="200">
        <f>O299*H299</f>
        <v>0</v>
      </c>
      <c r="Q299" s="200">
        <v>0</v>
      </c>
      <c r="R299" s="200">
        <f>Q299*H299</f>
        <v>0</v>
      </c>
      <c r="S299" s="200">
        <v>0</v>
      </c>
      <c r="T299" s="201">
        <f>S299*H299</f>
        <v>0</v>
      </c>
      <c r="AR299" s="22" t="s">
        <v>176</v>
      </c>
      <c r="AT299" s="22" t="s">
        <v>238</v>
      </c>
      <c r="AU299" s="22" t="s">
        <v>82</v>
      </c>
      <c r="AY299" s="22" t="s">
        <v>156</v>
      </c>
      <c r="BE299" s="202">
        <f>IF(N299="základní",J299,0)</f>
        <v>0</v>
      </c>
      <c r="BF299" s="202">
        <f>IF(N299="snížená",J299,0)</f>
        <v>0</v>
      </c>
      <c r="BG299" s="202">
        <f>IF(N299="zákl. přenesená",J299,0)</f>
        <v>0</v>
      </c>
      <c r="BH299" s="202">
        <f>IF(N299="sníž. přenesená",J299,0)</f>
        <v>0</v>
      </c>
      <c r="BI299" s="202">
        <f>IF(N299="nulová",J299,0)</f>
        <v>0</v>
      </c>
      <c r="BJ299" s="22" t="s">
        <v>80</v>
      </c>
      <c r="BK299" s="202">
        <f>ROUND(I299*H299,2)</f>
        <v>0</v>
      </c>
      <c r="BL299" s="22" t="s">
        <v>162</v>
      </c>
      <c r="BM299" s="22" t="s">
        <v>578</v>
      </c>
    </row>
    <row r="300" spans="2:65" s="1" customFormat="1" ht="22.5" customHeight="1">
      <c r="B300" s="39"/>
      <c r="C300" s="227" t="s">
        <v>581</v>
      </c>
      <c r="D300" s="227" t="s">
        <v>238</v>
      </c>
      <c r="E300" s="228" t="s">
        <v>1284</v>
      </c>
      <c r="F300" s="229" t="s">
        <v>1285</v>
      </c>
      <c r="G300" s="230" t="s">
        <v>317</v>
      </c>
      <c r="H300" s="231">
        <v>16</v>
      </c>
      <c r="I300" s="232"/>
      <c r="J300" s="233">
        <f>ROUND(I300*H300,2)</f>
        <v>0</v>
      </c>
      <c r="K300" s="229" t="s">
        <v>21</v>
      </c>
      <c r="L300" s="234"/>
      <c r="M300" s="235" t="s">
        <v>21</v>
      </c>
      <c r="N300" s="236" t="s">
        <v>43</v>
      </c>
      <c r="O300" s="40"/>
      <c r="P300" s="200">
        <f>O300*H300</f>
        <v>0</v>
      </c>
      <c r="Q300" s="200">
        <v>0</v>
      </c>
      <c r="R300" s="200">
        <f>Q300*H300</f>
        <v>0</v>
      </c>
      <c r="S300" s="200">
        <v>0</v>
      </c>
      <c r="T300" s="201">
        <f>S300*H300</f>
        <v>0</v>
      </c>
      <c r="AR300" s="22" t="s">
        <v>176</v>
      </c>
      <c r="AT300" s="22" t="s">
        <v>238</v>
      </c>
      <c r="AU300" s="22" t="s">
        <v>82</v>
      </c>
      <c r="AY300" s="22" t="s">
        <v>156</v>
      </c>
      <c r="BE300" s="202">
        <f>IF(N300="základní",J300,0)</f>
        <v>0</v>
      </c>
      <c r="BF300" s="202">
        <f>IF(N300="snížená",J300,0)</f>
        <v>0</v>
      </c>
      <c r="BG300" s="202">
        <f>IF(N300="zákl. přenesená",J300,0)</f>
        <v>0</v>
      </c>
      <c r="BH300" s="202">
        <f>IF(N300="sníž. přenesená",J300,0)</f>
        <v>0</v>
      </c>
      <c r="BI300" s="202">
        <f>IF(N300="nulová",J300,0)</f>
        <v>0</v>
      </c>
      <c r="BJ300" s="22" t="s">
        <v>80</v>
      </c>
      <c r="BK300" s="202">
        <f>ROUND(I300*H300,2)</f>
        <v>0</v>
      </c>
      <c r="BL300" s="22" t="s">
        <v>162</v>
      </c>
      <c r="BM300" s="22" t="s">
        <v>584</v>
      </c>
    </row>
    <row r="301" spans="2:65" s="11" customFormat="1">
      <c r="B301" s="203"/>
      <c r="C301" s="204"/>
      <c r="D301" s="205" t="s">
        <v>163</v>
      </c>
      <c r="E301" s="206" t="s">
        <v>21</v>
      </c>
      <c r="F301" s="207" t="s">
        <v>191</v>
      </c>
      <c r="G301" s="204"/>
      <c r="H301" s="208">
        <v>16</v>
      </c>
      <c r="I301" s="209"/>
      <c r="J301" s="204"/>
      <c r="K301" s="204"/>
      <c r="L301" s="210"/>
      <c r="M301" s="211"/>
      <c r="N301" s="212"/>
      <c r="O301" s="212"/>
      <c r="P301" s="212"/>
      <c r="Q301" s="212"/>
      <c r="R301" s="212"/>
      <c r="S301" s="212"/>
      <c r="T301" s="213"/>
      <c r="AT301" s="214" t="s">
        <v>163</v>
      </c>
      <c r="AU301" s="214" t="s">
        <v>82</v>
      </c>
      <c r="AV301" s="11" t="s">
        <v>82</v>
      </c>
      <c r="AW301" s="11" t="s">
        <v>35</v>
      </c>
      <c r="AX301" s="11" t="s">
        <v>72</v>
      </c>
      <c r="AY301" s="214" t="s">
        <v>156</v>
      </c>
    </row>
    <row r="302" spans="2:65" s="12" customFormat="1">
      <c r="B302" s="215"/>
      <c r="C302" s="216"/>
      <c r="D302" s="217" t="s">
        <v>163</v>
      </c>
      <c r="E302" s="218" t="s">
        <v>21</v>
      </c>
      <c r="F302" s="219" t="s">
        <v>166</v>
      </c>
      <c r="G302" s="216"/>
      <c r="H302" s="220">
        <v>16</v>
      </c>
      <c r="I302" s="221"/>
      <c r="J302" s="216"/>
      <c r="K302" s="216"/>
      <c r="L302" s="222"/>
      <c r="M302" s="223"/>
      <c r="N302" s="224"/>
      <c r="O302" s="224"/>
      <c r="P302" s="224"/>
      <c r="Q302" s="224"/>
      <c r="R302" s="224"/>
      <c r="S302" s="224"/>
      <c r="T302" s="225"/>
      <c r="AT302" s="226" t="s">
        <v>163</v>
      </c>
      <c r="AU302" s="226" t="s">
        <v>82</v>
      </c>
      <c r="AV302" s="12" t="s">
        <v>162</v>
      </c>
      <c r="AW302" s="12" t="s">
        <v>35</v>
      </c>
      <c r="AX302" s="12" t="s">
        <v>80</v>
      </c>
      <c r="AY302" s="226" t="s">
        <v>156</v>
      </c>
    </row>
    <row r="303" spans="2:65" s="1" customFormat="1" ht="22.5" customHeight="1">
      <c r="B303" s="39"/>
      <c r="C303" s="227" t="s">
        <v>383</v>
      </c>
      <c r="D303" s="227" t="s">
        <v>238</v>
      </c>
      <c r="E303" s="228" t="s">
        <v>1286</v>
      </c>
      <c r="F303" s="229" t="s">
        <v>1287</v>
      </c>
      <c r="G303" s="230" t="s">
        <v>317</v>
      </c>
      <c r="H303" s="231">
        <v>16</v>
      </c>
      <c r="I303" s="232"/>
      <c r="J303" s="233">
        <f>ROUND(I303*H303,2)</f>
        <v>0</v>
      </c>
      <c r="K303" s="229" t="s">
        <v>21</v>
      </c>
      <c r="L303" s="234"/>
      <c r="M303" s="235" t="s">
        <v>21</v>
      </c>
      <c r="N303" s="236" t="s">
        <v>43</v>
      </c>
      <c r="O303" s="40"/>
      <c r="P303" s="200">
        <f>O303*H303</f>
        <v>0</v>
      </c>
      <c r="Q303" s="200">
        <v>0</v>
      </c>
      <c r="R303" s="200">
        <f>Q303*H303</f>
        <v>0</v>
      </c>
      <c r="S303" s="200">
        <v>0</v>
      </c>
      <c r="T303" s="201">
        <f>S303*H303</f>
        <v>0</v>
      </c>
      <c r="AR303" s="22" t="s">
        <v>176</v>
      </c>
      <c r="AT303" s="22" t="s">
        <v>238</v>
      </c>
      <c r="AU303" s="22" t="s">
        <v>82</v>
      </c>
      <c r="AY303" s="22" t="s">
        <v>156</v>
      </c>
      <c r="BE303" s="202">
        <f>IF(N303="základní",J303,0)</f>
        <v>0</v>
      </c>
      <c r="BF303" s="202">
        <f>IF(N303="snížená",J303,0)</f>
        <v>0</v>
      </c>
      <c r="BG303" s="202">
        <f>IF(N303="zákl. přenesená",J303,0)</f>
        <v>0</v>
      </c>
      <c r="BH303" s="202">
        <f>IF(N303="sníž. přenesená",J303,0)</f>
        <v>0</v>
      </c>
      <c r="BI303" s="202">
        <f>IF(N303="nulová",J303,0)</f>
        <v>0</v>
      </c>
      <c r="BJ303" s="22" t="s">
        <v>80</v>
      </c>
      <c r="BK303" s="202">
        <f>ROUND(I303*H303,2)</f>
        <v>0</v>
      </c>
      <c r="BL303" s="22" t="s">
        <v>162</v>
      </c>
      <c r="BM303" s="22" t="s">
        <v>587</v>
      </c>
    </row>
    <row r="304" spans="2:65" s="1" customFormat="1" ht="22.5" customHeight="1">
      <c r="B304" s="39"/>
      <c r="C304" s="227" t="s">
        <v>588</v>
      </c>
      <c r="D304" s="227" t="s">
        <v>238</v>
      </c>
      <c r="E304" s="228" t="s">
        <v>1288</v>
      </c>
      <c r="F304" s="229" t="s">
        <v>1289</v>
      </c>
      <c r="G304" s="230" t="s">
        <v>317</v>
      </c>
      <c r="H304" s="231">
        <v>7</v>
      </c>
      <c r="I304" s="232"/>
      <c r="J304" s="233">
        <f>ROUND(I304*H304,2)</f>
        <v>0</v>
      </c>
      <c r="K304" s="229" t="s">
        <v>21</v>
      </c>
      <c r="L304" s="234"/>
      <c r="M304" s="235" t="s">
        <v>21</v>
      </c>
      <c r="N304" s="236" t="s">
        <v>43</v>
      </c>
      <c r="O304" s="40"/>
      <c r="P304" s="200">
        <f>O304*H304</f>
        <v>0</v>
      </c>
      <c r="Q304" s="200">
        <v>0</v>
      </c>
      <c r="R304" s="200">
        <f>Q304*H304</f>
        <v>0</v>
      </c>
      <c r="S304" s="200">
        <v>0</v>
      </c>
      <c r="T304" s="201">
        <f>S304*H304</f>
        <v>0</v>
      </c>
      <c r="AR304" s="22" t="s">
        <v>176</v>
      </c>
      <c r="AT304" s="22" t="s">
        <v>238</v>
      </c>
      <c r="AU304" s="22" t="s">
        <v>82</v>
      </c>
      <c r="AY304" s="22" t="s">
        <v>156</v>
      </c>
      <c r="BE304" s="202">
        <f>IF(N304="základní",J304,0)</f>
        <v>0</v>
      </c>
      <c r="BF304" s="202">
        <f>IF(N304="snížená",J304,0)</f>
        <v>0</v>
      </c>
      <c r="BG304" s="202">
        <f>IF(N304="zákl. přenesená",J304,0)</f>
        <v>0</v>
      </c>
      <c r="BH304" s="202">
        <f>IF(N304="sníž. přenesená",J304,0)</f>
        <v>0</v>
      </c>
      <c r="BI304" s="202">
        <f>IF(N304="nulová",J304,0)</f>
        <v>0</v>
      </c>
      <c r="BJ304" s="22" t="s">
        <v>80</v>
      </c>
      <c r="BK304" s="202">
        <f>ROUND(I304*H304,2)</f>
        <v>0</v>
      </c>
      <c r="BL304" s="22" t="s">
        <v>162</v>
      </c>
      <c r="BM304" s="22" t="s">
        <v>591</v>
      </c>
    </row>
    <row r="305" spans="2:65" s="11" customFormat="1">
      <c r="B305" s="203"/>
      <c r="C305" s="204"/>
      <c r="D305" s="205" t="s">
        <v>163</v>
      </c>
      <c r="E305" s="206" t="s">
        <v>21</v>
      </c>
      <c r="F305" s="207" t="s">
        <v>185</v>
      </c>
      <c r="G305" s="204"/>
      <c r="H305" s="208">
        <v>7</v>
      </c>
      <c r="I305" s="209"/>
      <c r="J305" s="204"/>
      <c r="K305" s="204"/>
      <c r="L305" s="210"/>
      <c r="M305" s="211"/>
      <c r="N305" s="212"/>
      <c r="O305" s="212"/>
      <c r="P305" s="212"/>
      <c r="Q305" s="212"/>
      <c r="R305" s="212"/>
      <c r="S305" s="212"/>
      <c r="T305" s="213"/>
      <c r="AT305" s="214" t="s">
        <v>163</v>
      </c>
      <c r="AU305" s="214" t="s">
        <v>82</v>
      </c>
      <c r="AV305" s="11" t="s">
        <v>82</v>
      </c>
      <c r="AW305" s="11" t="s">
        <v>35</v>
      </c>
      <c r="AX305" s="11" t="s">
        <v>72</v>
      </c>
      <c r="AY305" s="214" t="s">
        <v>156</v>
      </c>
    </row>
    <row r="306" spans="2:65" s="12" customFormat="1">
      <c r="B306" s="215"/>
      <c r="C306" s="216"/>
      <c r="D306" s="217" t="s">
        <v>163</v>
      </c>
      <c r="E306" s="218" t="s">
        <v>21</v>
      </c>
      <c r="F306" s="219" t="s">
        <v>166</v>
      </c>
      <c r="G306" s="216"/>
      <c r="H306" s="220">
        <v>7</v>
      </c>
      <c r="I306" s="221"/>
      <c r="J306" s="216"/>
      <c r="K306" s="216"/>
      <c r="L306" s="222"/>
      <c r="M306" s="223"/>
      <c r="N306" s="224"/>
      <c r="O306" s="224"/>
      <c r="P306" s="224"/>
      <c r="Q306" s="224"/>
      <c r="R306" s="224"/>
      <c r="S306" s="224"/>
      <c r="T306" s="225"/>
      <c r="AT306" s="226" t="s">
        <v>163</v>
      </c>
      <c r="AU306" s="226" t="s">
        <v>82</v>
      </c>
      <c r="AV306" s="12" t="s">
        <v>162</v>
      </c>
      <c r="AW306" s="12" t="s">
        <v>35</v>
      </c>
      <c r="AX306" s="12" t="s">
        <v>80</v>
      </c>
      <c r="AY306" s="226" t="s">
        <v>156</v>
      </c>
    </row>
    <row r="307" spans="2:65" s="1" customFormat="1" ht="31.5" customHeight="1">
      <c r="B307" s="39"/>
      <c r="C307" s="191" t="s">
        <v>387</v>
      </c>
      <c r="D307" s="191" t="s">
        <v>158</v>
      </c>
      <c r="E307" s="192" t="s">
        <v>1260</v>
      </c>
      <c r="F307" s="193" t="s">
        <v>1290</v>
      </c>
      <c r="G307" s="194" t="s">
        <v>421</v>
      </c>
      <c r="H307" s="195">
        <v>1</v>
      </c>
      <c r="I307" s="196"/>
      <c r="J307" s="197">
        <f>ROUND(I307*H307,2)</f>
        <v>0</v>
      </c>
      <c r="K307" s="193" t="s">
        <v>21</v>
      </c>
      <c r="L307" s="59"/>
      <c r="M307" s="198" t="s">
        <v>21</v>
      </c>
      <c r="N307" s="199" t="s">
        <v>43</v>
      </c>
      <c r="O307" s="40"/>
      <c r="P307" s="200">
        <f>O307*H307</f>
        <v>0</v>
      </c>
      <c r="Q307" s="200">
        <v>0</v>
      </c>
      <c r="R307" s="200">
        <f>Q307*H307</f>
        <v>0</v>
      </c>
      <c r="S307" s="200">
        <v>0</v>
      </c>
      <c r="T307" s="201">
        <f>S307*H307</f>
        <v>0</v>
      </c>
      <c r="AR307" s="22" t="s">
        <v>162</v>
      </c>
      <c r="AT307" s="22" t="s">
        <v>158</v>
      </c>
      <c r="AU307" s="22" t="s">
        <v>82</v>
      </c>
      <c r="AY307" s="22" t="s">
        <v>156</v>
      </c>
      <c r="BE307" s="202">
        <f>IF(N307="základní",J307,0)</f>
        <v>0</v>
      </c>
      <c r="BF307" s="202">
        <f>IF(N307="snížená",J307,0)</f>
        <v>0</v>
      </c>
      <c r="BG307" s="202">
        <f>IF(N307="zákl. přenesená",J307,0)</f>
        <v>0</v>
      </c>
      <c r="BH307" s="202">
        <f>IF(N307="sníž. přenesená",J307,0)</f>
        <v>0</v>
      </c>
      <c r="BI307" s="202">
        <f>IF(N307="nulová",J307,0)</f>
        <v>0</v>
      </c>
      <c r="BJ307" s="22" t="s">
        <v>80</v>
      </c>
      <c r="BK307" s="202">
        <f>ROUND(I307*H307,2)</f>
        <v>0</v>
      </c>
      <c r="BL307" s="22" t="s">
        <v>162</v>
      </c>
      <c r="BM307" s="22" t="s">
        <v>598</v>
      </c>
    </row>
    <row r="308" spans="2:65" s="1" customFormat="1" ht="22.5" customHeight="1">
      <c r="B308" s="39"/>
      <c r="C308" s="191" t="s">
        <v>599</v>
      </c>
      <c r="D308" s="191" t="s">
        <v>158</v>
      </c>
      <c r="E308" s="192" t="s">
        <v>1262</v>
      </c>
      <c r="F308" s="193" t="s">
        <v>1291</v>
      </c>
      <c r="G308" s="194" t="s">
        <v>421</v>
      </c>
      <c r="H308" s="195">
        <v>1</v>
      </c>
      <c r="I308" s="196"/>
      <c r="J308" s="197">
        <f>ROUND(I308*H308,2)</f>
        <v>0</v>
      </c>
      <c r="K308" s="193" t="s">
        <v>21</v>
      </c>
      <c r="L308" s="59"/>
      <c r="M308" s="198" t="s">
        <v>21</v>
      </c>
      <c r="N308" s="199" t="s">
        <v>43</v>
      </c>
      <c r="O308" s="40"/>
      <c r="P308" s="200">
        <f>O308*H308</f>
        <v>0</v>
      </c>
      <c r="Q308" s="200">
        <v>0</v>
      </c>
      <c r="R308" s="200">
        <f>Q308*H308</f>
        <v>0</v>
      </c>
      <c r="S308" s="200">
        <v>0</v>
      </c>
      <c r="T308" s="201">
        <f>S308*H308</f>
        <v>0</v>
      </c>
      <c r="AR308" s="22" t="s">
        <v>162</v>
      </c>
      <c r="AT308" s="22" t="s">
        <v>158</v>
      </c>
      <c r="AU308" s="22" t="s">
        <v>82</v>
      </c>
      <c r="AY308" s="22" t="s">
        <v>156</v>
      </c>
      <c r="BE308" s="202">
        <f>IF(N308="základní",J308,0)</f>
        <v>0</v>
      </c>
      <c r="BF308" s="202">
        <f>IF(N308="snížená",J308,0)</f>
        <v>0</v>
      </c>
      <c r="BG308" s="202">
        <f>IF(N308="zákl. přenesená",J308,0)</f>
        <v>0</v>
      </c>
      <c r="BH308" s="202">
        <f>IF(N308="sníž. přenesená",J308,0)</f>
        <v>0</v>
      </c>
      <c r="BI308" s="202">
        <f>IF(N308="nulová",J308,0)</f>
        <v>0</v>
      </c>
      <c r="BJ308" s="22" t="s">
        <v>80</v>
      </c>
      <c r="BK308" s="202">
        <f>ROUND(I308*H308,2)</f>
        <v>0</v>
      </c>
      <c r="BL308" s="22" t="s">
        <v>162</v>
      </c>
      <c r="BM308" s="22" t="s">
        <v>602</v>
      </c>
    </row>
    <row r="309" spans="2:65" s="11" customFormat="1">
      <c r="B309" s="203"/>
      <c r="C309" s="204"/>
      <c r="D309" s="205" t="s">
        <v>163</v>
      </c>
      <c r="E309" s="206" t="s">
        <v>21</v>
      </c>
      <c r="F309" s="207" t="s">
        <v>80</v>
      </c>
      <c r="G309" s="204"/>
      <c r="H309" s="208">
        <v>1</v>
      </c>
      <c r="I309" s="209"/>
      <c r="J309" s="204"/>
      <c r="K309" s="204"/>
      <c r="L309" s="210"/>
      <c r="M309" s="211"/>
      <c r="N309" s="212"/>
      <c r="O309" s="212"/>
      <c r="P309" s="212"/>
      <c r="Q309" s="212"/>
      <c r="R309" s="212"/>
      <c r="S309" s="212"/>
      <c r="T309" s="213"/>
      <c r="AT309" s="214" t="s">
        <v>163</v>
      </c>
      <c r="AU309" s="214" t="s">
        <v>82</v>
      </c>
      <c r="AV309" s="11" t="s">
        <v>82</v>
      </c>
      <c r="AW309" s="11" t="s">
        <v>35</v>
      </c>
      <c r="AX309" s="11" t="s">
        <v>72</v>
      </c>
      <c r="AY309" s="214" t="s">
        <v>156</v>
      </c>
    </row>
    <row r="310" spans="2:65" s="12" customFormat="1">
      <c r="B310" s="215"/>
      <c r="C310" s="216"/>
      <c r="D310" s="217" t="s">
        <v>163</v>
      </c>
      <c r="E310" s="218" t="s">
        <v>21</v>
      </c>
      <c r="F310" s="219" t="s">
        <v>166</v>
      </c>
      <c r="G310" s="216"/>
      <c r="H310" s="220">
        <v>1</v>
      </c>
      <c r="I310" s="221"/>
      <c r="J310" s="216"/>
      <c r="K310" s="216"/>
      <c r="L310" s="222"/>
      <c r="M310" s="223"/>
      <c r="N310" s="224"/>
      <c r="O310" s="224"/>
      <c r="P310" s="224"/>
      <c r="Q310" s="224"/>
      <c r="R310" s="224"/>
      <c r="S310" s="224"/>
      <c r="T310" s="225"/>
      <c r="AT310" s="226" t="s">
        <v>163</v>
      </c>
      <c r="AU310" s="226" t="s">
        <v>82</v>
      </c>
      <c r="AV310" s="12" t="s">
        <v>162</v>
      </c>
      <c r="AW310" s="12" t="s">
        <v>35</v>
      </c>
      <c r="AX310" s="12" t="s">
        <v>80</v>
      </c>
      <c r="AY310" s="226" t="s">
        <v>156</v>
      </c>
    </row>
    <row r="311" spans="2:65" s="1" customFormat="1" ht="22.5" customHeight="1">
      <c r="B311" s="39"/>
      <c r="C311" s="191" t="s">
        <v>390</v>
      </c>
      <c r="D311" s="191" t="s">
        <v>158</v>
      </c>
      <c r="E311" s="192" t="s">
        <v>1264</v>
      </c>
      <c r="F311" s="193" t="s">
        <v>1292</v>
      </c>
      <c r="G311" s="194" t="s">
        <v>421</v>
      </c>
      <c r="H311" s="195">
        <v>1</v>
      </c>
      <c r="I311" s="196"/>
      <c r="J311" s="197">
        <f>ROUND(I311*H311,2)</f>
        <v>0</v>
      </c>
      <c r="K311" s="193" t="s">
        <v>21</v>
      </c>
      <c r="L311" s="59"/>
      <c r="M311" s="198" t="s">
        <v>21</v>
      </c>
      <c r="N311" s="199" t="s">
        <v>43</v>
      </c>
      <c r="O311" s="40"/>
      <c r="P311" s="200">
        <f>O311*H311</f>
        <v>0</v>
      </c>
      <c r="Q311" s="200">
        <v>0</v>
      </c>
      <c r="R311" s="200">
        <f>Q311*H311</f>
        <v>0</v>
      </c>
      <c r="S311" s="200">
        <v>0</v>
      </c>
      <c r="T311" s="201">
        <f>S311*H311</f>
        <v>0</v>
      </c>
      <c r="AR311" s="22" t="s">
        <v>162</v>
      </c>
      <c r="AT311" s="22" t="s">
        <v>158</v>
      </c>
      <c r="AU311" s="22" t="s">
        <v>82</v>
      </c>
      <c r="AY311" s="22" t="s">
        <v>156</v>
      </c>
      <c r="BE311" s="202">
        <f>IF(N311="základní",J311,0)</f>
        <v>0</v>
      </c>
      <c r="BF311" s="202">
        <f>IF(N311="snížená",J311,0)</f>
        <v>0</v>
      </c>
      <c r="BG311" s="202">
        <f>IF(N311="zákl. přenesená",J311,0)</f>
        <v>0</v>
      </c>
      <c r="BH311" s="202">
        <f>IF(N311="sníž. přenesená",J311,0)</f>
        <v>0</v>
      </c>
      <c r="BI311" s="202">
        <f>IF(N311="nulová",J311,0)</f>
        <v>0</v>
      </c>
      <c r="BJ311" s="22" t="s">
        <v>80</v>
      </c>
      <c r="BK311" s="202">
        <f>ROUND(I311*H311,2)</f>
        <v>0</v>
      </c>
      <c r="BL311" s="22" t="s">
        <v>162</v>
      </c>
      <c r="BM311" s="22" t="s">
        <v>607</v>
      </c>
    </row>
    <row r="312" spans="2:65" s="10" customFormat="1" ht="29.85" customHeight="1">
      <c r="B312" s="174"/>
      <c r="C312" s="175"/>
      <c r="D312" s="188" t="s">
        <v>71</v>
      </c>
      <c r="E312" s="189" t="s">
        <v>1293</v>
      </c>
      <c r="F312" s="189" t="s">
        <v>1294</v>
      </c>
      <c r="G312" s="175"/>
      <c r="H312" s="175"/>
      <c r="I312" s="178"/>
      <c r="J312" s="190">
        <f>BK312</f>
        <v>0</v>
      </c>
      <c r="K312" s="175"/>
      <c r="L312" s="180"/>
      <c r="M312" s="181"/>
      <c r="N312" s="182"/>
      <c r="O312" s="182"/>
      <c r="P312" s="183">
        <f>SUM(P313:P380)</f>
        <v>0</v>
      </c>
      <c r="Q312" s="182"/>
      <c r="R312" s="183">
        <f>SUM(R313:R380)</f>
        <v>0</v>
      </c>
      <c r="S312" s="182"/>
      <c r="T312" s="184">
        <f>SUM(T313:T380)</f>
        <v>0</v>
      </c>
      <c r="AR312" s="185" t="s">
        <v>82</v>
      </c>
      <c r="AT312" s="186" t="s">
        <v>71</v>
      </c>
      <c r="AU312" s="186" t="s">
        <v>80</v>
      </c>
      <c r="AY312" s="185" t="s">
        <v>156</v>
      </c>
      <c r="BK312" s="187">
        <f>SUM(BK313:BK380)</f>
        <v>0</v>
      </c>
    </row>
    <row r="313" spans="2:65" s="1" customFormat="1" ht="22.5" customHeight="1">
      <c r="B313" s="39"/>
      <c r="C313" s="191" t="s">
        <v>608</v>
      </c>
      <c r="D313" s="191" t="s">
        <v>158</v>
      </c>
      <c r="E313" s="192" t="s">
        <v>1295</v>
      </c>
      <c r="F313" s="193" t="s">
        <v>1296</v>
      </c>
      <c r="G313" s="194" t="s">
        <v>317</v>
      </c>
      <c r="H313" s="195">
        <v>1</v>
      </c>
      <c r="I313" s="196"/>
      <c r="J313" s="197">
        <f>ROUND(I313*H313,2)</f>
        <v>0</v>
      </c>
      <c r="K313" s="193" t="s">
        <v>21</v>
      </c>
      <c r="L313" s="59"/>
      <c r="M313" s="198" t="s">
        <v>21</v>
      </c>
      <c r="N313" s="199" t="s">
        <v>43</v>
      </c>
      <c r="O313" s="40"/>
      <c r="P313" s="200">
        <f>O313*H313</f>
        <v>0</v>
      </c>
      <c r="Q313" s="200">
        <v>0</v>
      </c>
      <c r="R313" s="200">
        <f>Q313*H313</f>
        <v>0</v>
      </c>
      <c r="S313" s="200">
        <v>0</v>
      </c>
      <c r="T313" s="201">
        <f>S313*H313</f>
        <v>0</v>
      </c>
      <c r="AR313" s="22" t="s">
        <v>191</v>
      </c>
      <c r="AT313" s="22" t="s">
        <v>158</v>
      </c>
      <c r="AU313" s="22" t="s">
        <v>82</v>
      </c>
      <c r="AY313" s="22" t="s">
        <v>156</v>
      </c>
      <c r="BE313" s="202">
        <f>IF(N313="základní",J313,0)</f>
        <v>0</v>
      </c>
      <c r="BF313" s="202">
        <f>IF(N313="snížená",J313,0)</f>
        <v>0</v>
      </c>
      <c r="BG313" s="202">
        <f>IF(N313="zákl. přenesená",J313,0)</f>
        <v>0</v>
      </c>
      <c r="BH313" s="202">
        <f>IF(N313="sníž. přenesená",J313,0)</f>
        <v>0</v>
      </c>
      <c r="BI313" s="202">
        <f>IF(N313="nulová",J313,0)</f>
        <v>0</v>
      </c>
      <c r="BJ313" s="22" t="s">
        <v>80</v>
      </c>
      <c r="BK313" s="202">
        <f>ROUND(I313*H313,2)</f>
        <v>0</v>
      </c>
      <c r="BL313" s="22" t="s">
        <v>191</v>
      </c>
      <c r="BM313" s="22" t="s">
        <v>609</v>
      </c>
    </row>
    <row r="314" spans="2:65" s="11" customFormat="1">
      <c r="B314" s="203"/>
      <c r="C314" s="204"/>
      <c r="D314" s="205" t="s">
        <v>163</v>
      </c>
      <c r="E314" s="206" t="s">
        <v>21</v>
      </c>
      <c r="F314" s="207" t="s">
        <v>1297</v>
      </c>
      <c r="G314" s="204"/>
      <c r="H314" s="208">
        <v>1</v>
      </c>
      <c r="I314" s="209"/>
      <c r="J314" s="204"/>
      <c r="K314" s="204"/>
      <c r="L314" s="210"/>
      <c r="M314" s="211"/>
      <c r="N314" s="212"/>
      <c r="O314" s="212"/>
      <c r="P314" s="212"/>
      <c r="Q314" s="212"/>
      <c r="R314" s="212"/>
      <c r="S314" s="212"/>
      <c r="T314" s="213"/>
      <c r="AT314" s="214" t="s">
        <v>163</v>
      </c>
      <c r="AU314" s="214" t="s">
        <v>82</v>
      </c>
      <c r="AV314" s="11" t="s">
        <v>82</v>
      </c>
      <c r="AW314" s="11" t="s">
        <v>35</v>
      </c>
      <c r="AX314" s="11" t="s">
        <v>72</v>
      </c>
      <c r="AY314" s="214" t="s">
        <v>156</v>
      </c>
    </row>
    <row r="315" spans="2:65" s="12" customFormat="1">
      <c r="B315" s="215"/>
      <c r="C315" s="216"/>
      <c r="D315" s="217" t="s">
        <v>163</v>
      </c>
      <c r="E315" s="218" t="s">
        <v>21</v>
      </c>
      <c r="F315" s="219" t="s">
        <v>166</v>
      </c>
      <c r="G315" s="216"/>
      <c r="H315" s="220">
        <v>1</v>
      </c>
      <c r="I315" s="221"/>
      <c r="J315" s="216"/>
      <c r="K315" s="216"/>
      <c r="L315" s="222"/>
      <c r="M315" s="223"/>
      <c r="N315" s="224"/>
      <c r="O315" s="224"/>
      <c r="P315" s="224"/>
      <c r="Q315" s="224"/>
      <c r="R315" s="224"/>
      <c r="S315" s="224"/>
      <c r="T315" s="225"/>
      <c r="AT315" s="226" t="s">
        <v>163</v>
      </c>
      <c r="AU315" s="226" t="s">
        <v>82</v>
      </c>
      <c r="AV315" s="12" t="s">
        <v>162</v>
      </c>
      <c r="AW315" s="12" t="s">
        <v>35</v>
      </c>
      <c r="AX315" s="12" t="s">
        <v>80</v>
      </c>
      <c r="AY315" s="226" t="s">
        <v>156</v>
      </c>
    </row>
    <row r="316" spans="2:65" s="1" customFormat="1" ht="22.5" customHeight="1">
      <c r="B316" s="39"/>
      <c r="C316" s="191" t="s">
        <v>396</v>
      </c>
      <c r="D316" s="191" t="s">
        <v>158</v>
      </c>
      <c r="E316" s="192" t="s">
        <v>1298</v>
      </c>
      <c r="F316" s="193" t="s">
        <v>1296</v>
      </c>
      <c r="G316" s="194" t="s">
        <v>349</v>
      </c>
      <c r="H316" s="195">
        <v>4.4000000000000004</v>
      </c>
      <c r="I316" s="196"/>
      <c r="J316" s="197">
        <f>ROUND(I316*H316,2)</f>
        <v>0</v>
      </c>
      <c r="K316" s="193" t="s">
        <v>21</v>
      </c>
      <c r="L316" s="59"/>
      <c r="M316" s="198" t="s">
        <v>21</v>
      </c>
      <c r="N316" s="199" t="s">
        <v>43</v>
      </c>
      <c r="O316" s="40"/>
      <c r="P316" s="200">
        <f>O316*H316</f>
        <v>0</v>
      </c>
      <c r="Q316" s="200">
        <v>0</v>
      </c>
      <c r="R316" s="200">
        <f>Q316*H316</f>
        <v>0</v>
      </c>
      <c r="S316" s="200">
        <v>0</v>
      </c>
      <c r="T316" s="201">
        <f>S316*H316</f>
        <v>0</v>
      </c>
      <c r="AR316" s="22" t="s">
        <v>191</v>
      </c>
      <c r="AT316" s="22" t="s">
        <v>158</v>
      </c>
      <c r="AU316" s="22" t="s">
        <v>82</v>
      </c>
      <c r="AY316" s="22" t="s">
        <v>156</v>
      </c>
      <c r="BE316" s="202">
        <f>IF(N316="základní",J316,0)</f>
        <v>0</v>
      </c>
      <c r="BF316" s="202">
        <f>IF(N316="snížená",J316,0)</f>
        <v>0</v>
      </c>
      <c r="BG316" s="202">
        <f>IF(N316="zákl. přenesená",J316,0)</f>
        <v>0</v>
      </c>
      <c r="BH316" s="202">
        <f>IF(N316="sníž. přenesená",J316,0)</f>
        <v>0</v>
      </c>
      <c r="BI316" s="202">
        <f>IF(N316="nulová",J316,0)</f>
        <v>0</v>
      </c>
      <c r="BJ316" s="22" t="s">
        <v>80</v>
      </c>
      <c r="BK316" s="202">
        <f>ROUND(I316*H316,2)</f>
        <v>0</v>
      </c>
      <c r="BL316" s="22" t="s">
        <v>191</v>
      </c>
      <c r="BM316" s="22" t="s">
        <v>612</v>
      </c>
    </row>
    <row r="317" spans="2:65" s="1" customFormat="1" ht="22.5" customHeight="1">
      <c r="B317" s="39"/>
      <c r="C317" s="191" t="s">
        <v>613</v>
      </c>
      <c r="D317" s="191" t="s">
        <v>158</v>
      </c>
      <c r="E317" s="192" t="s">
        <v>1299</v>
      </c>
      <c r="F317" s="193" t="s">
        <v>1296</v>
      </c>
      <c r="G317" s="194" t="s">
        <v>317</v>
      </c>
      <c r="H317" s="195">
        <v>1</v>
      </c>
      <c r="I317" s="196"/>
      <c r="J317" s="197">
        <f>ROUND(I317*H317,2)</f>
        <v>0</v>
      </c>
      <c r="K317" s="193" t="s">
        <v>21</v>
      </c>
      <c r="L317" s="59"/>
      <c r="M317" s="198" t="s">
        <v>21</v>
      </c>
      <c r="N317" s="199" t="s">
        <v>43</v>
      </c>
      <c r="O317" s="40"/>
      <c r="P317" s="200">
        <f>O317*H317</f>
        <v>0</v>
      </c>
      <c r="Q317" s="200">
        <v>0</v>
      </c>
      <c r="R317" s="200">
        <f>Q317*H317</f>
        <v>0</v>
      </c>
      <c r="S317" s="200">
        <v>0</v>
      </c>
      <c r="T317" s="201">
        <f>S317*H317</f>
        <v>0</v>
      </c>
      <c r="AR317" s="22" t="s">
        <v>191</v>
      </c>
      <c r="AT317" s="22" t="s">
        <v>158</v>
      </c>
      <c r="AU317" s="22" t="s">
        <v>82</v>
      </c>
      <c r="AY317" s="22" t="s">
        <v>156</v>
      </c>
      <c r="BE317" s="202">
        <f>IF(N317="základní",J317,0)</f>
        <v>0</v>
      </c>
      <c r="BF317" s="202">
        <f>IF(N317="snížená",J317,0)</f>
        <v>0</v>
      </c>
      <c r="BG317" s="202">
        <f>IF(N317="zákl. přenesená",J317,0)</f>
        <v>0</v>
      </c>
      <c r="BH317" s="202">
        <f>IF(N317="sníž. přenesená",J317,0)</f>
        <v>0</v>
      </c>
      <c r="BI317" s="202">
        <f>IF(N317="nulová",J317,0)</f>
        <v>0</v>
      </c>
      <c r="BJ317" s="22" t="s">
        <v>80</v>
      </c>
      <c r="BK317" s="202">
        <f>ROUND(I317*H317,2)</f>
        <v>0</v>
      </c>
      <c r="BL317" s="22" t="s">
        <v>191</v>
      </c>
      <c r="BM317" s="22" t="s">
        <v>616</v>
      </c>
    </row>
    <row r="318" spans="2:65" s="11" customFormat="1">
      <c r="B318" s="203"/>
      <c r="C318" s="204"/>
      <c r="D318" s="205" t="s">
        <v>163</v>
      </c>
      <c r="E318" s="206" t="s">
        <v>21</v>
      </c>
      <c r="F318" s="207" t="s">
        <v>1300</v>
      </c>
      <c r="G318" s="204"/>
      <c r="H318" s="208">
        <v>1</v>
      </c>
      <c r="I318" s="209"/>
      <c r="J318" s="204"/>
      <c r="K318" s="204"/>
      <c r="L318" s="210"/>
      <c r="M318" s="211"/>
      <c r="N318" s="212"/>
      <c r="O318" s="212"/>
      <c r="P318" s="212"/>
      <c r="Q318" s="212"/>
      <c r="R318" s="212"/>
      <c r="S318" s="212"/>
      <c r="T318" s="213"/>
      <c r="AT318" s="214" t="s">
        <v>163</v>
      </c>
      <c r="AU318" s="214" t="s">
        <v>82</v>
      </c>
      <c r="AV318" s="11" t="s">
        <v>82</v>
      </c>
      <c r="AW318" s="11" t="s">
        <v>35</v>
      </c>
      <c r="AX318" s="11" t="s">
        <v>72</v>
      </c>
      <c r="AY318" s="214" t="s">
        <v>156</v>
      </c>
    </row>
    <row r="319" spans="2:65" s="12" customFormat="1">
      <c r="B319" s="215"/>
      <c r="C319" s="216"/>
      <c r="D319" s="217" t="s">
        <v>163</v>
      </c>
      <c r="E319" s="218" t="s">
        <v>21</v>
      </c>
      <c r="F319" s="219" t="s">
        <v>166</v>
      </c>
      <c r="G319" s="216"/>
      <c r="H319" s="220">
        <v>1</v>
      </c>
      <c r="I319" s="221"/>
      <c r="J319" s="216"/>
      <c r="K319" s="216"/>
      <c r="L319" s="222"/>
      <c r="M319" s="223"/>
      <c r="N319" s="224"/>
      <c r="O319" s="224"/>
      <c r="P319" s="224"/>
      <c r="Q319" s="224"/>
      <c r="R319" s="224"/>
      <c r="S319" s="224"/>
      <c r="T319" s="225"/>
      <c r="AT319" s="226" t="s">
        <v>163</v>
      </c>
      <c r="AU319" s="226" t="s">
        <v>82</v>
      </c>
      <c r="AV319" s="12" t="s">
        <v>162</v>
      </c>
      <c r="AW319" s="12" t="s">
        <v>35</v>
      </c>
      <c r="AX319" s="12" t="s">
        <v>80</v>
      </c>
      <c r="AY319" s="226" t="s">
        <v>156</v>
      </c>
    </row>
    <row r="320" spans="2:65" s="1" customFormat="1" ht="22.5" customHeight="1">
      <c r="B320" s="39"/>
      <c r="C320" s="191" t="s">
        <v>399</v>
      </c>
      <c r="D320" s="191" t="s">
        <v>158</v>
      </c>
      <c r="E320" s="192" t="s">
        <v>1301</v>
      </c>
      <c r="F320" s="193" t="s">
        <v>1302</v>
      </c>
      <c r="G320" s="194" t="s">
        <v>317</v>
      </c>
      <c r="H320" s="195">
        <v>2</v>
      </c>
      <c r="I320" s="196"/>
      <c r="J320" s="197">
        <f>ROUND(I320*H320,2)</f>
        <v>0</v>
      </c>
      <c r="K320" s="193" t="s">
        <v>21</v>
      </c>
      <c r="L320" s="59"/>
      <c r="M320" s="198" t="s">
        <v>21</v>
      </c>
      <c r="N320" s="199" t="s">
        <v>43</v>
      </c>
      <c r="O320" s="40"/>
      <c r="P320" s="200">
        <f>O320*H320</f>
        <v>0</v>
      </c>
      <c r="Q320" s="200">
        <v>0</v>
      </c>
      <c r="R320" s="200">
        <f>Q320*H320</f>
        <v>0</v>
      </c>
      <c r="S320" s="200">
        <v>0</v>
      </c>
      <c r="T320" s="201">
        <f>S320*H320</f>
        <v>0</v>
      </c>
      <c r="AR320" s="22" t="s">
        <v>191</v>
      </c>
      <c r="AT320" s="22" t="s">
        <v>158</v>
      </c>
      <c r="AU320" s="22" t="s">
        <v>82</v>
      </c>
      <c r="AY320" s="22" t="s">
        <v>156</v>
      </c>
      <c r="BE320" s="202">
        <f>IF(N320="základní",J320,0)</f>
        <v>0</v>
      </c>
      <c r="BF320" s="202">
        <f>IF(N320="snížená",J320,0)</f>
        <v>0</v>
      </c>
      <c r="BG320" s="202">
        <f>IF(N320="zákl. přenesená",J320,0)</f>
        <v>0</v>
      </c>
      <c r="BH320" s="202">
        <f>IF(N320="sníž. přenesená",J320,0)</f>
        <v>0</v>
      </c>
      <c r="BI320" s="202">
        <f>IF(N320="nulová",J320,0)</f>
        <v>0</v>
      </c>
      <c r="BJ320" s="22" t="s">
        <v>80</v>
      </c>
      <c r="BK320" s="202">
        <f>ROUND(I320*H320,2)</f>
        <v>0</v>
      </c>
      <c r="BL320" s="22" t="s">
        <v>191</v>
      </c>
      <c r="BM320" s="22" t="s">
        <v>620</v>
      </c>
    </row>
    <row r="321" spans="2:65" s="1" customFormat="1" ht="22.5" customHeight="1">
      <c r="B321" s="39"/>
      <c r="C321" s="191" t="s">
        <v>621</v>
      </c>
      <c r="D321" s="191" t="s">
        <v>158</v>
      </c>
      <c r="E321" s="192" t="s">
        <v>1303</v>
      </c>
      <c r="F321" s="193" t="s">
        <v>1304</v>
      </c>
      <c r="G321" s="194" t="s">
        <v>317</v>
      </c>
      <c r="H321" s="195">
        <v>2</v>
      </c>
      <c r="I321" s="196"/>
      <c r="J321" s="197">
        <f>ROUND(I321*H321,2)</f>
        <v>0</v>
      </c>
      <c r="K321" s="193" t="s">
        <v>21</v>
      </c>
      <c r="L321" s="59"/>
      <c r="M321" s="198" t="s">
        <v>21</v>
      </c>
      <c r="N321" s="199" t="s">
        <v>43</v>
      </c>
      <c r="O321" s="40"/>
      <c r="P321" s="200">
        <f>O321*H321</f>
        <v>0</v>
      </c>
      <c r="Q321" s="200">
        <v>0</v>
      </c>
      <c r="R321" s="200">
        <f>Q321*H321</f>
        <v>0</v>
      </c>
      <c r="S321" s="200">
        <v>0</v>
      </c>
      <c r="T321" s="201">
        <f>S321*H321</f>
        <v>0</v>
      </c>
      <c r="AR321" s="22" t="s">
        <v>191</v>
      </c>
      <c r="AT321" s="22" t="s">
        <v>158</v>
      </c>
      <c r="AU321" s="22" t="s">
        <v>82</v>
      </c>
      <c r="AY321" s="22" t="s">
        <v>156</v>
      </c>
      <c r="BE321" s="202">
        <f>IF(N321="základní",J321,0)</f>
        <v>0</v>
      </c>
      <c r="BF321" s="202">
        <f>IF(N321="snížená",J321,0)</f>
        <v>0</v>
      </c>
      <c r="BG321" s="202">
        <f>IF(N321="zákl. přenesená",J321,0)</f>
        <v>0</v>
      </c>
      <c r="BH321" s="202">
        <f>IF(N321="sníž. přenesená",J321,0)</f>
        <v>0</v>
      </c>
      <c r="BI321" s="202">
        <f>IF(N321="nulová",J321,0)</f>
        <v>0</v>
      </c>
      <c r="BJ321" s="22" t="s">
        <v>80</v>
      </c>
      <c r="BK321" s="202">
        <f>ROUND(I321*H321,2)</f>
        <v>0</v>
      </c>
      <c r="BL321" s="22" t="s">
        <v>191</v>
      </c>
      <c r="BM321" s="22" t="s">
        <v>622</v>
      </c>
    </row>
    <row r="322" spans="2:65" s="11" customFormat="1">
      <c r="B322" s="203"/>
      <c r="C322" s="204"/>
      <c r="D322" s="205" t="s">
        <v>163</v>
      </c>
      <c r="E322" s="206" t="s">
        <v>21</v>
      </c>
      <c r="F322" s="207" t="s">
        <v>1305</v>
      </c>
      <c r="G322" s="204"/>
      <c r="H322" s="208">
        <v>2</v>
      </c>
      <c r="I322" s="209"/>
      <c r="J322" s="204"/>
      <c r="K322" s="204"/>
      <c r="L322" s="210"/>
      <c r="M322" s="211"/>
      <c r="N322" s="212"/>
      <c r="O322" s="212"/>
      <c r="P322" s="212"/>
      <c r="Q322" s="212"/>
      <c r="R322" s="212"/>
      <c r="S322" s="212"/>
      <c r="T322" s="213"/>
      <c r="AT322" s="214" t="s">
        <v>163</v>
      </c>
      <c r="AU322" s="214" t="s">
        <v>82</v>
      </c>
      <c r="AV322" s="11" t="s">
        <v>82</v>
      </c>
      <c r="AW322" s="11" t="s">
        <v>35</v>
      </c>
      <c r="AX322" s="11" t="s">
        <v>72</v>
      </c>
      <c r="AY322" s="214" t="s">
        <v>156</v>
      </c>
    </row>
    <row r="323" spans="2:65" s="12" customFormat="1">
      <c r="B323" s="215"/>
      <c r="C323" s="216"/>
      <c r="D323" s="217" t="s">
        <v>163</v>
      </c>
      <c r="E323" s="218" t="s">
        <v>21</v>
      </c>
      <c r="F323" s="219" t="s">
        <v>166</v>
      </c>
      <c r="G323" s="216"/>
      <c r="H323" s="220">
        <v>2</v>
      </c>
      <c r="I323" s="221"/>
      <c r="J323" s="216"/>
      <c r="K323" s="216"/>
      <c r="L323" s="222"/>
      <c r="M323" s="223"/>
      <c r="N323" s="224"/>
      <c r="O323" s="224"/>
      <c r="P323" s="224"/>
      <c r="Q323" s="224"/>
      <c r="R323" s="224"/>
      <c r="S323" s="224"/>
      <c r="T323" s="225"/>
      <c r="AT323" s="226" t="s">
        <v>163</v>
      </c>
      <c r="AU323" s="226" t="s">
        <v>82</v>
      </c>
      <c r="AV323" s="12" t="s">
        <v>162</v>
      </c>
      <c r="AW323" s="12" t="s">
        <v>35</v>
      </c>
      <c r="AX323" s="12" t="s">
        <v>80</v>
      </c>
      <c r="AY323" s="226" t="s">
        <v>156</v>
      </c>
    </row>
    <row r="324" spans="2:65" s="1" customFormat="1" ht="31.5" customHeight="1">
      <c r="B324" s="39"/>
      <c r="C324" s="191" t="s">
        <v>405</v>
      </c>
      <c r="D324" s="191" t="s">
        <v>158</v>
      </c>
      <c r="E324" s="192" t="s">
        <v>1306</v>
      </c>
      <c r="F324" s="193" t="s">
        <v>1307</v>
      </c>
      <c r="G324" s="194" t="s">
        <v>317</v>
      </c>
      <c r="H324" s="195">
        <v>2</v>
      </c>
      <c r="I324" s="196"/>
      <c r="J324" s="197">
        <f>ROUND(I324*H324,2)</f>
        <v>0</v>
      </c>
      <c r="K324" s="193" t="s">
        <v>21</v>
      </c>
      <c r="L324" s="59"/>
      <c r="M324" s="198" t="s">
        <v>21</v>
      </c>
      <c r="N324" s="199" t="s">
        <v>43</v>
      </c>
      <c r="O324" s="40"/>
      <c r="P324" s="200">
        <f>O324*H324</f>
        <v>0</v>
      </c>
      <c r="Q324" s="200">
        <v>0</v>
      </c>
      <c r="R324" s="200">
        <f>Q324*H324</f>
        <v>0</v>
      </c>
      <c r="S324" s="200">
        <v>0</v>
      </c>
      <c r="T324" s="201">
        <f>S324*H324</f>
        <v>0</v>
      </c>
      <c r="AR324" s="22" t="s">
        <v>191</v>
      </c>
      <c r="AT324" s="22" t="s">
        <v>158</v>
      </c>
      <c r="AU324" s="22" t="s">
        <v>82</v>
      </c>
      <c r="AY324" s="22" t="s">
        <v>156</v>
      </c>
      <c r="BE324" s="202">
        <f>IF(N324="základní",J324,0)</f>
        <v>0</v>
      </c>
      <c r="BF324" s="202">
        <f>IF(N324="snížená",J324,0)</f>
        <v>0</v>
      </c>
      <c r="BG324" s="202">
        <f>IF(N324="zákl. přenesená",J324,0)</f>
        <v>0</v>
      </c>
      <c r="BH324" s="202">
        <f>IF(N324="sníž. přenesená",J324,0)</f>
        <v>0</v>
      </c>
      <c r="BI324" s="202">
        <f>IF(N324="nulová",J324,0)</f>
        <v>0</v>
      </c>
      <c r="BJ324" s="22" t="s">
        <v>80</v>
      </c>
      <c r="BK324" s="202">
        <f>ROUND(I324*H324,2)</f>
        <v>0</v>
      </c>
      <c r="BL324" s="22" t="s">
        <v>191</v>
      </c>
      <c r="BM324" s="22" t="s">
        <v>625</v>
      </c>
    </row>
    <row r="325" spans="2:65" s="1" customFormat="1" ht="31.5" customHeight="1">
      <c r="B325" s="39"/>
      <c r="C325" s="191" t="s">
        <v>628</v>
      </c>
      <c r="D325" s="191" t="s">
        <v>158</v>
      </c>
      <c r="E325" s="192" t="s">
        <v>1308</v>
      </c>
      <c r="F325" s="193" t="s">
        <v>1309</v>
      </c>
      <c r="G325" s="194" t="s">
        <v>317</v>
      </c>
      <c r="H325" s="195">
        <v>1</v>
      </c>
      <c r="I325" s="196"/>
      <c r="J325" s="197">
        <f>ROUND(I325*H325,2)</f>
        <v>0</v>
      </c>
      <c r="K325" s="193" t="s">
        <v>21</v>
      </c>
      <c r="L325" s="59"/>
      <c r="M325" s="198" t="s">
        <v>21</v>
      </c>
      <c r="N325" s="199" t="s">
        <v>43</v>
      </c>
      <c r="O325" s="40"/>
      <c r="P325" s="200">
        <f>O325*H325</f>
        <v>0</v>
      </c>
      <c r="Q325" s="200">
        <v>0</v>
      </c>
      <c r="R325" s="200">
        <f>Q325*H325</f>
        <v>0</v>
      </c>
      <c r="S325" s="200">
        <v>0</v>
      </c>
      <c r="T325" s="201">
        <f>S325*H325</f>
        <v>0</v>
      </c>
      <c r="AR325" s="22" t="s">
        <v>191</v>
      </c>
      <c r="AT325" s="22" t="s">
        <v>158</v>
      </c>
      <c r="AU325" s="22" t="s">
        <v>82</v>
      </c>
      <c r="AY325" s="22" t="s">
        <v>156</v>
      </c>
      <c r="BE325" s="202">
        <f>IF(N325="základní",J325,0)</f>
        <v>0</v>
      </c>
      <c r="BF325" s="202">
        <f>IF(N325="snížená",J325,0)</f>
        <v>0</v>
      </c>
      <c r="BG325" s="202">
        <f>IF(N325="zákl. přenesená",J325,0)</f>
        <v>0</v>
      </c>
      <c r="BH325" s="202">
        <f>IF(N325="sníž. přenesená",J325,0)</f>
        <v>0</v>
      </c>
      <c r="BI325" s="202">
        <f>IF(N325="nulová",J325,0)</f>
        <v>0</v>
      </c>
      <c r="BJ325" s="22" t="s">
        <v>80</v>
      </c>
      <c r="BK325" s="202">
        <f>ROUND(I325*H325,2)</f>
        <v>0</v>
      </c>
      <c r="BL325" s="22" t="s">
        <v>191</v>
      </c>
      <c r="BM325" s="22" t="s">
        <v>631</v>
      </c>
    </row>
    <row r="326" spans="2:65" s="11" customFormat="1">
      <c r="B326" s="203"/>
      <c r="C326" s="204"/>
      <c r="D326" s="205" t="s">
        <v>163</v>
      </c>
      <c r="E326" s="206" t="s">
        <v>21</v>
      </c>
      <c r="F326" s="207" t="s">
        <v>1310</v>
      </c>
      <c r="G326" s="204"/>
      <c r="H326" s="208">
        <v>1</v>
      </c>
      <c r="I326" s="209"/>
      <c r="J326" s="204"/>
      <c r="K326" s="204"/>
      <c r="L326" s="210"/>
      <c r="M326" s="211"/>
      <c r="N326" s="212"/>
      <c r="O326" s="212"/>
      <c r="P326" s="212"/>
      <c r="Q326" s="212"/>
      <c r="R326" s="212"/>
      <c r="S326" s="212"/>
      <c r="T326" s="213"/>
      <c r="AT326" s="214" t="s">
        <v>163</v>
      </c>
      <c r="AU326" s="214" t="s">
        <v>82</v>
      </c>
      <c r="AV326" s="11" t="s">
        <v>82</v>
      </c>
      <c r="AW326" s="11" t="s">
        <v>35</v>
      </c>
      <c r="AX326" s="11" t="s">
        <v>72</v>
      </c>
      <c r="AY326" s="214" t="s">
        <v>156</v>
      </c>
    </row>
    <row r="327" spans="2:65" s="12" customFormat="1">
      <c r="B327" s="215"/>
      <c r="C327" s="216"/>
      <c r="D327" s="217" t="s">
        <v>163</v>
      </c>
      <c r="E327" s="218" t="s">
        <v>21</v>
      </c>
      <c r="F327" s="219" t="s">
        <v>166</v>
      </c>
      <c r="G327" s="216"/>
      <c r="H327" s="220">
        <v>1</v>
      </c>
      <c r="I327" s="221"/>
      <c r="J327" s="216"/>
      <c r="K327" s="216"/>
      <c r="L327" s="222"/>
      <c r="M327" s="223"/>
      <c r="N327" s="224"/>
      <c r="O327" s="224"/>
      <c r="P327" s="224"/>
      <c r="Q327" s="224"/>
      <c r="R327" s="224"/>
      <c r="S327" s="224"/>
      <c r="T327" s="225"/>
      <c r="AT327" s="226" t="s">
        <v>163</v>
      </c>
      <c r="AU327" s="226" t="s">
        <v>82</v>
      </c>
      <c r="AV327" s="12" t="s">
        <v>162</v>
      </c>
      <c r="AW327" s="12" t="s">
        <v>35</v>
      </c>
      <c r="AX327" s="12" t="s">
        <v>80</v>
      </c>
      <c r="AY327" s="226" t="s">
        <v>156</v>
      </c>
    </row>
    <row r="328" spans="2:65" s="1" customFormat="1" ht="22.5" customHeight="1">
      <c r="B328" s="39"/>
      <c r="C328" s="191" t="s">
        <v>408</v>
      </c>
      <c r="D328" s="191" t="s">
        <v>158</v>
      </c>
      <c r="E328" s="192" t="s">
        <v>1311</v>
      </c>
      <c r="F328" s="193" t="s">
        <v>1312</v>
      </c>
      <c r="G328" s="194" t="s">
        <v>317</v>
      </c>
      <c r="H328" s="195">
        <v>2</v>
      </c>
      <c r="I328" s="196"/>
      <c r="J328" s="197">
        <f>ROUND(I328*H328,2)</f>
        <v>0</v>
      </c>
      <c r="K328" s="193" t="s">
        <v>21</v>
      </c>
      <c r="L328" s="59"/>
      <c r="M328" s="198" t="s">
        <v>21</v>
      </c>
      <c r="N328" s="199" t="s">
        <v>43</v>
      </c>
      <c r="O328" s="40"/>
      <c r="P328" s="200">
        <f>O328*H328</f>
        <v>0</v>
      </c>
      <c r="Q328" s="200">
        <v>0</v>
      </c>
      <c r="R328" s="200">
        <f>Q328*H328</f>
        <v>0</v>
      </c>
      <c r="S328" s="200">
        <v>0</v>
      </c>
      <c r="T328" s="201">
        <f>S328*H328</f>
        <v>0</v>
      </c>
      <c r="AR328" s="22" t="s">
        <v>191</v>
      </c>
      <c r="AT328" s="22" t="s">
        <v>158</v>
      </c>
      <c r="AU328" s="22" t="s">
        <v>82</v>
      </c>
      <c r="AY328" s="22" t="s">
        <v>156</v>
      </c>
      <c r="BE328" s="202">
        <f>IF(N328="základní",J328,0)</f>
        <v>0</v>
      </c>
      <c r="BF328" s="202">
        <f>IF(N328="snížená",J328,0)</f>
        <v>0</v>
      </c>
      <c r="BG328" s="202">
        <f>IF(N328="zákl. přenesená",J328,0)</f>
        <v>0</v>
      </c>
      <c r="BH328" s="202">
        <f>IF(N328="sníž. přenesená",J328,0)</f>
        <v>0</v>
      </c>
      <c r="BI328" s="202">
        <f>IF(N328="nulová",J328,0)</f>
        <v>0</v>
      </c>
      <c r="BJ328" s="22" t="s">
        <v>80</v>
      </c>
      <c r="BK328" s="202">
        <f>ROUND(I328*H328,2)</f>
        <v>0</v>
      </c>
      <c r="BL328" s="22" t="s">
        <v>191</v>
      </c>
      <c r="BM328" s="22" t="s">
        <v>634</v>
      </c>
    </row>
    <row r="329" spans="2:65" s="1" customFormat="1" ht="31.5" customHeight="1">
      <c r="B329" s="39"/>
      <c r="C329" s="191" t="s">
        <v>635</v>
      </c>
      <c r="D329" s="191" t="s">
        <v>158</v>
      </c>
      <c r="E329" s="192" t="s">
        <v>1313</v>
      </c>
      <c r="F329" s="193" t="s">
        <v>1314</v>
      </c>
      <c r="G329" s="194" t="s">
        <v>317</v>
      </c>
      <c r="H329" s="195">
        <v>1</v>
      </c>
      <c r="I329" s="196"/>
      <c r="J329" s="197">
        <f>ROUND(I329*H329,2)</f>
        <v>0</v>
      </c>
      <c r="K329" s="193" t="s">
        <v>21</v>
      </c>
      <c r="L329" s="59"/>
      <c r="M329" s="198" t="s">
        <v>21</v>
      </c>
      <c r="N329" s="199" t="s">
        <v>43</v>
      </c>
      <c r="O329" s="40"/>
      <c r="P329" s="200">
        <f>O329*H329</f>
        <v>0</v>
      </c>
      <c r="Q329" s="200">
        <v>0</v>
      </c>
      <c r="R329" s="200">
        <f>Q329*H329</f>
        <v>0</v>
      </c>
      <c r="S329" s="200">
        <v>0</v>
      </c>
      <c r="T329" s="201">
        <f>S329*H329</f>
        <v>0</v>
      </c>
      <c r="AR329" s="22" t="s">
        <v>191</v>
      </c>
      <c r="AT329" s="22" t="s">
        <v>158</v>
      </c>
      <c r="AU329" s="22" t="s">
        <v>82</v>
      </c>
      <c r="AY329" s="22" t="s">
        <v>156</v>
      </c>
      <c r="BE329" s="202">
        <f>IF(N329="základní",J329,0)</f>
        <v>0</v>
      </c>
      <c r="BF329" s="202">
        <f>IF(N329="snížená",J329,0)</f>
        <v>0</v>
      </c>
      <c r="BG329" s="202">
        <f>IF(N329="zákl. přenesená",J329,0)</f>
        <v>0</v>
      </c>
      <c r="BH329" s="202">
        <f>IF(N329="sníž. přenesená",J329,0)</f>
        <v>0</v>
      </c>
      <c r="BI329" s="202">
        <f>IF(N329="nulová",J329,0)</f>
        <v>0</v>
      </c>
      <c r="BJ329" s="22" t="s">
        <v>80</v>
      </c>
      <c r="BK329" s="202">
        <f>ROUND(I329*H329,2)</f>
        <v>0</v>
      </c>
      <c r="BL329" s="22" t="s">
        <v>191</v>
      </c>
      <c r="BM329" s="22" t="s">
        <v>637</v>
      </c>
    </row>
    <row r="330" spans="2:65" s="11" customFormat="1">
      <c r="B330" s="203"/>
      <c r="C330" s="204"/>
      <c r="D330" s="205" t="s">
        <v>163</v>
      </c>
      <c r="E330" s="206" t="s">
        <v>21</v>
      </c>
      <c r="F330" s="207" t="s">
        <v>1310</v>
      </c>
      <c r="G330" s="204"/>
      <c r="H330" s="208">
        <v>1</v>
      </c>
      <c r="I330" s="209"/>
      <c r="J330" s="204"/>
      <c r="K330" s="204"/>
      <c r="L330" s="210"/>
      <c r="M330" s="211"/>
      <c r="N330" s="212"/>
      <c r="O330" s="212"/>
      <c r="P330" s="212"/>
      <c r="Q330" s="212"/>
      <c r="R330" s="212"/>
      <c r="S330" s="212"/>
      <c r="T330" s="213"/>
      <c r="AT330" s="214" t="s">
        <v>163</v>
      </c>
      <c r="AU330" s="214" t="s">
        <v>82</v>
      </c>
      <c r="AV330" s="11" t="s">
        <v>82</v>
      </c>
      <c r="AW330" s="11" t="s">
        <v>35</v>
      </c>
      <c r="AX330" s="11" t="s">
        <v>72</v>
      </c>
      <c r="AY330" s="214" t="s">
        <v>156</v>
      </c>
    </row>
    <row r="331" spans="2:65" s="12" customFormat="1">
      <c r="B331" s="215"/>
      <c r="C331" s="216"/>
      <c r="D331" s="217" t="s">
        <v>163</v>
      </c>
      <c r="E331" s="218" t="s">
        <v>21</v>
      </c>
      <c r="F331" s="219" t="s">
        <v>166</v>
      </c>
      <c r="G331" s="216"/>
      <c r="H331" s="220">
        <v>1</v>
      </c>
      <c r="I331" s="221"/>
      <c r="J331" s="216"/>
      <c r="K331" s="216"/>
      <c r="L331" s="222"/>
      <c r="M331" s="223"/>
      <c r="N331" s="224"/>
      <c r="O331" s="224"/>
      <c r="P331" s="224"/>
      <c r="Q331" s="224"/>
      <c r="R331" s="224"/>
      <c r="S331" s="224"/>
      <c r="T331" s="225"/>
      <c r="AT331" s="226" t="s">
        <v>163</v>
      </c>
      <c r="AU331" s="226" t="s">
        <v>82</v>
      </c>
      <c r="AV331" s="12" t="s">
        <v>162</v>
      </c>
      <c r="AW331" s="12" t="s">
        <v>35</v>
      </c>
      <c r="AX331" s="12" t="s">
        <v>80</v>
      </c>
      <c r="AY331" s="226" t="s">
        <v>156</v>
      </c>
    </row>
    <row r="332" spans="2:65" s="1" customFormat="1" ht="31.5" customHeight="1">
      <c r="B332" s="39"/>
      <c r="C332" s="191" t="s">
        <v>414</v>
      </c>
      <c r="D332" s="191" t="s">
        <v>158</v>
      </c>
      <c r="E332" s="192" t="s">
        <v>1315</v>
      </c>
      <c r="F332" s="193" t="s">
        <v>1316</v>
      </c>
      <c r="G332" s="194" t="s">
        <v>317</v>
      </c>
      <c r="H332" s="195">
        <v>2</v>
      </c>
      <c r="I332" s="196"/>
      <c r="J332" s="197">
        <f>ROUND(I332*H332,2)</f>
        <v>0</v>
      </c>
      <c r="K332" s="193" t="s">
        <v>21</v>
      </c>
      <c r="L332" s="59"/>
      <c r="M332" s="198" t="s">
        <v>21</v>
      </c>
      <c r="N332" s="199" t="s">
        <v>43</v>
      </c>
      <c r="O332" s="40"/>
      <c r="P332" s="200">
        <f>O332*H332</f>
        <v>0</v>
      </c>
      <c r="Q332" s="200">
        <v>0</v>
      </c>
      <c r="R332" s="200">
        <f>Q332*H332</f>
        <v>0</v>
      </c>
      <c r="S332" s="200">
        <v>0</v>
      </c>
      <c r="T332" s="201">
        <f>S332*H332</f>
        <v>0</v>
      </c>
      <c r="AR332" s="22" t="s">
        <v>191</v>
      </c>
      <c r="AT332" s="22" t="s">
        <v>158</v>
      </c>
      <c r="AU332" s="22" t="s">
        <v>82</v>
      </c>
      <c r="AY332" s="22" t="s">
        <v>156</v>
      </c>
      <c r="BE332" s="202">
        <f>IF(N332="základní",J332,0)</f>
        <v>0</v>
      </c>
      <c r="BF332" s="202">
        <f>IF(N332="snížená",J332,0)</f>
        <v>0</v>
      </c>
      <c r="BG332" s="202">
        <f>IF(N332="zákl. přenesená",J332,0)</f>
        <v>0</v>
      </c>
      <c r="BH332" s="202">
        <f>IF(N332="sníž. přenesená",J332,0)</f>
        <v>0</v>
      </c>
      <c r="BI332" s="202">
        <f>IF(N332="nulová",J332,0)</f>
        <v>0</v>
      </c>
      <c r="BJ332" s="22" t="s">
        <v>80</v>
      </c>
      <c r="BK332" s="202">
        <f>ROUND(I332*H332,2)</f>
        <v>0</v>
      </c>
      <c r="BL332" s="22" t="s">
        <v>191</v>
      </c>
      <c r="BM332" s="22" t="s">
        <v>640</v>
      </c>
    </row>
    <row r="333" spans="2:65" s="1" customFormat="1" ht="31.5" customHeight="1">
      <c r="B333" s="39"/>
      <c r="C333" s="191" t="s">
        <v>641</v>
      </c>
      <c r="D333" s="191" t="s">
        <v>158</v>
      </c>
      <c r="E333" s="192" t="s">
        <v>1317</v>
      </c>
      <c r="F333" s="193" t="s">
        <v>1318</v>
      </c>
      <c r="G333" s="194" t="s">
        <v>317</v>
      </c>
      <c r="H333" s="195">
        <v>1</v>
      </c>
      <c r="I333" s="196"/>
      <c r="J333" s="197">
        <f>ROUND(I333*H333,2)</f>
        <v>0</v>
      </c>
      <c r="K333" s="193" t="s">
        <v>21</v>
      </c>
      <c r="L333" s="59"/>
      <c r="M333" s="198" t="s">
        <v>21</v>
      </c>
      <c r="N333" s="199" t="s">
        <v>43</v>
      </c>
      <c r="O333" s="40"/>
      <c r="P333" s="200">
        <f>O333*H333</f>
        <v>0</v>
      </c>
      <c r="Q333" s="200">
        <v>0</v>
      </c>
      <c r="R333" s="200">
        <f>Q333*H333</f>
        <v>0</v>
      </c>
      <c r="S333" s="200">
        <v>0</v>
      </c>
      <c r="T333" s="201">
        <f>S333*H333</f>
        <v>0</v>
      </c>
      <c r="AR333" s="22" t="s">
        <v>191</v>
      </c>
      <c r="AT333" s="22" t="s">
        <v>158</v>
      </c>
      <c r="AU333" s="22" t="s">
        <v>82</v>
      </c>
      <c r="AY333" s="22" t="s">
        <v>156</v>
      </c>
      <c r="BE333" s="202">
        <f>IF(N333="základní",J333,0)</f>
        <v>0</v>
      </c>
      <c r="BF333" s="202">
        <f>IF(N333="snížená",J333,0)</f>
        <v>0</v>
      </c>
      <c r="BG333" s="202">
        <f>IF(N333="zákl. přenesená",J333,0)</f>
        <v>0</v>
      </c>
      <c r="BH333" s="202">
        <f>IF(N333="sníž. přenesená",J333,0)</f>
        <v>0</v>
      </c>
      <c r="BI333" s="202">
        <f>IF(N333="nulová",J333,0)</f>
        <v>0</v>
      </c>
      <c r="BJ333" s="22" t="s">
        <v>80</v>
      </c>
      <c r="BK333" s="202">
        <f>ROUND(I333*H333,2)</f>
        <v>0</v>
      </c>
      <c r="BL333" s="22" t="s">
        <v>191</v>
      </c>
      <c r="BM333" s="22" t="s">
        <v>644</v>
      </c>
    </row>
    <row r="334" spans="2:65" s="11" customFormat="1">
      <c r="B334" s="203"/>
      <c r="C334" s="204"/>
      <c r="D334" s="205" t="s">
        <v>163</v>
      </c>
      <c r="E334" s="206" t="s">
        <v>21</v>
      </c>
      <c r="F334" s="207" t="s">
        <v>1310</v>
      </c>
      <c r="G334" s="204"/>
      <c r="H334" s="208">
        <v>1</v>
      </c>
      <c r="I334" s="209"/>
      <c r="J334" s="204"/>
      <c r="K334" s="204"/>
      <c r="L334" s="210"/>
      <c r="M334" s="211"/>
      <c r="N334" s="212"/>
      <c r="O334" s="212"/>
      <c r="P334" s="212"/>
      <c r="Q334" s="212"/>
      <c r="R334" s="212"/>
      <c r="S334" s="212"/>
      <c r="T334" s="213"/>
      <c r="AT334" s="214" t="s">
        <v>163</v>
      </c>
      <c r="AU334" s="214" t="s">
        <v>82</v>
      </c>
      <c r="AV334" s="11" t="s">
        <v>82</v>
      </c>
      <c r="AW334" s="11" t="s">
        <v>35</v>
      </c>
      <c r="AX334" s="11" t="s">
        <v>72</v>
      </c>
      <c r="AY334" s="214" t="s">
        <v>156</v>
      </c>
    </row>
    <row r="335" spans="2:65" s="12" customFormat="1">
      <c r="B335" s="215"/>
      <c r="C335" s="216"/>
      <c r="D335" s="217" t="s">
        <v>163</v>
      </c>
      <c r="E335" s="218" t="s">
        <v>21</v>
      </c>
      <c r="F335" s="219" t="s">
        <v>166</v>
      </c>
      <c r="G335" s="216"/>
      <c r="H335" s="220">
        <v>1</v>
      </c>
      <c r="I335" s="221"/>
      <c r="J335" s="216"/>
      <c r="K335" s="216"/>
      <c r="L335" s="222"/>
      <c r="M335" s="223"/>
      <c r="N335" s="224"/>
      <c r="O335" s="224"/>
      <c r="P335" s="224"/>
      <c r="Q335" s="224"/>
      <c r="R335" s="224"/>
      <c r="S335" s="224"/>
      <c r="T335" s="225"/>
      <c r="AT335" s="226" t="s">
        <v>163</v>
      </c>
      <c r="AU335" s="226" t="s">
        <v>82</v>
      </c>
      <c r="AV335" s="12" t="s">
        <v>162</v>
      </c>
      <c r="AW335" s="12" t="s">
        <v>35</v>
      </c>
      <c r="AX335" s="12" t="s">
        <v>80</v>
      </c>
      <c r="AY335" s="226" t="s">
        <v>156</v>
      </c>
    </row>
    <row r="336" spans="2:65" s="1" customFormat="1" ht="31.5" customHeight="1">
      <c r="B336" s="39"/>
      <c r="C336" s="191" t="s">
        <v>417</v>
      </c>
      <c r="D336" s="191" t="s">
        <v>158</v>
      </c>
      <c r="E336" s="192" t="s">
        <v>1319</v>
      </c>
      <c r="F336" s="193" t="s">
        <v>1320</v>
      </c>
      <c r="G336" s="194" t="s">
        <v>317</v>
      </c>
      <c r="H336" s="195">
        <v>8</v>
      </c>
      <c r="I336" s="196"/>
      <c r="J336" s="197">
        <f>ROUND(I336*H336,2)</f>
        <v>0</v>
      </c>
      <c r="K336" s="193" t="s">
        <v>21</v>
      </c>
      <c r="L336" s="59"/>
      <c r="M336" s="198" t="s">
        <v>21</v>
      </c>
      <c r="N336" s="199" t="s">
        <v>43</v>
      </c>
      <c r="O336" s="40"/>
      <c r="P336" s="200">
        <f>O336*H336</f>
        <v>0</v>
      </c>
      <c r="Q336" s="200">
        <v>0</v>
      </c>
      <c r="R336" s="200">
        <f>Q336*H336</f>
        <v>0</v>
      </c>
      <c r="S336" s="200">
        <v>0</v>
      </c>
      <c r="T336" s="201">
        <f>S336*H336</f>
        <v>0</v>
      </c>
      <c r="AR336" s="22" t="s">
        <v>191</v>
      </c>
      <c r="AT336" s="22" t="s">
        <v>158</v>
      </c>
      <c r="AU336" s="22" t="s">
        <v>82</v>
      </c>
      <c r="AY336" s="22" t="s">
        <v>156</v>
      </c>
      <c r="BE336" s="202">
        <f>IF(N336="základní",J336,0)</f>
        <v>0</v>
      </c>
      <c r="BF336" s="202">
        <f>IF(N336="snížená",J336,0)</f>
        <v>0</v>
      </c>
      <c r="BG336" s="202">
        <f>IF(N336="zákl. přenesená",J336,0)</f>
        <v>0</v>
      </c>
      <c r="BH336" s="202">
        <f>IF(N336="sníž. přenesená",J336,0)</f>
        <v>0</v>
      </c>
      <c r="BI336" s="202">
        <f>IF(N336="nulová",J336,0)</f>
        <v>0</v>
      </c>
      <c r="BJ336" s="22" t="s">
        <v>80</v>
      </c>
      <c r="BK336" s="202">
        <f>ROUND(I336*H336,2)</f>
        <v>0</v>
      </c>
      <c r="BL336" s="22" t="s">
        <v>191</v>
      </c>
      <c r="BM336" s="22" t="s">
        <v>648</v>
      </c>
    </row>
    <row r="337" spans="2:65" s="1" customFormat="1" ht="31.5" customHeight="1">
      <c r="B337" s="39"/>
      <c r="C337" s="191" t="s">
        <v>649</v>
      </c>
      <c r="D337" s="191" t="s">
        <v>158</v>
      </c>
      <c r="E337" s="192" t="s">
        <v>1321</v>
      </c>
      <c r="F337" s="193" t="s">
        <v>1322</v>
      </c>
      <c r="G337" s="194" t="s">
        <v>317</v>
      </c>
      <c r="H337" s="195">
        <v>1</v>
      </c>
      <c r="I337" s="196"/>
      <c r="J337" s="197">
        <f>ROUND(I337*H337,2)</f>
        <v>0</v>
      </c>
      <c r="K337" s="193" t="s">
        <v>21</v>
      </c>
      <c r="L337" s="59"/>
      <c r="M337" s="198" t="s">
        <v>21</v>
      </c>
      <c r="N337" s="199" t="s">
        <v>43</v>
      </c>
      <c r="O337" s="40"/>
      <c r="P337" s="200">
        <f>O337*H337</f>
        <v>0</v>
      </c>
      <c r="Q337" s="200">
        <v>0</v>
      </c>
      <c r="R337" s="200">
        <f>Q337*H337</f>
        <v>0</v>
      </c>
      <c r="S337" s="200">
        <v>0</v>
      </c>
      <c r="T337" s="201">
        <f>S337*H337</f>
        <v>0</v>
      </c>
      <c r="AR337" s="22" t="s">
        <v>191</v>
      </c>
      <c r="AT337" s="22" t="s">
        <v>158</v>
      </c>
      <c r="AU337" s="22" t="s">
        <v>82</v>
      </c>
      <c r="AY337" s="22" t="s">
        <v>156</v>
      </c>
      <c r="BE337" s="202">
        <f>IF(N337="základní",J337,0)</f>
        <v>0</v>
      </c>
      <c r="BF337" s="202">
        <f>IF(N337="snížená",J337,0)</f>
        <v>0</v>
      </c>
      <c r="BG337" s="202">
        <f>IF(N337="zákl. přenesená",J337,0)</f>
        <v>0</v>
      </c>
      <c r="BH337" s="202">
        <f>IF(N337="sníž. přenesená",J337,0)</f>
        <v>0</v>
      </c>
      <c r="BI337" s="202">
        <f>IF(N337="nulová",J337,0)</f>
        <v>0</v>
      </c>
      <c r="BJ337" s="22" t="s">
        <v>80</v>
      </c>
      <c r="BK337" s="202">
        <f>ROUND(I337*H337,2)</f>
        <v>0</v>
      </c>
      <c r="BL337" s="22" t="s">
        <v>191</v>
      </c>
      <c r="BM337" s="22" t="s">
        <v>652</v>
      </c>
    </row>
    <row r="338" spans="2:65" s="11" customFormat="1">
      <c r="B338" s="203"/>
      <c r="C338" s="204"/>
      <c r="D338" s="205" t="s">
        <v>163</v>
      </c>
      <c r="E338" s="206" t="s">
        <v>21</v>
      </c>
      <c r="F338" s="207" t="s">
        <v>1310</v>
      </c>
      <c r="G338" s="204"/>
      <c r="H338" s="208">
        <v>1</v>
      </c>
      <c r="I338" s="209"/>
      <c r="J338" s="204"/>
      <c r="K338" s="204"/>
      <c r="L338" s="210"/>
      <c r="M338" s="211"/>
      <c r="N338" s="212"/>
      <c r="O338" s="212"/>
      <c r="P338" s="212"/>
      <c r="Q338" s="212"/>
      <c r="R338" s="212"/>
      <c r="S338" s="212"/>
      <c r="T338" s="213"/>
      <c r="AT338" s="214" t="s">
        <v>163</v>
      </c>
      <c r="AU338" s="214" t="s">
        <v>82</v>
      </c>
      <c r="AV338" s="11" t="s">
        <v>82</v>
      </c>
      <c r="AW338" s="11" t="s">
        <v>35</v>
      </c>
      <c r="AX338" s="11" t="s">
        <v>72</v>
      </c>
      <c r="AY338" s="214" t="s">
        <v>156</v>
      </c>
    </row>
    <row r="339" spans="2:65" s="12" customFormat="1">
      <c r="B339" s="215"/>
      <c r="C339" s="216"/>
      <c r="D339" s="217" t="s">
        <v>163</v>
      </c>
      <c r="E339" s="218" t="s">
        <v>21</v>
      </c>
      <c r="F339" s="219" t="s">
        <v>166</v>
      </c>
      <c r="G339" s="216"/>
      <c r="H339" s="220">
        <v>1</v>
      </c>
      <c r="I339" s="221"/>
      <c r="J339" s="216"/>
      <c r="K339" s="216"/>
      <c r="L339" s="222"/>
      <c r="M339" s="223"/>
      <c r="N339" s="224"/>
      <c r="O339" s="224"/>
      <c r="P339" s="224"/>
      <c r="Q339" s="224"/>
      <c r="R339" s="224"/>
      <c r="S339" s="224"/>
      <c r="T339" s="225"/>
      <c r="AT339" s="226" t="s">
        <v>163</v>
      </c>
      <c r="AU339" s="226" t="s">
        <v>82</v>
      </c>
      <c r="AV339" s="12" t="s">
        <v>162</v>
      </c>
      <c r="AW339" s="12" t="s">
        <v>35</v>
      </c>
      <c r="AX339" s="12" t="s">
        <v>80</v>
      </c>
      <c r="AY339" s="226" t="s">
        <v>156</v>
      </c>
    </row>
    <row r="340" spans="2:65" s="1" customFormat="1" ht="22.5" customHeight="1">
      <c r="B340" s="39"/>
      <c r="C340" s="191" t="s">
        <v>422</v>
      </c>
      <c r="D340" s="191" t="s">
        <v>158</v>
      </c>
      <c r="E340" s="192" t="s">
        <v>1323</v>
      </c>
      <c r="F340" s="193" t="s">
        <v>1324</v>
      </c>
      <c r="G340" s="194" t="s">
        <v>317</v>
      </c>
      <c r="H340" s="195">
        <v>1</v>
      </c>
      <c r="I340" s="196"/>
      <c r="J340" s="197">
        <f>ROUND(I340*H340,2)</f>
        <v>0</v>
      </c>
      <c r="K340" s="193" t="s">
        <v>21</v>
      </c>
      <c r="L340" s="59"/>
      <c r="M340" s="198" t="s">
        <v>21</v>
      </c>
      <c r="N340" s="199" t="s">
        <v>43</v>
      </c>
      <c r="O340" s="40"/>
      <c r="P340" s="200">
        <f>O340*H340</f>
        <v>0</v>
      </c>
      <c r="Q340" s="200">
        <v>0</v>
      </c>
      <c r="R340" s="200">
        <f>Q340*H340</f>
        <v>0</v>
      </c>
      <c r="S340" s="200">
        <v>0</v>
      </c>
      <c r="T340" s="201">
        <f>S340*H340</f>
        <v>0</v>
      </c>
      <c r="AR340" s="22" t="s">
        <v>191</v>
      </c>
      <c r="AT340" s="22" t="s">
        <v>158</v>
      </c>
      <c r="AU340" s="22" t="s">
        <v>82</v>
      </c>
      <c r="AY340" s="22" t="s">
        <v>156</v>
      </c>
      <c r="BE340" s="202">
        <f>IF(N340="základní",J340,0)</f>
        <v>0</v>
      </c>
      <c r="BF340" s="202">
        <f>IF(N340="snížená",J340,0)</f>
        <v>0</v>
      </c>
      <c r="BG340" s="202">
        <f>IF(N340="zákl. přenesená",J340,0)</f>
        <v>0</v>
      </c>
      <c r="BH340" s="202">
        <f>IF(N340="sníž. přenesená",J340,0)</f>
        <v>0</v>
      </c>
      <c r="BI340" s="202">
        <f>IF(N340="nulová",J340,0)</f>
        <v>0</v>
      </c>
      <c r="BJ340" s="22" t="s">
        <v>80</v>
      </c>
      <c r="BK340" s="202">
        <f>ROUND(I340*H340,2)</f>
        <v>0</v>
      </c>
      <c r="BL340" s="22" t="s">
        <v>191</v>
      </c>
      <c r="BM340" s="22" t="s">
        <v>655</v>
      </c>
    </row>
    <row r="341" spans="2:65" s="1" customFormat="1" ht="22.5" customHeight="1">
      <c r="B341" s="39"/>
      <c r="C341" s="191" t="s">
        <v>656</v>
      </c>
      <c r="D341" s="191" t="s">
        <v>158</v>
      </c>
      <c r="E341" s="192" t="s">
        <v>1325</v>
      </c>
      <c r="F341" s="193" t="s">
        <v>1326</v>
      </c>
      <c r="G341" s="194" t="s">
        <v>317</v>
      </c>
      <c r="H341" s="195">
        <v>3</v>
      </c>
      <c r="I341" s="196"/>
      <c r="J341" s="197">
        <f>ROUND(I341*H341,2)</f>
        <v>0</v>
      </c>
      <c r="K341" s="193" t="s">
        <v>21</v>
      </c>
      <c r="L341" s="59"/>
      <c r="M341" s="198" t="s">
        <v>21</v>
      </c>
      <c r="N341" s="199" t="s">
        <v>43</v>
      </c>
      <c r="O341" s="40"/>
      <c r="P341" s="200">
        <f>O341*H341</f>
        <v>0</v>
      </c>
      <c r="Q341" s="200">
        <v>0</v>
      </c>
      <c r="R341" s="200">
        <f>Q341*H341</f>
        <v>0</v>
      </c>
      <c r="S341" s="200">
        <v>0</v>
      </c>
      <c r="T341" s="201">
        <f>S341*H341</f>
        <v>0</v>
      </c>
      <c r="AR341" s="22" t="s">
        <v>191</v>
      </c>
      <c r="AT341" s="22" t="s">
        <v>158</v>
      </c>
      <c r="AU341" s="22" t="s">
        <v>82</v>
      </c>
      <c r="AY341" s="22" t="s">
        <v>156</v>
      </c>
      <c r="BE341" s="202">
        <f>IF(N341="základní",J341,0)</f>
        <v>0</v>
      </c>
      <c r="BF341" s="202">
        <f>IF(N341="snížená",J341,0)</f>
        <v>0</v>
      </c>
      <c r="BG341" s="202">
        <f>IF(N341="zákl. přenesená",J341,0)</f>
        <v>0</v>
      </c>
      <c r="BH341" s="202">
        <f>IF(N341="sníž. přenesená",J341,0)</f>
        <v>0</v>
      </c>
      <c r="BI341" s="202">
        <f>IF(N341="nulová",J341,0)</f>
        <v>0</v>
      </c>
      <c r="BJ341" s="22" t="s">
        <v>80</v>
      </c>
      <c r="BK341" s="202">
        <f>ROUND(I341*H341,2)</f>
        <v>0</v>
      </c>
      <c r="BL341" s="22" t="s">
        <v>191</v>
      </c>
      <c r="BM341" s="22" t="s">
        <v>659</v>
      </c>
    </row>
    <row r="342" spans="2:65" s="11" customFormat="1">
      <c r="B342" s="203"/>
      <c r="C342" s="204"/>
      <c r="D342" s="205" t="s">
        <v>163</v>
      </c>
      <c r="E342" s="206" t="s">
        <v>21</v>
      </c>
      <c r="F342" s="207" t="s">
        <v>169</v>
      </c>
      <c r="G342" s="204"/>
      <c r="H342" s="208">
        <v>3</v>
      </c>
      <c r="I342" s="209"/>
      <c r="J342" s="204"/>
      <c r="K342" s="204"/>
      <c r="L342" s="210"/>
      <c r="M342" s="211"/>
      <c r="N342" s="212"/>
      <c r="O342" s="212"/>
      <c r="P342" s="212"/>
      <c r="Q342" s="212"/>
      <c r="R342" s="212"/>
      <c r="S342" s="212"/>
      <c r="T342" s="213"/>
      <c r="AT342" s="214" t="s">
        <v>163</v>
      </c>
      <c r="AU342" s="214" t="s">
        <v>82</v>
      </c>
      <c r="AV342" s="11" t="s">
        <v>82</v>
      </c>
      <c r="AW342" s="11" t="s">
        <v>35</v>
      </c>
      <c r="AX342" s="11" t="s">
        <v>72</v>
      </c>
      <c r="AY342" s="214" t="s">
        <v>156</v>
      </c>
    </row>
    <row r="343" spans="2:65" s="12" customFormat="1">
      <c r="B343" s="215"/>
      <c r="C343" s="216"/>
      <c r="D343" s="217" t="s">
        <v>163</v>
      </c>
      <c r="E343" s="218" t="s">
        <v>21</v>
      </c>
      <c r="F343" s="219" t="s">
        <v>166</v>
      </c>
      <c r="G343" s="216"/>
      <c r="H343" s="220">
        <v>3</v>
      </c>
      <c r="I343" s="221"/>
      <c r="J343" s="216"/>
      <c r="K343" s="216"/>
      <c r="L343" s="222"/>
      <c r="M343" s="223"/>
      <c r="N343" s="224"/>
      <c r="O343" s="224"/>
      <c r="P343" s="224"/>
      <c r="Q343" s="224"/>
      <c r="R343" s="224"/>
      <c r="S343" s="224"/>
      <c r="T343" s="225"/>
      <c r="AT343" s="226" t="s">
        <v>163</v>
      </c>
      <c r="AU343" s="226" t="s">
        <v>82</v>
      </c>
      <c r="AV343" s="12" t="s">
        <v>162</v>
      </c>
      <c r="AW343" s="12" t="s">
        <v>35</v>
      </c>
      <c r="AX343" s="12" t="s">
        <v>80</v>
      </c>
      <c r="AY343" s="226" t="s">
        <v>156</v>
      </c>
    </row>
    <row r="344" spans="2:65" s="1" customFormat="1" ht="31.5" customHeight="1">
      <c r="B344" s="39"/>
      <c r="C344" s="191" t="s">
        <v>425</v>
      </c>
      <c r="D344" s="191" t="s">
        <v>158</v>
      </c>
      <c r="E344" s="192" t="s">
        <v>1327</v>
      </c>
      <c r="F344" s="193" t="s">
        <v>1328</v>
      </c>
      <c r="G344" s="194" t="s">
        <v>232</v>
      </c>
      <c r="H344" s="195">
        <v>2.0169999999999999</v>
      </c>
      <c r="I344" s="196"/>
      <c r="J344" s="197">
        <f>ROUND(I344*H344,2)</f>
        <v>0</v>
      </c>
      <c r="K344" s="193" t="s">
        <v>21</v>
      </c>
      <c r="L344" s="59"/>
      <c r="M344" s="198" t="s">
        <v>21</v>
      </c>
      <c r="N344" s="199" t="s">
        <v>43</v>
      </c>
      <c r="O344" s="40"/>
      <c r="P344" s="200">
        <f>O344*H344</f>
        <v>0</v>
      </c>
      <c r="Q344" s="200">
        <v>0</v>
      </c>
      <c r="R344" s="200">
        <f>Q344*H344</f>
        <v>0</v>
      </c>
      <c r="S344" s="200">
        <v>0</v>
      </c>
      <c r="T344" s="201">
        <f>S344*H344</f>
        <v>0</v>
      </c>
      <c r="AR344" s="22" t="s">
        <v>191</v>
      </c>
      <c r="AT344" s="22" t="s">
        <v>158</v>
      </c>
      <c r="AU344" s="22" t="s">
        <v>82</v>
      </c>
      <c r="AY344" s="22" t="s">
        <v>156</v>
      </c>
      <c r="BE344" s="202">
        <f>IF(N344="základní",J344,0)</f>
        <v>0</v>
      </c>
      <c r="BF344" s="202">
        <f>IF(N344="snížená",J344,0)</f>
        <v>0</v>
      </c>
      <c r="BG344" s="202">
        <f>IF(N344="zákl. přenesená",J344,0)</f>
        <v>0</v>
      </c>
      <c r="BH344" s="202">
        <f>IF(N344="sníž. přenesená",J344,0)</f>
        <v>0</v>
      </c>
      <c r="BI344" s="202">
        <f>IF(N344="nulová",J344,0)</f>
        <v>0</v>
      </c>
      <c r="BJ344" s="22" t="s">
        <v>80</v>
      </c>
      <c r="BK344" s="202">
        <f>ROUND(I344*H344,2)</f>
        <v>0</v>
      </c>
      <c r="BL344" s="22" t="s">
        <v>191</v>
      </c>
      <c r="BM344" s="22" t="s">
        <v>662</v>
      </c>
    </row>
    <row r="345" spans="2:65" s="1" customFormat="1" ht="31.5" customHeight="1">
      <c r="B345" s="39"/>
      <c r="C345" s="227" t="s">
        <v>665</v>
      </c>
      <c r="D345" s="227" t="s">
        <v>238</v>
      </c>
      <c r="E345" s="228" t="s">
        <v>1329</v>
      </c>
      <c r="F345" s="229" t="s">
        <v>1330</v>
      </c>
      <c r="G345" s="230" t="s">
        <v>317</v>
      </c>
      <c r="H345" s="231">
        <v>1</v>
      </c>
      <c r="I345" s="232"/>
      <c r="J345" s="233">
        <f>ROUND(I345*H345,2)</f>
        <v>0</v>
      </c>
      <c r="K345" s="229" t="s">
        <v>21</v>
      </c>
      <c r="L345" s="234"/>
      <c r="M345" s="235" t="s">
        <v>21</v>
      </c>
      <c r="N345" s="236" t="s">
        <v>43</v>
      </c>
      <c r="O345" s="40"/>
      <c r="P345" s="200">
        <f>O345*H345</f>
        <v>0</v>
      </c>
      <c r="Q345" s="200">
        <v>0</v>
      </c>
      <c r="R345" s="200">
        <f>Q345*H345</f>
        <v>0</v>
      </c>
      <c r="S345" s="200">
        <v>0</v>
      </c>
      <c r="T345" s="201">
        <f>S345*H345</f>
        <v>0</v>
      </c>
      <c r="AR345" s="22" t="s">
        <v>220</v>
      </c>
      <c r="AT345" s="22" t="s">
        <v>238</v>
      </c>
      <c r="AU345" s="22" t="s">
        <v>82</v>
      </c>
      <c r="AY345" s="22" t="s">
        <v>156</v>
      </c>
      <c r="BE345" s="202">
        <f>IF(N345="základní",J345,0)</f>
        <v>0</v>
      </c>
      <c r="BF345" s="202">
        <f>IF(N345="snížená",J345,0)</f>
        <v>0</v>
      </c>
      <c r="BG345" s="202">
        <f>IF(N345="zákl. přenesená",J345,0)</f>
        <v>0</v>
      </c>
      <c r="BH345" s="202">
        <f>IF(N345="sníž. přenesená",J345,0)</f>
        <v>0</v>
      </c>
      <c r="BI345" s="202">
        <f>IF(N345="nulová",J345,0)</f>
        <v>0</v>
      </c>
      <c r="BJ345" s="22" t="s">
        <v>80</v>
      </c>
      <c r="BK345" s="202">
        <f>ROUND(I345*H345,2)</f>
        <v>0</v>
      </c>
      <c r="BL345" s="22" t="s">
        <v>191</v>
      </c>
      <c r="BM345" s="22" t="s">
        <v>668</v>
      </c>
    </row>
    <row r="346" spans="2:65" s="11" customFormat="1">
      <c r="B346" s="203"/>
      <c r="C346" s="204"/>
      <c r="D346" s="205" t="s">
        <v>163</v>
      </c>
      <c r="E346" s="206" t="s">
        <v>21</v>
      </c>
      <c r="F346" s="207" t="s">
        <v>80</v>
      </c>
      <c r="G346" s="204"/>
      <c r="H346" s="208">
        <v>1</v>
      </c>
      <c r="I346" s="209"/>
      <c r="J346" s="204"/>
      <c r="K346" s="204"/>
      <c r="L346" s="210"/>
      <c r="M346" s="211"/>
      <c r="N346" s="212"/>
      <c r="O346" s="212"/>
      <c r="P346" s="212"/>
      <c r="Q346" s="212"/>
      <c r="R346" s="212"/>
      <c r="S346" s="212"/>
      <c r="T346" s="213"/>
      <c r="AT346" s="214" t="s">
        <v>163</v>
      </c>
      <c r="AU346" s="214" t="s">
        <v>82</v>
      </c>
      <c r="AV346" s="11" t="s">
        <v>82</v>
      </c>
      <c r="AW346" s="11" t="s">
        <v>35</v>
      </c>
      <c r="AX346" s="11" t="s">
        <v>72</v>
      </c>
      <c r="AY346" s="214" t="s">
        <v>156</v>
      </c>
    </row>
    <row r="347" spans="2:65" s="12" customFormat="1">
      <c r="B347" s="215"/>
      <c r="C347" s="216"/>
      <c r="D347" s="217" t="s">
        <v>163</v>
      </c>
      <c r="E347" s="218" t="s">
        <v>21</v>
      </c>
      <c r="F347" s="219" t="s">
        <v>166</v>
      </c>
      <c r="G347" s="216"/>
      <c r="H347" s="220">
        <v>1</v>
      </c>
      <c r="I347" s="221"/>
      <c r="J347" s="216"/>
      <c r="K347" s="216"/>
      <c r="L347" s="222"/>
      <c r="M347" s="223"/>
      <c r="N347" s="224"/>
      <c r="O347" s="224"/>
      <c r="P347" s="224"/>
      <c r="Q347" s="224"/>
      <c r="R347" s="224"/>
      <c r="S347" s="224"/>
      <c r="T347" s="225"/>
      <c r="AT347" s="226" t="s">
        <v>163</v>
      </c>
      <c r="AU347" s="226" t="s">
        <v>82</v>
      </c>
      <c r="AV347" s="12" t="s">
        <v>162</v>
      </c>
      <c r="AW347" s="12" t="s">
        <v>35</v>
      </c>
      <c r="AX347" s="12" t="s">
        <v>80</v>
      </c>
      <c r="AY347" s="226" t="s">
        <v>156</v>
      </c>
    </row>
    <row r="348" spans="2:65" s="1" customFormat="1" ht="31.5" customHeight="1">
      <c r="B348" s="39"/>
      <c r="C348" s="227" t="s">
        <v>429</v>
      </c>
      <c r="D348" s="227" t="s">
        <v>238</v>
      </c>
      <c r="E348" s="228" t="s">
        <v>1331</v>
      </c>
      <c r="F348" s="229" t="s">
        <v>1332</v>
      </c>
      <c r="G348" s="230" t="s">
        <v>317</v>
      </c>
      <c r="H348" s="231">
        <v>1</v>
      </c>
      <c r="I348" s="232"/>
      <c r="J348" s="233">
        <f>ROUND(I348*H348,2)</f>
        <v>0</v>
      </c>
      <c r="K348" s="229" t="s">
        <v>21</v>
      </c>
      <c r="L348" s="234"/>
      <c r="M348" s="235" t="s">
        <v>21</v>
      </c>
      <c r="N348" s="236" t="s">
        <v>43</v>
      </c>
      <c r="O348" s="40"/>
      <c r="P348" s="200">
        <f>O348*H348</f>
        <v>0</v>
      </c>
      <c r="Q348" s="200">
        <v>0</v>
      </c>
      <c r="R348" s="200">
        <f>Q348*H348</f>
        <v>0</v>
      </c>
      <c r="S348" s="200">
        <v>0</v>
      </c>
      <c r="T348" s="201">
        <f>S348*H348</f>
        <v>0</v>
      </c>
      <c r="AR348" s="22" t="s">
        <v>220</v>
      </c>
      <c r="AT348" s="22" t="s">
        <v>238</v>
      </c>
      <c r="AU348" s="22" t="s">
        <v>82</v>
      </c>
      <c r="AY348" s="22" t="s">
        <v>156</v>
      </c>
      <c r="BE348" s="202">
        <f>IF(N348="základní",J348,0)</f>
        <v>0</v>
      </c>
      <c r="BF348" s="202">
        <f>IF(N348="snížená",J348,0)</f>
        <v>0</v>
      </c>
      <c r="BG348" s="202">
        <f>IF(N348="zákl. přenesená",J348,0)</f>
        <v>0</v>
      </c>
      <c r="BH348" s="202">
        <f>IF(N348="sníž. přenesená",J348,0)</f>
        <v>0</v>
      </c>
      <c r="BI348" s="202">
        <f>IF(N348="nulová",J348,0)</f>
        <v>0</v>
      </c>
      <c r="BJ348" s="22" t="s">
        <v>80</v>
      </c>
      <c r="BK348" s="202">
        <f>ROUND(I348*H348,2)</f>
        <v>0</v>
      </c>
      <c r="BL348" s="22" t="s">
        <v>191</v>
      </c>
      <c r="BM348" s="22" t="s">
        <v>671</v>
      </c>
    </row>
    <row r="349" spans="2:65" s="1" customFormat="1" ht="31.5" customHeight="1">
      <c r="B349" s="39"/>
      <c r="C349" s="227" t="s">
        <v>672</v>
      </c>
      <c r="D349" s="227" t="s">
        <v>238</v>
      </c>
      <c r="E349" s="228" t="s">
        <v>1333</v>
      </c>
      <c r="F349" s="229" t="s">
        <v>1334</v>
      </c>
      <c r="G349" s="230" t="s">
        <v>317</v>
      </c>
      <c r="H349" s="231">
        <v>1</v>
      </c>
      <c r="I349" s="232"/>
      <c r="J349" s="233">
        <f>ROUND(I349*H349,2)</f>
        <v>0</v>
      </c>
      <c r="K349" s="229" t="s">
        <v>21</v>
      </c>
      <c r="L349" s="234"/>
      <c r="M349" s="235" t="s">
        <v>21</v>
      </c>
      <c r="N349" s="236" t="s">
        <v>43</v>
      </c>
      <c r="O349" s="40"/>
      <c r="P349" s="200">
        <f>O349*H349</f>
        <v>0</v>
      </c>
      <c r="Q349" s="200">
        <v>0</v>
      </c>
      <c r="R349" s="200">
        <f>Q349*H349</f>
        <v>0</v>
      </c>
      <c r="S349" s="200">
        <v>0</v>
      </c>
      <c r="T349" s="201">
        <f>S349*H349</f>
        <v>0</v>
      </c>
      <c r="AR349" s="22" t="s">
        <v>220</v>
      </c>
      <c r="AT349" s="22" t="s">
        <v>238</v>
      </c>
      <c r="AU349" s="22" t="s">
        <v>82</v>
      </c>
      <c r="AY349" s="22" t="s">
        <v>156</v>
      </c>
      <c r="BE349" s="202">
        <f>IF(N349="základní",J349,0)</f>
        <v>0</v>
      </c>
      <c r="BF349" s="202">
        <f>IF(N349="snížená",J349,0)</f>
        <v>0</v>
      </c>
      <c r="BG349" s="202">
        <f>IF(N349="zákl. přenesená",J349,0)</f>
        <v>0</v>
      </c>
      <c r="BH349" s="202">
        <f>IF(N349="sníž. přenesená",J349,0)</f>
        <v>0</v>
      </c>
      <c r="BI349" s="202">
        <f>IF(N349="nulová",J349,0)</f>
        <v>0</v>
      </c>
      <c r="BJ349" s="22" t="s">
        <v>80</v>
      </c>
      <c r="BK349" s="202">
        <f>ROUND(I349*H349,2)</f>
        <v>0</v>
      </c>
      <c r="BL349" s="22" t="s">
        <v>191</v>
      </c>
      <c r="BM349" s="22" t="s">
        <v>675</v>
      </c>
    </row>
    <row r="350" spans="2:65" s="11" customFormat="1">
      <c r="B350" s="203"/>
      <c r="C350" s="204"/>
      <c r="D350" s="205" t="s">
        <v>163</v>
      </c>
      <c r="E350" s="206" t="s">
        <v>21</v>
      </c>
      <c r="F350" s="207" t="s">
        <v>80</v>
      </c>
      <c r="G350" s="204"/>
      <c r="H350" s="208">
        <v>1</v>
      </c>
      <c r="I350" s="209"/>
      <c r="J350" s="204"/>
      <c r="K350" s="204"/>
      <c r="L350" s="210"/>
      <c r="M350" s="211"/>
      <c r="N350" s="212"/>
      <c r="O350" s="212"/>
      <c r="P350" s="212"/>
      <c r="Q350" s="212"/>
      <c r="R350" s="212"/>
      <c r="S350" s="212"/>
      <c r="T350" s="213"/>
      <c r="AT350" s="214" t="s">
        <v>163</v>
      </c>
      <c r="AU350" s="214" t="s">
        <v>82</v>
      </c>
      <c r="AV350" s="11" t="s">
        <v>82</v>
      </c>
      <c r="AW350" s="11" t="s">
        <v>35</v>
      </c>
      <c r="AX350" s="11" t="s">
        <v>72</v>
      </c>
      <c r="AY350" s="214" t="s">
        <v>156</v>
      </c>
    </row>
    <row r="351" spans="2:65" s="12" customFormat="1">
      <c r="B351" s="215"/>
      <c r="C351" s="216"/>
      <c r="D351" s="217" t="s">
        <v>163</v>
      </c>
      <c r="E351" s="218" t="s">
        <v>21</v>
      </c>
      <c r="F351" s="219" t="s">
        <v>166</v>
      </c>
      <c r="G351" s="216"/>
      <c r="H351" s="220">
        <v>1</v>
      </c>
      <c r="I351" s="221"/>
      <c r="J351" s="216"/>
      <c r="K351" s="216"/>
      <c r="L351" s="222"/>
      <c r="M351" s="223"/>
      <c r="N351" s="224"/>
      <c r="O351" s="224"/>
      <c r="P351" s="224"/>
      <c r="Q351" s="224"/>
      <c r="R351" s="224"/>
      <c r="S351" s="224"/>
      <c r="T351" s="225"/>
      <c r="AT351" s="226" t="s">
        <v>163</v>
      </c>
      <c r="AU351" s="226" t="s">
        <v>82</v>
      </c>
      <c r="AV351" s="12" t="s">
        <v>162</v>
      </c>
      <c r="AW351" s="12" t="s">
        <v>35</v>
      </c>
      <c r="AX351" s="12" t="s">
        <v>80</v>
      </c>
      <c r="AY351" s="226" t="s">
        <v>156</v>
      </c>
    </row>
    <row r="352" spans="2:65" s="1" customFormat="1" ht="31.5" customHeight="1">
      <c r="B352" s="39"/>
      <c r="C352" s="227" t="s">
        <v>432</v>
      </c>
      <c r="D352" s="227" t="s">
        <v>238</v>
      </c>
      <c r="E352" s="228" t="s">
        <v>1335</v>
      </c>
      <c r="F352" s="229" t="s">
        <v>1336</v>
      </c>
      <c r="G352" s="230" t="s">
        <v>317</v>
      </c>
      <c r="H352" s="231">
        <v>1</v>
      </c>
      <c r="I352" s="232"/>
      <c r="J352" s="233">
        <f>ROUND(I352*H352,2)</f>
        <v>0</v>
      </c>
      <c r="K352" s="229" t="s">
        <v>21</v>
      </c>
      <c r="L352" s="234"/>
      <c r="M352" s="235" t="s">
        <v>21</v>
      </c>
      <c r="N352" s="236" t="s">
        <v>43</v>
      </c>
      <c r="O352" s="40"/>
      <c r="P352" s="200">
        <f>O352*H352</f>
        <v>0</v>
      </c>
      <c r="Q352" s="200">
        <v>0</v>
      </c>
      <c r="R352" s="200">
        <f>Q352*H352</f>
        <v>0</v>
      </c>
      <c r="S352" s="200">
        <v>0</v>
      </c>
      <c r="T352" s="201">
        <f>S352*H352</f>
        <v>0</v>
      </c>
      <c r="AR352" s="22" t="s">
        <v>220</v>
      </c>
      <c r="AT352" s="22" t="s">
        <v>238</v>
      </c>
      <c r="AU352" s="22" t="s">
        <v>82</v>
      </c>
      <c r="AY352" s="22" t="s">
        <v>156</v>
      </c>
      <c r="BE352" s="202">
        <f>IF(N352="základní",J352,0)</f>
        <v>0</v>
      </c>
      <c r="BF352" s="202">
        <f>IF(N352="snížená",J352,0)</f>
        <v>0</v>
      </c>
      <c r="BG352" s="202">
        <f>IF(N352="zákl. přenesená",J352,0)</f>
        <v>0</v>
      </c>
      <c r="BH352" s="202">
        <f>IF(N352="sníž. přenesená",J352,0)</f>
        <v>0</v>
      </c>
      <c r="BI352" s="202">
        <f>IF(N352="nulová",J352,0)</f>
        <v>0</v>
      </c>
      <c r="BJ352" s="22" t="s">
        <v>80</v>
      </c>
      <c r="BK352" s="202">
        <f>ROUND(I352*H352,2)</f>
        <v>0</v>
      </c>
      <c r="BL352" s="22" t="s">
        <v>191</v>
      </c>
      <c r="BM352" s="22" t="s">
        <v>688</v>
      </c>
    </row>
    <row r="353" spans="2:65" s="1" customFormat="1" ht="22.5" customHeight="1">
      <c r="B353" s="39"/>
      <c r="C353" s="227" t="s">
        <v>691</v>
      </c>
      <c r="D353" s="227" t="s">
        <v>238</v>
      </c>
      <c r="E353" s="228" t="s">
        <v>1337</v>
      </c>
      <c r="F353" s="229" t="s">
        <v>1338</v>
      </c>
      <c r="G353" s="230" t="s">
        <v>317</v>
      </c>
      <c r="H353" s="231">
        <v>1</v>
      </c>
      <c r="I353" s="232"/>
      <c r="J353" s="233">
        <f>ROUND(I353*H353,2)</f>
        <v>0</v>
      </c>
      <c r="K353" s="229" t="s">
        <v>21</v>
      </c>
      <c r="L353" s="234"/>
      <c r="M353" s="235" t="s">
        <v>21</v>
      </c>
      <c r="N353" s="236" t="s">
        <v>43</v>
      </c>
      <c r="O353" s="40"/>
      <c r="P353" s="200">
        <f>O353*H353</f>
        <v>0</v>
      </c>
      <c r="Q353" s="200">
        <v>0</v>
      </c>
      <c r="R353" s="200">
        <f>Q353*H353</f>
        <v>0</v>
      </c>
      <c r="S353" s="200">
        <v>0</v>
      </c>
      <c r="T353" s="201">
        <f>S353*H353</f>
        <v>0</v>
      </c>
      <c r="AR353" s="22" t="s">
        <v>220</v>
      </c>
      <c r="AT353" s="22" t="s">
        <v>238</v>
      </c>
      <c r="AU353" s="22" t="s">
        <v>82</v>
      </c>
      <c r="AY353" s="22" t="s">
        <v>156</v>
      </c>
      <c r="BE353" s="202">
        <f>IF(N353="základní",J353,0)</f>
        <v>0</v>
      </c>
      <c r="BF353" s="202">
        <f>IF(N353="snížená",J353,0)</f>
        <v>0</v>
      </c>
      <c r="BG353" s="202">
        <f>IF(N353="zákl. přenesená",J353,0)</f>
        <v>0</v>
      </c>
      <c r="BH353" s="202">
        <f>IF(N353="sníž. přenesená",J353,0)</f>
        <v>0</v>
      </c>
      <c r="BI353" s="202">
        <f>IF(N353="nulová",J353,0)</f>
        <v>0</v>
      </c>
      <c r="BJ353" s="22" t="s">
        <v>80</v>
      </c>
      <c r="BK353" s="202">
        <f>ROUND(I353*H353,2)</f>
        <v>0</v>
      </c>
      <c r="BL353" s="22" t="s">
        <v>191</v>
      </c>
      <c r="BM353" s="22" t="s">
        <v>695</v>
      </c>
    </row>
    <row r="354" spans="2:65" s="11" customFormat="1">
      <c r="B354" s="203"/>
      <c r="C354" s="204"/>
      <c r="D354" s="205" t="s">
        <v>163</v>
      </c>
      <c r="E354" s="206" t="s">
        <v>21</v>
      </c>
      <c r="F354" s="207" t="s">
        <v>80</v>
      </c>
      <c r="G354" s="204"/>
      <c r="H354" s="208">
        <v>1</v>
      </c>
      <c r="I354" s="209"/>
      <c r="J354" s="204"/>
      <c r="K354" s="204"/>
      <c r="L354" s="210"/>
      <c r="M354" s="211"/>
      <c r="N354" s="212"/>
      <c r="O354" s="212"/>
      <c r="P354" s="212"/>
      <c r="Q354" s="212"/>
      <c r="R354" s="212"/>
      <c r="S354" s="212"/>
      <c r="T354" s="213"/>
      <c r="AT354" s="214" t="s">
        <v>163</v>
      </c>
      <c r="AU354" s="214" t="s">
        <v>82</v>
      </c>
      <c r="AV354" s="11" t="s">
        <v>82</v>
      </c>
      <c r="AW354" s="11" t="s">
        <v>35</v>
      </c>
      <c r="AX354" s="11" t="s">
        <v>72</v>
      </c>
      <c r="AY354" s="214" t="s">
        <v>156</v>
      </c>
    </row>
    <row r="355" spans="2:65" s="12" customFormat="1">
      <c r="B355" s="215"/>
      <c r="C355" s="216"/>
      <c r="D355" s="217" t="s">
        <v>163</v>
      </c>
      <c r="E355" s="218" t="s">
        <v>21</v>
      </c>
      <c r="F355" s="219" t="s">
        <v>166</v>
      </c>
      <c r="G355" s="216"/>
      <c r="H355" s="220">
        <v>1</v>
      </c>
      <c r="I355" s="221"/>
      <c r="J355" s="216"/>
      <c r="K355" s="216"/>
      <c r="L355" s="222"/>
      <c r="M355" s="223"/>
      <c r="N355" s="224"/>
      <c r="O355" s="224"/>
      <c r="P355" s="224"/>
      <c r="Q355" s="224"/>
      <c r="R355" s="224"/>
      <c r="S355" s="224"/>
      <c r="T355" s="225"/>
      <c r="AT355" s="226" t="s">
        <v>163</v>
      </c>
      <c r="AU355" s="226" t="s">
        <v>82</v>
      </c>
      <c r="AV355" s="12" t="s">
        <v>162</v>
      </c>
      <c r="AW355" s="12" t="s">
        <v>35</v>
      </c>
      <c r="AX355" s="12" t="s">
        <v>80</v>
      </c>
      <c r="AY355" s="226" t="s">
        <v>156</v>
      </c>
    </row>
    <row r="356" spans="2:65" s="1" customFormat="1" ht="22.5" customHeight="1">
      <c r="B356" s="39"/>
      <c r="C356" s="227" t="s">
        <v>436</v>
      </c>
      <c r="D356" s="227" t="s">
        <v>238</v>
      </c>
      <c r="E356" s="228" t="s">
        <v>1339</v>
      </c>
      <c r="F356" s="229" t="s">
        <v>1340</v>
      </c>
      <c r="G356" s="230" t="s">
        <v>317</v>
      </c>
      <c r="H356" s="231">
        <v>1</v>
      </c>
      <c r="I356" s="232"/>
      <c r="J356" s="233">
        <f>ROUND(I356*H356,2)</f>
        <v>0</v>
      </c>
      <c r="K356" s="229" t="s">
        <v>21</v>
      </c>
      <c r="L356" s="234"/>
      <c r="M356" s="235" t="s">
        <v>21</v>
      </c>
      <c r="N356" s="236" t="s">
        <v>43</v>
      </c>
      <c r="O356" s="40"/>
      <c r="P356" s="200">
        <f>O356*H356</f>
        <v>0</v>
      </c>
      <c r="Q356" s="200">
        <v>0</v>
      </c>
      <c r="R356" s="200">
        <f>Q356*H356</f>
        <v>0</v>
      </c>
      <c r="S356" s="200">
        <v>0</v>
      </c>
      <c r="T356" s="201">
        <f>S356*H356</f>
        <v>0</v>
      </c>
      <c r="AR356" s="22" t="s">
        <v>220</v>
      </c>
      <c r="AT356" s="22" t="s">
        <v>238</v>
      </c>
      <c r="AU356" s="22" t="s">
        <v>82</v>
      </c>
      <c r="AY356" s="22" t="s">
        <v>156</v>
      </c>
      <c r="BE356" s="202">
        <f>IF(N356="základní",J356,0)</f>
        <v>0</v>
      </c>
      <c r="BF356" s="202">
        <f>IF(N356="snížená",J356,0)</f>
        <v>0</v>
      </c>
      <c r="BG356" s="202">
        <f>IF(N356="zákl. přenesená",J356,0)</f>
        <v>0</v>
      </c>
      <c r="BH356" s="202">
        <f>IF(N356="sníž. přenesená",J356,0)</f>
        <v>0</v>
      </c>
      <c r="BI356" s="202">
        <f>IF(N356="nulová",J356,0)</f>
        <v>0</v>
      </c>
      <c r="BJ356" s="22" t="s">
        <v>80</v>
      </c>
      <c r="BK356" s="202">
        <f>ROUND(I356*H356,2)</f>
        <v>0</v>
      </c>
      <c r="BL356" s="22" t="s">
        <v>191</v>
      </c>
      <c r="BM356" s="22" t="s">
        <v>698</v>
      </c>
    </row>
    <row r="357" spans="2:65" s="1" customFormat="1" ht="22.5" customHeight="1">
      <c r="B357" s="39"/>
      <c r="C357" s="227" t="s">
        <v>699</v>
      </c>
      <c r="D357" s="227" t="s">
        <v>238</v>
      </c>
      <c r="E357" s="228" t="s">
        <v>1341</v>
      </c>
      <c r="F357" s="229" t="s">
        <v>1342</v>
      </c>
      <c r="G357" s="230" t="s">
        <v>317</v>
      </c>
      <c r="H357" s="231">
        <v>1</v>
      </c>
      <c r="I357" s="232"/>
      <c r="J357" s="233">
        <f>ROUND(I357*H357,2)</f>
        <v>0</v>
      </c>
      <c r="K357" s="229" t="s">
        <v>21</v>
      </c>
      <c r="L357" s="234"/>
      <c r="M357" s="235" t="s">
        <v>21</v>
      </c>
      <c r="N357" s="236" t="s">
        <v>43</v>
      </c>
      <c r="O357" s="40"/>
      <c r="P357" s="200">
        <f>O357*H357</f>
        <v>0</v>
      </c>
      <c r="Q357" s="200">
        <v>0</v>
      </c>
      <c r="R357" s="200">
        <f>Q357*H357</f>
        <v>0</v>
      </c>
      <c r="S357" s="200">
        <v>0</v>
      </c>
      <c r="T357" s="201">
        <f>S357*H357</f>
        <v>0</v>
      </c>
      <c r="AR357" s="22" t="s">
        <v>220</v>
      </c>
      <c r="AT357" s="22" t="s">
        <v>238</v>
      </c>
      <c r="AU357" s="22" t="s">
        <v>82</v>
      </c>
      <c r="AY357" s="22" t="s">
        <v>156</v>
      </c>
      <c r="BE357" s="202">
        <f>IF(N357="základní",J357,0)</f>
        <v>0</v>
      </c>
      <c r="BF357" s="202">
        <f>IF(N357="snížená",J357,0)</f>
        <v>0</v>
      </c>
      <c r="BG357" s="202">
        <f>IF(N357="zákl. přenesená",J357,0)</f>
        <v>0</v>
      </c>
      <c r="BH357" s="202">
        <f>IF(N357="sníž. přenesená",J357,0)</f>
        <v>0</v>
      </c>
      <c r="BI357" s="202">
        <f>IF(N357="nulová",J357,0)</f>
        <v>0</v>
      </c>
      <c r="BJ357" s="22" t="s">
        <v>80</v>
      </c>
      <c r="BK357" s="202">
        <f>ROUND(I357*H357,2)</f>
        <v>0</v>
      </c>
      <c r="BL357" s="22" t="s">
        <v>191</v>
      </c>
      <c r="BM357" s="22" t="s">
        <v>702</v>
      </c>
    </row>
    <row r="358" spans="2:65" s="11" customFormat="1">
      <c r="B358" s="203"/>
      <c r="C358" s="204"/>
      <c r="D358" s="205" t="s">
        <v>163</v>
      </c>
      <c r="E358" s="206" t="s">
        <v>21</v>
      </c>
      <c r="F358" s="207" t="s">
        <v>80</v>
      </c>
      <c r="G358" s="204"/>
      <c r="H358" s="208">
        <v>1</v>
      </c>
      <c r="I358" s="209"/>
      <c r="J358" s="204"/>
      <c r="K358" s="204"/>
      <c r="L358" s="210"/>
      <c r="M358" s="211"/>
      <c r="N358" s="212"/>
      <c r="O358" s="212"/>
      <c r="P358" s="212"/>
      <c r="Q358" s="212"/>
      <c r="R358" s="212"/>
      <c r="S358" s="212"/>
      <c r="T358" s="213"/>
      <c r="AT358" s="214" t="s">
        <v>163</v>
      </c>
      <c r="AU358" s="214" t="s">
        <v>82</v>
      </c>
      <c r="AV358" s="11" t="s">
        <v>82</v>
      </c>
      <c r="AW358" s="11" t="s">
        <v>35</v>
      </c>
      <c r="AX358" s="11" t="s">
        <v>72</v>
      </c>
      <c r="AY358" s="214" t="s">
        <v>156</v>
      </c>
    </row>
    <row r="359" spans="2:65" s="12" customFormat="1">
      <c r="B359" s="215"/>
      <c r="C359" s="216"/>
      <c r="D359" s="217" t="s">
        <v>163</v>
      </c>
      <c r="E359" s="218" t="s">
        <v>21</v>
      </c>
      <c r="F359" s="219" t="s">
        <v>166</v>
      </c>
      <c r="G359" s="216"/>
      <c r="H359" s="220">
        <v>1</v>
      </c>
      <c r="I359" s="221"/>
      <c r="J359" s="216"/>
      <c r="K359" s="216"/>
      <c r="L359" s="222"/>
      <c r="M359" s="223"/>
      <c r="N359" s="224"/>
      <c r="O359" s="224"/>
      <c r="P359" s="224"/>
      <c r="Q359" s="224"/>
      <c r="R359" s="224"/>
      <c r="S359" s="224"/>
      <c r="T359" s="225"/>
      <c r="AT359" s="226" t="s">
        <v>163</v>
      </c>
      <c r="AU359" s="226" t="s">
        <v>82</v>
      </c>
      <c r="AV359" s="12" t="s">
        <v>162</v>
      </c>
      <c r="AW359" s="12" t="s">
        <v>35</v>
      </c>
      <c r="AX359" s="12" t="s">
        <v>80</v>
      </c>
      <c r="AY359" s="226" t="s">
        <v>156</v>
      </c>
    </row>
    <row r="360" spans="2:65" s="1" customFormat="1" ht="31.5" customHeight="1">
      <c r="B360" s="39"/>
      <c r="C360" s="227" t="s">
        <v>439</v>
      </c>
      <c r="D360" s="227" t="s">
        <v>238</v>
      </c>
      <c r="E360" s="228" t="s">
        <v>1343</v>
      </c>
      <c r="F360" s="229" t="s">
        <v>1344</v>
      </c>
      <c r="G360" s="230" t="s">
        <v>317</v>
      </c>
      <c r="H360" s="231">
        <v>1</v>
      </c>
      <c r="I360" s="232"/>
      <c r="J360" s="233">
        <f>ROUND(I360*H360,2)</f>
        <v>0</v>
      </c>
      <c r="K360" s="229" t="s">
        <v>21</v>
      </c>
      <c r="L360" s="234"/>
      <c r="M360" s="235" t="s">
        <v>21</v>
      </c>
      <c r="N360" s="236" t="s">
        <v>43</v>
      </c>
      <c r="O360" s="40"/>
      <c r="P360" s="200">
        <f>O360*H360</f>
        <v>0</v>
      </c>
      <c r="Q360" s="200">
        <v>0</v>
      </c>
      <c r="R360" s="200">
        <f>Q360*H360</f>
        <v>0</v>
      </c>
      <c r="S360" s="200">
        <v>0</v>
      </c>
      <c r="T360" s="201">
        <f>S360*H360</f>
        <v>0</v>
      </c>
      <c r="AR360" s="22" t="s">
        <v>220</v>
      </c>
      <c r="AT360" s="22" t="s">
        <v>238</v>
      </c>
      <c r="AU360" s="22" t="s">
        <v>82</v>
      </c>
      <c r="AY360" s="22" t="s">
        <v>156</v>
      </c>
      <c r="BE360" s="202">
        <f>IF(N360="základní",J360,0)</f>
        <v>0</v>
      </c>
      <c r="BF360" s="202">
        <f>IF(N360="snížená",J360,0)</f>
        <v>0</v>
      </c>
      <c r="BG360" s="202">
        <f>IF(N360="zákl. přenesená",J360,0)</f>
        <v>0</v>
      </c>
      <c r="BH360" s="202">
        <f>IF(N360="sníž. přenesená",J360,0)</f>
        <v>0</v>
      </c>
      <c r="BI360" s="202">
        <f>IF(N360="nulová",J360,0)</f>
        <v>0</v>
      </c>
      <c r="BJ360" s="22" t="s">
        <v>80</v>
      </c>
      <c r="BK360" s="202">
        <f>ROUND(I360*H360,2)</f>
        <v>0</v>
      </c>
      <c r="BL360" s="22" t="s">
        <v>191</v>
      </c>
      <c r="BM360" s="22" t="s">
        <v>705</v>
      </c>
    </row>
    <row r="361" spans="2:65" s="1" customFormat="1" ht="31.5" customHeight="1">
      <c r="B361" s="39"/>
      <c r="C361" s="227" t="s">
        <v>706</v>
      </c>
      <c r="D361" s="227" t="s">
        <v>238</v>
      </c>
      <c r="E361" s="228" t="s">
        <v>1345</v>
      </c>
      <c r="F361" s="229" t="s">
        <v>1346</v>
      </c>
      <c r="G361" s="230" t="s">
        <v>317</v>
      </c>
      <c r="H361" s="231">
        <v>1</v>
      </c>
      <c r="I361" s="232"/>
      <c r="J361" s="233">
        <f>ROUND(I361*H361,2)</f>
        <v>0</v>
      </c>
      <c r="K361" s="229" t="s">
        <v>21</v>
      </c>
      <c r="L361" s="234"/>
      <c r="M361" s="235" t="s">
        <v>21</v>
      </c>
      <c r="N361" s="236" t="s">
        <v>43</v>
      </c>
      <c r="O361" s="40"/>
      <c r="P361" s="200">
        <f>O361*H361</f>
        <v>0</v>
      </c>
      <c r="Q361" s="200">
        <v>0</v>
      </c>
      <c r="R361" s="200">
        <f>Q361*H361</f>
        <v>0</v>
      </c>
      <c r="S361" s="200">
        <v>0</v>
      </c>
      <c r="T361" s="201">
        <f>S361*H361</f>
        <v>0</v>
      </c>
      <c r="AR361" s="22" t="s">
        <v>220</v>
      </c>
      <c r="AT361" s="22" t="s">
        <v>238</v>
      </c>
      <c r="AU361" s="22" t="s">
        <v>82</v>
      </c>
      <c r="AY361" s="22" t="s">
        <v>156</v>
      </c>
      <c r="BE361" s="202">
        <f>IF(N361="základní",J361,0)</f>
        <v>0</v>
      </c>
      <c r="BF361" s="202">
        <f>IF(N361="snížená",J361,0)</f>
        <v>0</v>
      </c>
      <c r="BG361" s="202">
        <f>IF(N361="zákl. přenesená",J361,0)</f>
        <v>0</v>
      </c>
      <c r="BH361" s="202">
        <f>IF(N361="sníž. přenesená",J361,0)</f>
        <v>0</v>
      </c>
      <c r="BI361" s="202">
        <f>IF(N361="nulová",J361,0)</f>
        <v>0</v>
      </c>
      <c r="BJ361" s="22" t="s">
        <v>80</v>
      </c>
      <c r="BK361" s="202">
        <f>ROUND(I361*H361,2)</f>
        <v>0</v>
      </c>
      <c r="BL361" s="22" t="s">
        <v>191</v>
      </c>
      <c r="BM361" s="22" t="s">
        <v>709</v>
      </c>
    </row>
    <row r="362" spans="2:65" s="11" customFormat="1">
      <c r="B362" s="203"/>
      <c r="C362" s="204"/>
      <c r="D362" s="205" t="s">
        <v>163</v>
      </c>
      <c r="E362" s="206" t="s">
        <v>21</v>
      </c>
      <c r="F362" s="207" t="s">
        <v>80</v>
      </c>
      <c r="G362" s="204"/>
      <c r="H362" s="208">
        <v>1</v>
      </c>
      <c r="I362" s="209"/>
      <c r="J362" s="204"/>
      <c r="K362" s="204"/>
      <c r="L362" s="210"/>
      <c r="M362" s="211"/>
      <c r="N362" s="212"/>
      <c r="O362" s="212"/>
      <c r="P362" s="212"/>
      <c r="Q362" s="212"/>
      <c r="R362" s="212"/>
      <c r="S362" s="212"/>
      <c r="T362" s="213"/>
      <c r="AT362" s="214" t="s">
        <v>163</v>
      </c>
      <c r="AU362" s="214" t="s">
        <v>82</v>
      </c>
      <c r="AV362" s="11" t="s">
        <v>82</v>
      </c>
      <c r="AW362" s="11" t="s">
        <v>35</v>
      </c>
      <c r="AX362" s="11" t="s">
        <v>72</v>
      </c>
      <c r="AY362" s="214" t="s">
        <v>156</v>
      </c>
    </row>
    <row r="363" spans="2:65" s="12" customFormat="1">
      <c r="B363" s="215"/>
      <c r="C363" s="216"/>
      <c r="D363" s="217" t="s">
        <v>163</v>
      </c>
      <c r="E363" s="218" t="s">
        <v>21</v>
      </c>
      <c r="F363" s="219" t="s">
        <v>166</v>
      </c>
      <c r="G363" s="216"/>
      <c r="H363" s="220">
        <v>1</v>
      </c>
      <c r="I363" s="221"/>
      <c r="J363" s="216"/>
      <c r="K363" s="216"/>
      <c r="L363" s="222"/>
      <c r="M363" s="223"/>
      <c r="N363" s="224"/>
      <c r="O363" s="224"/>
      <c r="P363" s="224"/>
      <c r="Q363" s="224"/>
      <c r="R363" s="224"/>
      <c r="S363" s="224"/>
      <c r="T363" s="225"/>
      <c r="AT363" s="226" t="s">
        <v>163</v>
      </c>
      <c r="AU363" s="226" t="s">
        <v>82</v>
      </c>
      <c r="AV363" s="12" t="s">
        <v>162</v>
      </c>
      <c r="AW363" s="12" t="s">
        <v>35</v>
      </c>
      <c r="AX363" s="12" t="s">
        <v>80</v>
      </c>
      <c r="AY363" s="226" t="s">
        <v>156</v>
      </c>
    </row>
    <row r="364" spans="2:65" s="1" customFormat="1" ht="31.5" customHeight="1">
      <c r="B364" s="39"/>
      <c r="C364" s="227" t="s">
        <v>443</v>
      </c>
      <c r="D364" s="227" t="s">
        <v>238</v>
      </c>
      <c r="E364" s="228" t="s">
        <v>1347</v>
      </c>
      <c r="F364" s="229" t="s">
        <v>1348</v>
      </c>
      <c r="G364" s="230" t="s">
        <v>317</v>
      </c>
      <c r="H364" s="231">
        <v>1</v>
      </c>
      <c r="I364" s="232"/>
      <c r="J364" s="233">
        <f>ROUND(I364*H364,2)</f>
        <v>0</v>
      </c>
      <c r="K364" s="229" t="s">
        <v>21</v>
      </c>
      <c r="L364" s="234"/>
      <c r="M364" s="235" t="s">
        <v>21</v>
      </c>
      <c r="N364" s="236" t="s">
        <v>43</v>
      </c>
      <c r="O364" s="40"/>
      <c r="P364" s="200">
        <f>O364*H364</f>
        <v>0</v>
      </c>
      <c r="Q364" s="200">
        <v>0</v>
      </c>
      <c r="R364" s="200">
        <f>Q364*H364</f>
        <v>0</v>
      </c>
      <c r="S364" s="200">
        <v>0</v>
      </c>
      <c r="T364" s="201">
        <f>S364*H364</f>
        <v>0</v>
      </c>
      <c r="AR364" s="22" t="s">
        <v>220</v>
      </c>
      <c r="AT364" s="22" t="s">
        <v>238</v>
      </c>
      <c r="AU364" s="22" t="s">
        <v>82</v>
      </c>
      <c r="AY364" s="22" t="s">
        <v>156</v>
      </c>
      <c r="BE364" s="202">
        <f>IF(N364="základní",J364,0)</f>
        <v>0</v>
      </c>
      <c r="BF364" s="202">
        <f>IF(N364="snížená",J364,0)</f>
        <v>0</v>
      </c>
      <c r="BG364" s="202">
        <f>IF(N364="zákl. přenesená",J364,0)</f>
        <v>0</v>
      </c>
      <c r="BH364" s="202">
        <f>IF(N364="sníž. přenesená",J364,0)</f>
        <v>0</v>
      </c>
      <c r="BI364" s="202">
        <f>IF(N364="nulová",J364,0)</f>
        <v>0</v>
      </c>
      <c r="BJ364" s="22" t="s">
        <v>80</v>
      </c>
      <c r="BK364" s="202">
        <f>ROUND(I364*H364,2)</f>
        <v>0</v>
      </c>
      <c r="BL364" s="22" t="s">
        <v>191</v>
      </c>
      <c r="BM364" s="22" t="s">
        <v>711</v>
      </c>
    </row>
    <row r="365" spans="2:65" s="1" customFormat="1" ht="22.5" customHeight="1">
      <c r="B365" s="39"/>
      <c r="C365" s="191" t="s">
        <v>712</v>
      </c>
      <c r="D365" s="191" t="s">
        <v>158</v>
      </c>
      <c r="E365" s="192" t="s">
        <v>1349</v>
      </c>
      <c r="F365" s="193" t="s">
        <v>1350</v>
      </c>
      <c r="G365" s="194" t="s">
        <v>421</v>
      </c>
      <c r="H365" s="195">
        <v>4</v>
      </c>
      <c r="I365" s="196"/>
      <c r="J365" s="197">
        <f>ROUND(I365*H365,2)</f>
        <v>0</v>
      </c>
      <c r="K365" s="193" t="s">
        <v>21</v>
      </c>
      <c r="L365" s="59"/>
      <c r="M365" s="198" t="s">
        <v>21</v>
      </c>
      <c r="N365" s="199" t="s">
        <v>43</v>
      </c>
      <c r="O365" s="40"/>
      <c r="P365" s="200">
        <f>O365*H365</f>
        <v>0</v>
      </c>
      <c r="Q365" s="200">
        <v>0</v>
      </c>
      <c r="R365" s="200">
        <f>Q365*H365</f>
        <v>0</v>
      </c>
      <c r="S365" s="200">
        <v>0</v>
      </c>
      <c r="T365" s="201">
        <f>S365*H365</f>
        <v>0</v>
      </c>
      <c r="AR365" s="22" t="s">
        <v>191</v>
      </c>
      <c r="AT365" s="22" t="s">
        <v>158</v>
      </c>
      <c r="AU365" s="22" t="s">
        <v>82</v>
      </c>
      <c r="AY365" s="22" t="s">
        <v>156</v>
      </c>
      <c r="BE365" s="202">
        <f>IF(N365="základní",J365,0)</f>
        <v>0</v>
      </c>
      <c r="BF365" s="202">
        <f>IF(N365="snížená",J365,0)</f>
        <v>0</v>
      </c>
      <c r="BG365" s="202">
        <f>IF(N365="zákl. přenesená",J365,0)</f>
        <v>0</v>
      </c>
      <c r="BH365" s="202">
        <f>IF(N365="sníž. přenesená",J365,0)</f>
        <v>0</v>
      </c>
      <c r="BI365" s="202">
        <f>IF(N365="nulová",J365,0)</f>
        <v>0</v>
      </c>
      <c r="BJ365" s="22" t="s">
        <v>80</v>
      </c>
      <c r="BK365" s="202">
        <f>ROUND(I365*H365,2)</f>
        <v>0</v>
      </c>
      <c r="BL365" s="22" t="s">
        <v>191</v>
      </c>
      <c r="BM365" s="22" t="s">
        <v>715</v>
      </c>
    </row>
    <row r="366" spans="2:65" s="11" customFormat="1">
      <c r="B366" s="203"/>
      <c r="C366" s="204"/>
      <c r="D366" s="205" t="s">
        <v>163</v>
      </c>
      <c r="E366" s="206" t="s">
        <v>21</v>
      </c>
      <c r="F366" s="207" t="s">
        <v>162</v>
      </c>
      <c r="G366" s="204"/>
      <c r="H366" s="208">
        <v>4</v>
      </c>
      <c r="I366" s="209"/>
      <c r="J366" s="204"/>
      <c r="K366" s="204"/>
      <c r="L366" s="210"/>
      <c r="M366" s="211"/>
      <c r="N366" s="212"/>
      <c r="O366" s="212"/>
      <c r="P366" s="212"/>
      <c r="Q366" s="212"/>
      <c r="R366" s="212"/>
      <c r="S366" s="212"/>
      <c r="T366" s="213"/>
      <c r="AT366" s="214" t="s">
        <v>163</v>
      </c>
      <c r="AU366" s="214" t="s">
        <v>82</v>
      </c>
      <c r="AV366" s="11" t="s">
        <v>82</v>
      </c>
      <c r="AW366" s="11" t="s">
        <v>35</v>
      </c>
      <c r="AX366" s="11" t="s">
        <v>72</v>
      </c>
      <c r="AY366" s="214" t="s">
        <v>156</v>
      </c>
    </row>
    <row r="367" spans="2:65" s="12" customFormat="1">
      <c r="B367" s="215"/>
      <c r="C367" s="216"/>
      <c r="D367" s="217" t="s">
        <v>163</v>
      </c>
      <c r="E367" s="218" t="s">
        <v>21</v>
      </c>
      <c r="F367" s="219" t="s">
        <v>166</v>
      </c>
      <c r="G367" s="216"/>
      <c r="H367" s="220">
        <v>4</v>
      </c>
      <c r="I367" s="221"/>
      <c r="J367" s="216"/>
      <c r="K367" s="216"/>
      <c r="L367" s="222"/>
      <c r="M367" s="223"/>
      <c r="N367" s="224"/>
      <c r="O367" s="224"/>
      <c r="P367" s="224"/>
      <c r="Q367" s="224"/>
      <c r="R367" s="224"/>
      <c r="S367" s="224"/>
      <c r="T367" s="225"/>
      <c r="AT367" s="226" t="s">
        <v>163</v>
      </c>
      <c r="AU367" s="226" t="s">
        <v>82</v>
      </c>
      <c r="AV367" s="12" t="s">
        <v>162</v>
      </c>
      <c r="AW367" s="12" t="s">
        <v>35</v>
      </c>
      <c r="AX367" s="12" t="s">
        <v>80</v>
      </c>
      <c r="AY367" s="226" t="s">
        <v>156</v>
      </c>
    </row>
    <row r="368" spans="2:65" s="1" customFormat="1" ht="22.5" customHeight="1">
      <c r="B368" s="39"/>
      <c r="C368" s="191" t="s">
        <v>446</v>
      </c>
      <c r="D368" s="191" t="s">
        <v>158</v>
      </c>
      <c r="E368" s="192" t="s">
        <v>1351</v>
      </c>
      <c r="F368" s="193" t="s">
        <v>1352</v>
      </c>
      <c r="G368" s="194" t="s">
        <v>421</v>
      </c>
      <c r="H368" s="195">
        <v>2</v>
      </c>
      <c r="I368" s="196"/>
      <c r="J368" s="197">
        <f>ROUND(I368*H368,2)</f>
        <v>0</v>
      </c>
      <c r="K368" s="193" t="s">
        <v>21</v>
      </c>
      <c r="L368" s="59"/>
      <c r="M368" s="198" t="s">
        <v>21</v>
      </c>
      <c r="N368" s="199" t="s">
        <v>43</v>
      </c>
      <c r="O368" s="40"/>
      <c r="P368" s="200">
        <f>O368*H368</f>
        <v>0</v>
      </c>
      <c r="Q368" s="200">
        <v>0</v>
      </c>
      <c r="R368" s="200">
        <f>Q368*H368</f>
        <v>0</v>
      </c>
      <c r="S368" s="200">
        <v>0</v>
      </c>
      <c r="T368" s="201">
        <f>S368*H368</f>
        <v>0</v>
      </c>
      <c r="AR368" s="22" t="s">
        <v>191</v>
      </c>
      <c r="AT368" s="22" t="s">
        <v>158</v>
      </c>
      <c r="AU368" s="22" t="s">
        <v>82</v>
      </c>
      <c r="AY368" s="22" t="s">
        <v>156</v>
      </c>
      <c r="BE368" s="202">
        <f>IF(N368="základní",J368,0)</f>
        <v>0</v>
      </c>
      <c r="BF368" s="202">
        <f>IF(N368="snížená",J368,0)</f>
        <v>0</v>
      </c>
      <c r="BG368" s="202">
        <f>IF(N368="zákl. přenesená",J368,0)</f>
        <v>0</v>
      </c>
      <c r="BH368" s="202">
        <f>IF(N368="sníž. přenesená",J368,0)</f>
        <v>0</v>
      </c>
      <c r="BI368" s="202">
        <f>IF(N368="nulová",J368,0)</f>
        <v>0</v>
      </c>
      <c r="BJ368" s="22" t="s">
        <v>80</v>
      </c>
      <c r="BK368" s="202">
        <f>ROUND(I368*H368,2)</f>
        <v>0</v>
      </c>
      <c r="BL368" s="22" t="s">
        <v>191</v>
      </c>
      <c r="BM368" s="22" t="s">
        <v>718</v>
      </c>
    </row>
    <row r="369" spans="2:65" s="1" customFormat="1" ht="22.5" customHeight="1">
      <c r="B369" s="39"/>
      <c r="C369" s="191" t="s">
        <v>719</v>
      </c>
      <c r="D369" s="191" t="s">
        <v>158</v>
      </c>
      <c r="E369" s="192" t="s">
        <v>1329</v>
      </c>
      <c r="F369" s="193" t="s">
        <v>1353</v>
      </c>
      <c r="G369" s="194" t="s">
        <v>317</v>
      </c>
      <c r="H369" s="195">
        <v>3</v>
      </c>
      <c r="I369" s="196"/>
      <c r="J369" s="197">
        <f>ROUND(I369*H369,2)</f>
        <v>0</v>
      </c>
      <c r="K369" s="193" t="s">
        <v>21</v>
      </c>
      <c r="L369" s="59"/>
      <c r="M369" s="198" t="s">
        <v>21</v>
      </c>
      <c r="N369" s="199" t="s">
        <v>43</v>
      </c>
      <c r="O369" s="40"/>
      <c r="P369" s="200">
        <f>O369*H369</f>
        <v>0</v>
      </c>
      <c r="Q369" s="200">
        <v>0</v>
      </c>
      <c r="R369" s="200">
        <f>Q369*H369</f>
        <v>0</v>
      </c>
      <c r="S369" s="200">
        <v>0</v>
      </c>
      <c r="T369" s="201">
        <f>S369*H369</f>
        <v>0</v>
      </c>
      <c r="AR369" s="22" t="s">
        <v>191</v>
      </c>
      <c r="AT369" s="22" t="s">
        <v>158</v>
      </c>
      <c r="AU369" s="22" t="s">
        <v>82</v>
      </c>
      <c r="AY369" s="22" t="s">
        <v>156</v>
      </c>
      <c r="BE369" s="202">
        <f>IF(N369="základní",J369,0)</f>
        <v>0</v>
      </c>
      <c r="BF369" s="202">
        <f>IF(N369="snížená",J369,0)</f>
        <v>0</v>
      </c>
      <c r="BG369" s="202">
        <f>IF(N369="zákl. přenesená",J369,0)</f>
        <v>0</v>
      </c>
      <c r="BH369" s="202">
        <f>IF(N369="sníž. přenesená",J369,0)</f>
        <v>0</v>
      </c>
      <c r="BI369" s="202">
        <f>IF(N369="nulová",J369,0)</f>
        <v>0</v>
      </c>
      <c r="BJ369" s="22" t="s">
        <v>80</v>
      </c>
      <c r="BK369" s="202">
        <f>ROUND(I369*H369,2)</f>
        <v>0</v>
      </c>
      <c r="BL369" s="22" t="s">
        <v>191</v>
      </c>
      <c r="BM369" s="22" t="s">
        <v>722</v>
      </c>
    </row>
    <row r="370" spans="2:65" s="11" customFormat="1">
      <c r="B370" s="203"/>
      <c r="C370" s="204"/>
      <c r="D370" s="205" t="s">
        <v>163</v>
      </c>
      <c r="E370" s="206" t="s">
        <v>21</v>
      </c>
      <c r="F370" s="207" t="s">
        <v>169</v>
      </c>
      <c r="G370" s="204"/>
      <c r="H370" s="208">
        <v>3</v>
      </c>
      <c r="I370" s="209"/>
      <c r="J370" s="204"/>
      <c r="K370" s="204"/>
      <c r="L370" s="210"/>
      <c r="M370" s="211"/>
      <c r="N370" s="212"/>
      <c r="O370" s="212"/>
      <c r="P370" s="212"/>
      <c r="Q370" s="212"/>
      <c r="R370" s="212"/>
      <c r="S370" s="212"/>
      <c r="T370" s="213"/>
      <c r="AT370" s="214" t="s">
        <v>163</v>
      </c>
      <c r="AU370" s="214" t="s">
        <v>82</v>
      </c>
      <c r="AV370" s="11" t="s">
        <v>82</v>
      </c>
      <c r="AW370" s="11" t="s">
        <v>35</v>
      </c>
      <c r="AX370" s="11" t="s">
        <v>72</v>
      </c>
      <c r="AY370" s="214" t="s">
        <v>156</v>
      </c>
    </row>
    <row r="371" spans="2:65" s="12" customFormat="1">
      <c r="B371" s="215"/>
      <c r="C371" s="216"/>
      <c r="D371" s="217" t="s">
        <v>163</v>
      </c>
      <c r="E371" s="218" t="s">
        <v>21</v>
      </c>
      <c r="F371" s="219" t="s">
        <v>166</v>
      </c>
      <c r="G371" s="216"/>
      <c r="H371" s="220">
        <v>3</v>
      </c>
      <c r="I371" s="221"/>
      <c r="J371" s="216"/>
      <c r="K371" s="216"/>
      <c r="L371" s="222"/>
      <c r="M371" s="223"/>
      <c r="N371" s="224"/>
      <c r="O371" s="224"/>
      <c r="P371" s="224"/>
      <c r="Q371" s="224"/>
      <c r="R371" s="224"/>
      <c r="S371" s="224"/>
      <c r="T371" s="225"/>
      <c r="AT371" s="226" t="s">
        <v>163</v>
      </c>
      <c r="AU371" s="226" t="s">
        <v>82</v>
      </c>
      <c r="AV371" s="12" t="s">
        <v>162</v>
      </c>
      <c r="AW371" s="12" t="s">
        <v>35</v>
      </c>
      <c r="AX371" s="12" t="s">
        <v>80</v>
      </c>
      <c r="AY371" s="226" t="s">
        <v>156</v>
      </c>
    </row>
    <row r="372" spans="2:65" s="1" customFormat="1" ht="22.5" customHeight="1">
      <c r="B372" s="39"/>
      <c r="C372" s="191" t="s">
        <v>450</v>
      </c>
      <c r="D372" s="191" t="s">
        <v>158</v>
      </c>
      <c r="E372" s="192" t="s">
        <v>1354</v>
      </c>
      <c r="F372" s="193" t="s">
        <v>1355</v>
      </c>
      <c r="G372" s="194" t="s">
        <v>317</v>
      </c>
      <c r="H372" s="195">
        <v>1</v>
      </c>
      <c r="I372" s="196"/>
      <c r="J372" s="197">
        <f>ROUND(I372*H372,2)</f>
        <v>0</v>
      </c>
      <c r="K372" s="193" t="s">
        <v>21</v>
      </c>
      <c r="L372" s="59"/>
      <c r="M372" s="198" t="s">
        <v>21</v>
      </c>
      <c r="N372" s="199" t="s">
        <v>43</v>
      </c>
      <c r="O372" s="40"/>
      <c r="P372" s="200">
        <f>O372*H372</f>
        <v>0</v>
      </c>
      <c r="Q372" s="200">
        <v>0</v>
      </c>
      <c r="R372" s="200">
        <f>Q372*H372</f>
        <v>0</v>
      </c>
      <c r="S372" s="200">
        <v>0</v>
      </c>
      <c r="T372" s="201">
        <f>S372*H372</f>
        <v>0</v>
      </c>
      <c r="AR372" s="22" t="s">
        <v>191</v>
      </c>
      <c r="AT372" s="22" t="s">
        <v>158</v>
      </c>
      <c r="AU372" s="22" t="s">
        <v>82</v>
      </c>
      <c r="AY372" s="22" t="s">
        <v>156</v>
      </c>
      <c r="BE372" s="202">
        <f>IF(N372="základní",J372,0)</f>
        <v>0</v>
      </c>
      <c r="BF372" s="202">
        <f>IF(N372="snížená",J372,0)</f>
        <v>0</v>
      </c>
      <c r="BG372" s="202">
        <f>IF(N372="zákl. přenesená",J372,0)</f>
        <v>0</v>
      </c>
      <c r="BH372" s="202">
        <f>IF(N372="sníž. přenesená",J372,0)</f>
        <v>0</v>
      </c>
      <c r="BI372" s="202">
        <f>IF(N372="nulová",J372,0)</f>
        <v>0</v>
      </c>
      <c r="BJ372" s="22" t="s">
        <v>80</v>
      </c>
      <c r="BK372" s="202">
        <f>ROUND(I372*H372,2)</f>
        <v>0</v>
      </c>
      <c r="BL372" s="22" t="s">
        <v>191</v>
      </c>
      <c r="BM372" s="22" t="s">
        <v>725</v>
      </c>
    </row>
    <row r="373" spans="2:65" s="1" customFormat="1" ht="22.5" customHeight="1">
      <c r="B373" s="39"/>
      <c r="C373" s="191" t="s">
        <v>726</v>
      </c>
      <c r="D373" s="191" t="s">
        <v>158</v>
      </c>
      <c r="E373" s="192" t="s">
        <v>1356</v>
      </c>
      <c r="F373" s="193" t="s">
        <v>1357</v>
      </c>
      <c r="G373" s="194" t="s">
        <v>317</v>
      </c>
      <c r="H373" s="195">
        <v>1</v>
      </c>
      <c r="I373" s="196"/>
      <c r="J373" s="197">
        <f>ROUND(I373*H373,2)</f>
        <v>0</v>
      </c>
      <c r="K373" s="193" t="s">
        <v>21</v>
      </c>
      <c r="L373" s="59"/>
      <c r="M373" s="198" t="s">
        <v>21</v>
      </c>
      <c r="N373" s="199" t="s">
        <v>43</v>
      </c>
      <c r="O373" s="40"/>
      <c r="P373" s="200">
        <f>O373*H373</f>
        <v>0</v>
      </c>
      <c r="Q373" s="200">
        <v>0</v>
      </c>
      <c r="R373" s="200">
        <f>Q373*H373</f>
        <v>0</v>
      </c>
      <c r="S373" s="200">
        <v>0</v>
      </c>
      <c r="T373" s="201">
        <f>S373*H373</f>
        <v>0</v>
      </c>
      <c r="AR373" s="22" t="s">
        <v>191</v>
      </c>
      <c r="AT373" s="22" t="s">
        <v>158</v>
      </c>
      <c r="AU373" s="22" t="s">
        <v>82</v>
      </c>
      <c r="AY373" s="22" t="s">
        <v>156</v>
      </c>
      <c r="BE373" s="202">
        <f>IF(N373="základní",J373,0)</f>
        <v>0</v>
      </c>
      <c r="BF373" s="202">
        <f>IF(N373="snížená",J373,0)</f>
        <v>0</v>
      </c>
      <c r="BG373" s="202">
        <f>IF(N373="zákl. přenesená",J373,0)</f>
        <v>0</v>
      </c>
      <c r="BH373" s="202">
        <f>IF(N373="sníž. přenesená",J373,0)</f>
        <v>0</v>
      </c>
      <c r="BI373" s="202">
        <f>IF(N373="nulová",J373,0)</f>
        <v>0</v>
      </c>
      <c r="BJ373" s="22" t="s">
        <v>80</v>
      </c>
      <c r="BK373" s="202">
        <f>ROUND(I373*H373,2)</f>
        <v>0</v>
      </c>
      <c r="BL373" s="22" t="s">
        <v>191</v>
      </c>
      <c r="BM373" s="22" t="s">
        <v>729</v>
      </c>
    </row>
    <row r="374" spans="2:65" s="11" customFormat="1">
      <c r="B374" s="203"/>
      <c r="C374" s="204"/>
      <c r="D374" s="205" t="s">
        <v>163</v>
      </c>
      <c r="E374" s="206" t="s">
        <v>21</v>
      </c>
      <c r="F374" s="207" t="s">
        <v>80</v>
      </c>
      <c r="G374" s="204"/>
      <c r="H374" s="208">
        <v>1</v>
      </c>
      <c r="I374" s="209"/>
      <c r="J374" s="204"/>
      <c r="K374" s="204"/>
      <c r="L374" s="210"/>
      <c r="M374" s="211"/>
      <c r="N374" s="212"/>
      <c r="O374" s="212"/>
      <c r="P374" s="212"/>
      <c r="Q374" s="212"/>
      <c r="R374" s="212"/>
      <c r="S374" s="212"/>
      <c r="T374" s="213"/>
      <c r="AT374" s="214" t="s">
        <v>163</v>
      </c>
      <c r="AU374" s="214" t="s">
        <v>82</v>
      </c>
      <c r="AV374" s="11" t="s">
        <v>82</v>
      </c>
      <c r="AW374" s="11" t="s">
        <v>35</v>
      </c>
      <c r="AX374" s="11" t="s">
        <v>72</v>
      </c>
      <c r="AY374" s="214" t="s">
        <v>156</v>
      </c>
    </row>
    <row r="375" spans="2:65" s="12" customFormat="1">
      <c r="B375" s="215"/>
      <c r="C375" s="216"/>
      <c r="D375" s="217" t="s">
        <v>163</v>
      </c>
      <c r="E375" s="218" t="s">
        <v>21</v>
      </c>
      <c r="F375" s="219" t="s">
        <v>166</v>
      </c>
      <c r="G375" s="216"/>
      <c r="H375" s="220">
        <v>1</v>
      </c>
      <c r="I375" s="221"/>
      <c r="J375" s="216"/>
      <c r="K375" s="216"/>
      <c r="L375" s="222"/>
      <c r="M375" s="223"/>
      <c r="N375" s="224"/>
      <c r="O375" s="224"/>
      <c r="P375" s="224"/>
      <c r="Q375" s="224"/>
      <c r="R375" s="224"/>
      <c r="S375" s="224"/>
      <c r="T375" s="225"/>
      <c r="AT375" s="226" t="s">
        <v>163</v>
      </c>
      <c r="AU375" s="226" t="s">
        <v>82</v>
      </c>
      <c r="AV375" s="12" t="s">
        <v>162</v>
      </c>
      <c r="AW375" s="12" t="s">
        <v>35</v>
      </c>
      <c r="AX375" s="12" t="s">
        <v>80</v>
      </c>
      <c r="AY375" s="226" t="s">
        <v>156</v>
      </c>
    </row>
    <row r="376" spans="2:65" s="1" customFormat="1" ht="31.5" customHeight="1">
      <c r="B376" s="39"/>
      <c r="C376" s="191" t="s">
        <v>453</v>
      </c>
      <c r="D376" s="191" t="s">
        <v>158</v>
      </c>
      <c r="E376" s="192" t="s">
        <v>1358</v>
      </c>
      <c r="F376" s="193" t="s">
        <v>1359</v>
      </c>
      <c r="G376" s="194" t="s">
        <v>317</v>
      </c>
      <c r="H376" s="195">
        <v>1</v>
      </c>
      <c r="I376" s="196"/>
      <c r="J376" s="197">
        <f>ROUND(I376*H376,2)</f>
        <v>0</v>
      </c>
      <c r="K376" s="193" t="s">
        <v>21</v>
      </c>
      <c r="L376" s="59"/>
      <c r="M376" s="198" t="s">
        <v>21</v>
      </c>
      <c r="N376" s="199" t="s">
        <v>43</v>
      </c>
      <c r="O376" s="40"/>
      <c r="P376" s="200">
        <f>O376*H376</f>
        <v>0</v>
      </c>
      <c r="Q376" s="200">
        <v>0</v>
      </c>
      <c r="R376" s="200">
        <f>Q376*H376</f>
        <v>0</v>
      </c>
      <c r="S376" s="200">
        <v>0</v>
      </c>
      <c r="T376" s="201">
        <f>S376*H376</f>
        <v>0</v>
      </c>
      <c r="AR376" s="22" t="s">
        <v>191</v>
      </c>
      <c r="AT376" s="22" t="s">
        <v>158</v>
      </c>
      <c r="AU376" s="22" t="s">
        <v>82</v>
      </c>
      <c r="AY376" s="22" t="s">
        <v>156</v>
      </c>
      <c r="BE376" s="202">
        <f>IF(N376="základní",J376,0)</f>
        <v>0</v>
      </c>
      <c r="BF376" s="202">
        <f>IF(N376="snížená",J376,0)</f>
        <v>0</v>
      </c>
      <c r="BG376" s="202">
        <f>IF(N376="zákl. přenesená",J376,0)</f>
        <v>0</v>
      </c>
      <c r="BH376" s="202">
        <f>IF(N376="sníž. přenesená",J376,0)</f>
        <v>0</v>
      </c>
      <c r="BI376" s="202">
        <f>IF(N376="nulová",J376,0)</f>
        <v>0</v>
      </c>
      <c r="BJ376" s="22" t="s">
        <v>80</v>
      </c>
      <c r="BK376" s="202">
        <f>ROUND(I376*H376,2)</f>
        <v>0</v>
      </c>
      <c r="BL376" s="22" t="s">
        <v>191</v>
      </c>
      <c r="BM376" s="22" t="s">
        <v>1360</v>
      </c>
    </row>
    <row r="377" spans="2:65" s="1" customFormat="1" ht="31.5" customHeight="1">
      <c r="B377" s="39"/>
      <c r="C377" s="191" t="s">
        <v>1361</v>
      </c>
      <c r="D377" s="191" t="s">
        <v>158</v>
      </c>
      <c r="E377" s="192" t="s">
        <v>1362</v>
      </c>
      <c r="F377" s="193" t="s">
        <v>1363</v>
      </c>
      <c r="G377" s="194" t="s">
        <v>317</v>
      </c>
      <c r="H377" s="195">
        <v>1</v>
      </c>
      <c r="I377" s="196"/>
      <c r="J377" s="197">
        <f>ROUND(I377*H377,2)</f>
        <v>0</v>
      </c>
      <c r="K377" s="193" t="s">
        <v>21</v>
      </c>
      <c r="L377" s="59"/>
      <c r="M377" s="198" t="s">
        <v>21</v>
      </c>
      <c r="N377" s="199" t="s">
        <v>43</v>
      </c>
      <c r="O377" s="40"/>
      <c r="P377" s="200">
        <f>O377*H377</f>
        <v>0</v>
      </c>
      <c r="Q377" s="200">
        <v>0</v>
      </c>
      <c r="R377" s="200">
        <f>Q377*H377</f>
        <v>0</v>
      </c>
      <c r="S377" s="200">
        <v>0</v>
      </c>
      <c r="T377" s="201">
        <f>S377*H377</f>
        <v>0</v>
      </c>
      <c r="AR377" s="22" t="s">
        <v>191</v>
      </c>
      <c r="AT377" s="22" t="s">
        <v>158</v>
      </c>
      <c r="AU377" s="22" t="s">
        <v>82</v>
      </c>
      <c r="AY377" s="22" t="s">
        <v>156</v>
      </c>
      <c r="BE377" s="202">
        <f>IF(N377="základní",J377,0)</f>
        <v>0</v>
      </c>
      <c r="BF377" s="202">
        <f>IF(N377="snížená",J377,0)</f>
        <v>0</v>
      </c>
      <c r="BG377" s="202">
        <f>IF(N377="zákl. přenesená",J377,0)</f>
        <v>0</v>
      </c>
      <c r="BH377" s="202">
        <f>IF(N377="sníž. přenesená",J377,0)</f>
        <v>0</v>
      </c>
      <c r="BI377" s="202">
        <f>IF(N377="nulová",J377,0)</f>
        <v>0</v>
      </c>
      <c r="BJ377" s="22" t="s">
        <v>80</v>
      </c>
      <c r="BK377" s="202">
        <f>ROUND(I377*H377,2)</f>
        <v>0</v>
      </c>
      <c r="BL377" s="22" t="s">
        <v>191</v>
      </c>
      <c r="BM377" s="22" t="s">
        <v>1364</v>
      </c>
    </row>
    <row r="378" spans="2:65" s="11" customFormat="1">
      <c r="B378" s="203"/>
      <c r="C378" s="204"/>
      <c r="D378" s="205" t="s">
        <v>163</v>
      </c>
      <c r="E378" s="206" t="s">
        <v>21</v>
      </c>
      <c r="F378" s="207" t="s">
        <v>80</v>
      </c>
      <c r="G378" s="204"/>
      <c r="H378" s="208">
        <v>1</v>
      </c>
      <c r="I378" s="209"/>
      <c r="J378" s="204"/>
      <c r="K378" s="204"/>
      <c r="L378" s="210"/>
      <c r="M378" s="211"/>
      <c r="N378" s="212"/>
      <c r="O378" s="212"/>
      <c r="P378" s="212"/>
      <c r="Q378" s="212"/>
      <c r="R378" s="212"/>
      <c r="S378" s="212"/>
      <c r="T378" s="213"/>
      <c r="AT378" s="214" t="s">
        <v>163</v>
      </c>
      <c r="AU378" s="214" t="s">
        <v>82</v>
      </c>
      <c r="AV378" s="11" t="s">
        <v>82</v>
      </c>
      <c r="AW378" s="11" t="s">
        <v>35</v>
      </c>
      <c r="AX378" s="11" t="s">
        <v>72</v>
      </c>
      <c r="AY378" s="214" t="s">
        <v>156</v>
      </c>
    </row>
    <row r="379" spans="2:65" s="12" customFormat="1">
      <c r="B379" s="215"/>
      <c r="C379" s="216"/>
      <c r="D379" s="217" t="s">
        <v>163</v>
      </c>
      <c r="E379" s="218" t="s">
        <v>21</v>
      </c>
      <c r="F379" s="219" t="s">
        <v>166</v>
      </c>
      <c r="G379" s="216"/>
      <c r="H379" s="220">
        <v>1</v>
      </c>
      <c r="I379" s="221"/>
      <c r="J379" s="216"/>
      <c r="K379" s="216"/>
      <c r="L379" s="222"/>
      <c r="M379" s="223"/>
      <c r="N379" s="224"/>
      <c r="O379" s="224"/>
      <c r="P379" s="224"/>
      <c r="Q379" s="224"/>
      <c r="R379" s="224"/>
      <c r="S379" s="224"/>
      <c r="T379" s="225"/>
      <c r="AT379" s="226" t="s">
        <v>163</v>
      </c>
      <c r="AU379" s="226" t="s">
        <v>82</v>
      </c>
      <c r="AV379" s="12" t="s">
        <v>162</v>
      </c>
      <c r="AW379" s="12" t="s">
        <v>35</v>
      </c>
      <c r="AX379" s="12" t="s">
        <v>80</v>
      </c>
      <c r="AY379" s="226" t="s">
        <v>156</v>
      </c>
    </row>
    <row r="380" spans="2:65" s="1" customFormat="1" ht="31.5" customHeight="1">
      <c r="B380" s="39"/>
      <c r="C380" s="191" t="s">
        <v>457</v>
      </c>
      <c r="D380" s="191" t="s">
        <v>158</v>
      </c>
      <c r="E380" s="192" t="s">
        <v>1365</v>
      </c>
      <c r="F380" s="193" t="s">
        <v>1366</v>
      </c>
      <c r="G380" s="194" t="s">
        <v>944</v>
      </c>
      <c r="H380" s="249"/>
      <c r="I380" s="196"/>
      <c r="J380" s="197">
        <f>ROUND(I380*H380,2)</f>
        <v>0</v>
      </c>
      <c r="K380" s="193" t="s">
        <v>21</v>
      </c>
      <c r="L380" s="59"/>
      <c r="M380" s="198" t="s">
        <v>21</v>
      </c>
      <c r="N380" s="199" t="s">
        <v>43</v>
      </c>
      <c r="O380" s="40"/>
      <c r="P380" s="200">
        <f>O380*H380</f>
        <v>0</v>
      </c>
      <c r="Q380" s="200">
        <v>0</v>
      </c>
      <c r="R380" s="200">
        <f>Q380*H380</f>
        <v>0</v>
      </c>
      <c r="S380" s="200">
        <v>0</v>
      </c>
      <c r="T380" s="201">
        <f>S380*H380</f>
        <v>0</v>
      </c>
      <c r="AR380" s="22" t="s">
        <v>191</v>
      </c>
      <c r="AT380" s="22" t="s">
        <v>158</v>
      </c>
      <c r="AU380" s="22" t="s">
        <v>82</v>
      </c>
      <c r="AY380" s="22" t="s">
        <v>156</v>
      </c>
      <c r="BE380" s="202">
        <f>IF(N380="základní",J380,0)</f>
        <v>0</v>
      </c>
      <c r="BF380" s="202">
        <f>IF(N380="snížená",J380,0)</f>
        <v>0</v>
      </c>
      <c r="BG380" s="202">
        <f>IF(N380="zákl. přenesená",J380,0)</f>
        <v>0</v>
      </c>
      <c r="BH380" s="202">
        <f>IF(N380="sníž. přenesená",J380,0)</f>
        <v>0</v>
      </c>
      <c r="BI380" s="202">
        <f>IF(N380="nulová",J380,0)</f>
        <v>0</v>
      </c>
      <c r="BJ380" s="22" t="s">
        <v>80</v>
      </c>
      <c r="BK380" s="202">
        <f>ROUND(I380*H380,2)</f>
        <v>0</v>
      </c>
      <c r="BL380" s="22" t="s">
        <v>191</v>
      </c>
      <c r="BM380" s="22" t="s">
        <v>1367</v>
      </c>
    </row>
    <row r="381" spans="2:65" s="10" customFormat="1" ht="29.85" customHeight="1">
      <c r="B381" s="174"/>
      <c r="C381" s="175"/>
      <c r="D381" s="188" t="s">
        <v>71</v>
      </c>
      <c r="E381" s="189" t="s">
        <v>963</v>
      </c>
      <c r="F381" s="189" t="s">
        <v>964</v>
      </c>
      <c r="G381" s="175"/>
      <c r="H381" s="175"/>
      <c r="I381" s="178"/>
      <c r="J381" s="190">
        <f>BK381</f>
        <v>0</v>
      </c>
      <c r="K381" s="175"/>
      <c r="L381" s="180"/>
      <c r="M381" s="181"/>
      <c r="N381" s="182"/>
      <c r="O381" s="182"/>
      <c r="P381" s="183">
        <f>SUM(P382:P442)</f>
        <v>0</v>
      </c>
      <c r="Q381" s="182"/>
      <c r="R381" s="183">
        <f>SUM(R382:R442)</f>
        <v>0</v>
      </c>
      <c r="S381" s="182"/>
      <c r="T381" s="184">
        <f>SUM(T382:T442)</f>
        <v>0</v>
      </c>
      <c r="AR381" s="185" t="s">
        <v>82</v>
      </c>
      <c r="AT381" s="186" t="s">
        <v>71</v>
      </c>
      <c r="AU381" s="186" t="s">
        <v>80</v>
      </c>
      <c r="AY381" s="185" t="s">
        <v>156</v>
      </c>
      <c r="BK381" s="187">
        <f>SUM(BK382:BK442)</f>
        <v>0</v>
      </c>
    </row>
    <row r="382" spans="2:65" s="1" customFormat="1" ht="22.5" customHeight="1">
      <c r="B382" s="39"/>
      <c r="C382" s="191" t="s">
        <v>1368</v>
      </c>
      <c r="D382" s="191" t="s">
        <v>158</v>
      </c>
      <c r="E382" s="192" t="s">
        <v>1369</v>
      </c>
      <c r="F382" s="193" t="s">
        <v>1370</v>
      </c>
      <c r="G382" s="194" t="s">
        <v>349</v>
      </c>
      <c r="H382" s="195">
        <v>42</v>
      </c>
      <c r="I382" s="196"/>
      <c r="J382" s="197">
        <f>ROUND(I382*H382,2)</f>
        <v>0</v>
      </c>
      <c r="K382" s="193" t="s">
        <v>21</v>
      </c>
      <c r="L382" s="59"/>
      <c r="M382" s="198" t="s">
        <v>21</v>
      </c>
      <c r="N382" s="199" t="s">
        <v>43</v>
      </c>
      <c r="O382" s="40"/>
      <c r="P382" s="200">
        <f>O382*H382</f>
        <v>0</v>
      </c>
      <c r="Q382" s="200">
        <v>0</v>
      </c>
      <c r="R382" s="200">
        <f>Q382*H382</f>
        <v>0</v>
      </c>
      <c r="S382" s="200">
        <v>0</v>
      </c>
      <c r="T382" s="201">
        <f>S382*H382</f>
        <v>0</v>
      </c>
      <c r="AR382" s="22" t="s">
        <v>191</v>
      </c>
      <c r="AT382" s="22" t="s">
        <v>158</v>
      </c>
      <c r="AU382" s="22" t="s">
        <v>82</v>
      </c>
      <c r="AY382" s="22" t="s">
        <v>156</v>
      </c>
      <c r="BE382" s="202">
        <f>IF(N382="základní",J382,0)</f>
        <v>0</v>
      </c>
      <c r="BF382" s="202">
        <f>IF(N382="snížená",J382,0)</f>
        <v>0</v>
      </c>
      <c r="BG382" s="202">
        <f>IF(N382="zákl. přenesená",J382,0)</f>
        <v>0</v>
      </c>
      <c r="BH382" s="202">
        <f>IF(N382="sníž. přenesená",J382,0)</f>
        <v>0</v>
      </c>
      <c r="BI382" s="202">
        <f>IF(N382="nulová",J382,0)</f>
        <v>0</v>
      </c>
      <c r="BJ382" s="22" t="s">
        <v>80</v>
      </c>
      <c r="BK382" s="202">
        <f>ROUND(I382*H382,2)</f>
        <v>0</v>
      </c>
      <c r="BL382" s="22" t="s">
        <v>191</v>
      </c>
      <c r="BM382" s="22" t="s">
        <v>1371</v>
      </c>
    </row>
    <row r="383" spans="2:65" s="1" customFormat="1" ht="22.5" customHeight="1">
      <c r="B383" s="39"/>
      <c r="C383" s="191" t="s">
        <v>460</v>
      </c>
      <c r="D383" s="191" t="s">
        <v>158</v>
      </c>
      <c r="E383" s="192" t="s">
        <v>1372</v>
      </c>
      <c r="F383" s="193" t="s">
        <v>1373</v>
      </c>
      <c r="G383" s="194" t="s">
        <v>349</v>
      </c>
      <c r="H383" s="195">
        <v>47</v>
      </c>
      <c r="I383" s="196"/>
      <c r="J383" s="197">
        <f>ROUND(I383*H383,2)</f>
        <v>0</v>
      </c>
      <c r="K383" s="193" t="s">
        <v>21</v>
      </c>
      <c r="L383" s="59"/>
      <c r="M383" s="198" t="s">
        <v>21</v>
      </c>
      <c r="N383" s="199" t="s">
        <v>43</v>
      </c>
      <c r="O383" s="40"/>
      <c r="P383" s="200">
        <f>O383*H383</f>
        <v>0</v>
      </c>
      <c r="Q383" s="200">
        <v>0</v>
      </c>
      <c r="R383" s="200">
        <f>Q383*H383</f>
        <v>0</v>
      </c>
      <c r="S383" s="200">
        <v>0</v>
      </c>
      <c r="T383" s="201">
        <f>S383*H383</f>
        <v>0</v>
      </c>
      <c r="AR383" s="22" t="s">
        <v>191</v>
      </c>
      <c r="AT383" s="22" t="s">
        <v>158</v>
      </c>
      <c r="AU383" s="22" t="s">
        <v>82</v>
      </c>
      <c r="AY383" s="22" t="s">
        <v>156</v>
      </c>
      <c r="BE383" s="202">
        <f>IF(N383="základní",J383,0)</f>
        <v>0</v>
      </c>
      <c r="BF383" s="202">
        <f>IF(N383="snížená",J383,0)</f>
        <v>0</v>
      </c>
      <c r="BG383" s="202">
        <f>IF(N383="zákl. přenesená",J383,0)</f>
        <v>0</v>
      </c>
      <c r="BH383" s="202">
        <f>IF(N383="sníž. přenesená",J383,0)</f>
        <v>0</v>
      </c>
      <c r="BI383" s="202">
        <f>IF(N383="nulová",J383,0)</f>
        <v>0</v>
      </c>
      <c r="BJ383" s="22" t="s">
        <v>80</v>
      </c>
      <c r="BK383" s="202">
        <f>ROUND(I383*H383,2)</f>
        <v>0</v>
      </c>
      <c r="BL383" s="22" t="s">
        <v>191</v>
      </c>
      <c r="BM383" s="22" t="s">
        <v>1374</v>
      </c>
    </row>
    <row r="384" spans="2:65" s="11" customFormat="1">
      <c r="B384" s="203"/>
      <c r="C384" s="204"/>
      <c r="D384" s="205" t="s">
        <v>163</v>
      </c>
      <c r="E384" s="206" t="s">
        <v>21</v>
      </c>
      <c r="F384" s="207" t="s">
        <v>360</v>
      </c>
      <c r="G384" s="204"/>
      <c r="H384" s="208">
        <v>47</v>
      </c>
      <c r="I384" s="209"/>
      <c r="J384" s="204"/>
      <c r="K384" s="204"/>
      <c r="L384" s="210"/>
      <c r="M384" s="211"/>
      <c r="N384" s="212"/>
      <c r="O384" s="212"/>
      <c r="P384" s="212"/>
      <c r="Q384" s="212"/>
      <c r="R384" s="212"/>
      <c r="S384" s="212"/>
      <c r="T384" s="213"/>
      <c r="AT384" s="214" t="s">
        <v>163</v>
      </c>
      <c r="AU384" s="214" t="s">
        <v>82</v>
      </c>
      <c r="AV384" s="11" t="s">
        <v>82</v>
      </c>
      <c r="AW384" s="11" t="s">
        <v>35</v>
      </c>
      <c r="AX384" s="11" t="s">
        <v>72</v>
      </c>
      <c r="AY384" s="214" t="s">
        <v>156</v>
      </c>
    </row>
    <row r="385" spans="2:65" s="12" customFormat="1">
      <c r="B385" s="215"/>
      <c r="C385" s="216"/>
      <c r="D385" s="217" t="s">
        <v>163</v>
      </c>
      <c r="E385" s="218" t="s">
        <v>21</v>
      </c>
      <c r="F385" s="219" t="s">
        <v>166</v>
      </c>
      <c r="G385" s="216"/>
      <c r="H385" s="220">
        <v>47</v>
      </c>
      <c r="I385" s="221"/>
      <c r="J385" s="216"/>
      <c r="K385" s="216"/>
      <c r="L385" s="222"/>
      <c r="M385" s="223"/>
      <c r="N385" s="224"/>
      <c r="O385" s="224"/>
      <c r="P385" s="224"/>
      <c r="Q385" s="224"/>
      <c r="R385" s="224"/>
      <c r="S385" s="224"/>
      <c r="T385" s="225"/>
      <c r="AT385" s="226" t="s">
        <v>163</v>
      </c>
      <c r="AU385" s="226" t="s">
        <v>82</v>
      </c>
      <c r="AV385" s="12" t="s">
        <v>162</v>
      </c>
      <c r="AW385" s="12" t="s">
        <v>35</v>
      </c>
      <c r="AX385" s="12" t="s">
        <v>80</v>
      </c>
      <c r="AY385" s="226" t="s">
        <v>156</v>
      </c>
    </row>
    <row r="386" spans="2:65" s="1" customFormat="1" ht="22.5" customHeight="1">
      <c r="B386" s="39"/>
      <c r="C386" s="191" t="s">
        <v>1107</v>
      </c>
      <c r="D386" s="191" t="s">
        <v>158</v>
      </c>
      <c r="E386" s="192" t="s">
        <v>1375</v>
      </c>
      <c r="F386" s="193" t="s">
        <v>1376</v>
      </c>
      <c r="G386" s="194" t="s">
        <v>349</v>
      </c>
      <c r="H386" s="195">
        <v>52</v>
      </c>
      <c r="I386" s="196"/>
      <c r="J386" s="197">
        <f>ROUND(I386*H386,2)</f>
        <v>0</v>
      </c>
      <c r="K386" s="193" t="s">
        <v>21</v>
      </c>
      <c r="L386" s="59"/>
      <c r="M386" s="198" t="s">
        <v>21</v>
      </c>
      <c r="N386" s="199" t="s">
        <v>43</v>
      </c>
      <c r="O386" s="40"/>
      <c r="P386" s="200">
        <f>O386*H386</f>
        <v>0</v>
      </c>
      <c r="Q386" s="200">
        <v>0</v>
      </c>
      <c r="R386" s="200">
        <f>Q386*H386</f>
        <v>0</v>
      </c>
      <c r="S386" s="200">
        <v>0</v>
      </c>
      <c r="T386" s="201">
        <f>S386*H386</f>
        <v>0</v>
      </c>
      <c r="AR386" s="22" t="s">
        <v>191</v>
      </c>
      <c r="AT386" s="22" t="s">
        <v>158</v>
      </c>
      <c r="AU386" s="22" t="s">
        <v>82</v>
      </c>
      <c r="AY386" s="22" t="s">
        <v>156</v>
      </c>
      <c r="BE386" s="202">
        <f>IF(N386="základní",J386,0)</f>
        <v>0</v>
      </c>
      <c r="BF386" s="202">
        <f>IF(N386="snížená",J386,0)</f>
        <v>0</v>
      </c>
      <c r="BG386" s="202">
        <f>IF(N386="zákl. přenesená",J386,0)</f>
        <v>0</v>
      </c>
      <c r="BH386" s="202">
        <f>IF(N386="sníž. přenesená",J386,0)</f>
        <v>0</v>
      </c>
      <c r="BI386" s="202">
        <f>IF(N386="nulová",J386,0)</f>
        <v>0</v>
      </c>
      <c r="BJ386" s="22" t="s">
        <v>80</v>
      </c>
      <c r="BK386" s="202">
        <f>ROUND(I386*H386,2)</f>
        <v>0</v>
      </c>
      <c r="BL386" s="22" t="s">
        <v>191</v>
      </c>
      <c r="BM386" s="22" t="s">
        <v>1377</v>
      </c>
    </row>
    <row r="387" spans="2:65" s="1" customFormat="1" ht="31.5" customHeight="1">
      <c r="B387" s="39"/>
      <c r="C387" s="191" t="s">
        <v>465</v>
      </c>
      <c r="D387" s="191" t="s">
        <v>158</v>
      </c>
      <c r="E387" s="192" t="s">
        <v>1378</v>
      </c>
      <c r="F387" s="193" t="s">
        <v>1379</v>
      </c>
      <c r="G387" s="194" t="s">
        <v>317</v>
      </c>
      <c r="H387" s="195">
        <v>22</v>
      </c>
      <c r="I387" s="196"/>
      <c r="J387" s="197">
        <f>ROUND(I387*H387,2)</f>
        <v>0</v>
      </c>
      <c r="K387" s="193" t="s">
        <v>21</v>
      </c>
      <c r="L387" s="59"/>
      <c r="M387" s="198" t="s">
        <v>21</v>
      </c>
      <c r="N387" s="199" t="s">
        <v>43</v>
      </c>
      <c r="O387" s="40"/>
      <c r="P387" s="200">
        <f>O387*H387</f>
        <v>0</v>
      </c>
      <c r="Q387" s="200">
        <v>0</v>
      </c>
      <c r="R387" s="200">
        <f>Q387*H387</f>
        <v>0</v>
      </c>
      <c r="S387" s="200">
        <v>0</v>
      </c>
      <c r="T387" s="201">
        <f>S387*H387</f>
        <v>0</v>
      </c>
      <c r="AR387" s="22" t="s">
        <v>191</v>
      </c>
      <c r="AT387" s="22" t="s">
        <v>158</v>
      </c>
      <c r="AU387" s="22" t="s">
        <v>82</v>
      </c>
      <c r="AY387" s="22" t="s">
        <v>156</v>
      </c>
      <c r="BE387" s="202">
        <f>IF(N387="základní",J387,0)</f>
        <v>0</v>
      </c>
      <c r="BF387" s="202">
        <f>IF(N387="snížená",J387,0)</f>
        <v>0</v>
      </c>
      <c r="BG387" s="202">
        <f>IF(N387="zákl. přenesená",J387,0)</f>
        <v>0</v>
      </c>
      <c r="BH387" s="202">
        <f>IF(N387="sníž. přenesená",J387,0)</f>
        <v>0</v>
      </c>
      <c r="BI387" s="202">
        <f>IF(N387="nulová",J387,0)</f>
        <v>0</v>
      </c>
      <c r="BJ387" s="22" t="s">
        <v>80</v>
      </c>
      <c r="BK387" s="202">
        <f>ROUND(I387*H387,2)</f>
        <v>0</v>
      </c>
      <c r="BL387" s="22" t="s">
        <v>191</v>
      </c>
      <c r="BM387" s="22" t="s">
        <v>1380</v>
      </c>
    </row>
    <row r="388" spans="2:65" s="11" customFormat="1">
      <c r="B388" s="203"/>
      <c r="C388" s="204"/>
      <c r="D388" s="205" t="s">
        <v>163</v>
      </c>
      <c r="E388" s="206" t="s">
        <v>21</v>
      </c>
      <c r="F388" s="207" t="s">
        <v>203</v>
      </c>
      <c r="G388" s="204"/>
      <c r="H388" s="208">
        <v>22</v>
      </c>
      <c r="I388" s="209"/>
      <c r="J388" s="204"/>
      <c r="K388" s="204"/>
      <c r="L388" s="210"/>
      <c r="M388" s="211"/>
      <c r="N388" s="212"/>
      <c r="O388" s="212"/>
      <c r="P388" s="212"/>
      <c r="Q388" s="212"/>
      <c r="R388" s="212"/>
      <c r="S388" s="212"/>
      <c r="T388" s="213"/>
      <c r="AT388" s="214" t="s">
        <v>163</v>
      </c>
      <c r="AU388" s="214" t="s">
        <v>82</v>
      </c>
      <c r="AV388" s="11" t="s">
        <v>82</v>
      </c>
      <c r="AW388" s="11" t="s">
        <v>35</v>
      </c>
      <c r="AX388" s="11" t="s">
        <v>72</v>
      </c>
      <c r="AY388" s="214" t="s">
        <v>156</v>
      </c>
    </row>
    <row r="389" spans="2:65" s="12" customFormat="1">
      <c r="B389" s="215"/>
      <c r="C389" s="216"/>
      <c r="D389" s="217" t="s">
        <v>163</v>
      </c>
      <c r="E389" s="218" t="s">
        <v>21</v>
      </c>
      <c r="F389" s="219" t="s">
        <v>166</v>
      </c>
      <c r="G389" s="216"/>
      <c r="H389" s="220">
        <v>22</v>
      </c>
      <c r="I389" s="221"/>
      <c r="J389" s="216"/>
      <c r="K389" s="216"/>
      <c r="L389" s="222"/>
      <c r="M389" s="223"/>
      <c r="N389" s="224"/>
      <c r="O389" s="224"/>
      <c r="P389" s="224"/>
      <c r="Q389" s="224"/>
      <c r="R389" s="224"/>
      <c r="S389" s="224"/>
      <c r="T389" s="225"/>
      <c r="AT389" s="226" t="s">
        <v>163</v>
      </c>
      <c r="AU389" s="226" t="s">
        <v>82</v>
      </c>
      <c r="AV389" s="12" t="s">
        <v>162</v>
      </c>
      <c r="AW389" s="12" t="s">
        <v>35</v>
      </c>
      <c r="AX389" s="12" t="s">
        <v>80</v>
      </c>
      <c r="AY389" s="226" t="s">
        <v>156</v>
      </c>
    </row>
    <row r="390" spans="2:65" s="1" customFormat="1" ht="31.5" customHeight="1">
      <c r="B390" s="39"/>
      <c r="C390" s="191" t="s">
        <v>1381</v>
      </c>
      <c r="D390" s="191" t="s">
        <v>158</v>
      </c>
      <c r="E390" s="192" t="s">
        <v>1382</v>
      </c>
      <c r="F390" s="193" t="s">
        <v>1383</v>
      </c>
      <c r="G390" s="194" t="s">
        <v>317</v>
      </c>
      <c r="H390" s="195">
        <v>24</v>
      </c>
      <c r="I390" s="196"/>
      <c r="J390" s="197">
        <f>ROUND(I390*H390,2)</f>
        <v>0</v>
      </c>
      <c r="K390" s="193" t="s">
        <v>21</v>
      </c>
      <c r="L390" s="59"/>
      <c r="M390" s="198" t="s">
        <v>21</v>
      </c>
      <c r="N390" s="199" t="s">
        <v>43</v>
      </c>
      <c r="O390" s="40"/>
      <c r="P390" s="200">
        <f>O390*H390</f>
        <v>0</v>
      </c>
      <c r="Q390" s="200">
        <v>0</v>
      </c>
      <c r="R390" s="200">
        <f>Q390*H390</f>
        <v>0</v>
      </c>
      <c r="S390" s="200">
        <v>0</v>
      </c>
      <c r="T390" s="201">
        <f>S390*H390</f>
        <v>0</v>
      </c>
      <c r="AR390" s="22" t="s">
        <v>191</v>
      </c>
      <c r="AT390" s="22" t="s">
        <v>158</v>
      </c>
      <c r="AU390" s="22" t="s">
        <v>82</v>
      </c>
      <c r="AY390" s="22" t="s">
        <v>156</v>
      </c>
      <c r="BE390" s="202">
        <f>IF(N390="základní",J390,0)</f>
        <v>0</v>
      </c>
      <c r="BF390" s="202">
        <f>IF(N390="snížená",J390,0)</f>
        <v>0</v>
      </c>
      <c r="BG390" s="202">
        <f>IF(N390="zákl. přenesená",J390,0)</f>
        <v>0</v>
      </c>
      <c r="BH390" s="202">
        <f>IF(N390="sníž. přenesená",J390,0)</f>
        <v>0</v>
      </c>
      <c r="BI390" s="202">
        <f>IF(N390="nulová",J390,0)</f>
        <v>0</v>
      </c>
      <c r="BJ390" s="22" t="s">
        <v>80</v>
      </c>
      <c r="BK390" s="202">
        <f>ROUND(I390*H390,2)</f>
        <v>0</v>
      </c>
      <c r="BL390" s="22" t="s">
        <v>191</v>
      </c>
      <c r="BM390" s="22" t="s">
        <v>1384</v>
      </c>
    </row>
    <row r="391" spans="2:65" s="1" customFormat="1" ht="31.5" customHeight="1">
      <c r="B391" s="39"/>
      <c r="C391" s="191" t="s">
        <v>468</v>
      </c>
      <c r="D391" s="191" t="s">
        <v>158</v>
      </c>
      <c r="E391" s="192" t="s">
        <v>1385</v>
      </c>
      <c r="F391" s="193" t="s">
        <v>1386</v>
      </c>
      <c r="G391" s="194" t="s">
        <v>317</v>
      </c>
      <c r="H391" s="195">
        <v>26</v>
      </c>
      <c r="I391" s="196"/>
      <c r="J391" s="197">
        <f>ROUND(I391*H391,2)</f>
        <v>0</v>
      </c>
      <c r="K391" s="193" t="s">
        <v>21</v>
      </c>
      <c r="L391" s="59"/>
      <c r="M391" s="198" t="s">
        <v>21</v>
      </c>
      <c r="N391" s="199" t="s">
        <v>43</v>
      </c>
      <c r="O391" s="40"/>
      <c r="P391" s="200">
        <f>O391*H391</f>
        <v>0</v>
      </c>
      <c r="Q391" s="200">
        <v>0</v>
      </c>
      <c r="R391" s="200">
        <f>Q391*H391</f>
        <v>0</v>
      </c>
      <c r="S391" s="200">
        <v>0</v>
      </c>
      <c r="T391" s="201">
        <f>S391*H391</f>
        <v>0</v>
      </c>
      <c r="AR391" s="22" t="s">
        <v>191</v>
      </c>
      <c r="AT391" s="22" t="s">
        <v>158</v>
      </c>
      <c r="AU391" s="22" t="s">
        <v>82</v>
      </c>
      <c r="AY391" s="22" t="s">
        <v>156</v>
      </c>
      <c r="BE391" s="202">
        <f>IF(N391="základní",J391,0)</f>
        <v>0</v>
      </c>
      <c r="BF391" s="202">
        <f>IF(N391="snížená",J391,0)</f>
        <v>0</v>
      </c>
      <c r="BG391" s="202">
        <f>IF(N391="zákl. přenesená",J391,0)</f>
        <v>0</v>
      </c>
      <c r="BH391" s="202">
        <f>IF(N391="sníž. přenesená",J391,0)</f>
        <v>0</v>
      </c>
      <c r="BI391" s="202">
        <f>IF(N391="nulová",J391,0)</f>
        <v>0</v>
      </c>
      <c r="BJ391" s="22" t="s">
        <v>80</v>
      </c>
      <c r="BK391" s="202">
        <f>ROUND(I391*H391,2)</f>
        <v>0</v>
      </c>
      <c r="BL391" s="22" t="s">
        <v>191</v>
      </c>
      <c r="BM391" s="22" t="s">
        <v>1387</v>
      </c>
    </row>
    <row r="392" spans="2:65" s="11" customFormat="1">
      <c r="B392" s="203"/>
      <c r="C392" s="204"/>
      <c r="D392" s="205" t="s">
        <v>163</v>
      </c>
      <c r="E392" s="206" t="s">
        <v>21</v>
      </c>
      <c r="F392" s="207" t="s">
        <v>211</v>
      </c>
      <c r="G392" s="204"/>
      <c r="H392" s="208">
        <v>26</v>
      </c>
      <c r="I392" s="209"/>
      <c r="J392" s="204"/>
      <c r="K392" s="204"/>
      <c r="L392" s="210"/>
      <c r="M392" s="211"/>
      <c r="N392" s="212"/>
      <c r="O392" s="212"/>
      <c r="P392" s="212"/>
      <c r="Q392" s="212"/>
      <c r="R392" s="212"/>
      <c r="S392" s="212"/>
      <c r="T392" s="213"/>
      <c r="AT392" s="214" t="s">
        <v>163</v>
      </c>
      <c r="AU392" s="214" t="s">
        <v>82</v>
      </c>
      <c r="AV392" s="11" t="s">
        <v>82</v>
      </c>
      <c r="AW392" s="11" t="s">
        <v>35</v>
      </c>
      <c r="AX392" s="11" t="s">
        <v>72</v>
      </c>
      <c r="AY392" s="214" t="s">
        <v>156</v>
      </c>
    </row>
    <row r="393" spans="2:65" s="12" customFormat="1">
      <c r="B393" s="215"/>
      <c r="C393" s="216"/>
      <c r="D393" s="217" t="s">
        <v>163</v>
      </c>
      <c r="E393" s="218" t="s">
        <v>21</v>
      </c>
      <c r="F393" s="219" t="s">
        <v>166</v>
      </c>
      <c r="G393" s="216"/>
      <c r="H393" s="220">
        <v>26</v>
      </c>
      <c r="I393" s="221"/>
      <c r="J393" s="216"/>
      <c r="K393" s="216"/>
      <c r="L393" s="222"/>
      <c r="M393" s="223"/>
      <c r="N393" s="224"/>
      <c r="O393" s="224"/>
      <c r="P393" s="224"/>
      <c r="Q393" s="224"/>
      <c r="R393" s="224"/>
      <c r="S393" s="224"/>
      <c r="T393" s="225"/>
      <c r="AT393" s="226" t="s">
        <v>163</v>
      </c>
      <c r="AU393" s="226" t="s">
        <v>82</v>
      </c>
      <c r="AV393" s="12" t="s">
        <v>162</v>
      </c>
      <c r="AW393" s="12" t="s">
        <v>35</v>
      </c>
      <c r="AX393" s="12" t="s">
        <v>80</v>
      </c>
      <c r="AY393" s="226" t="s">
        <v>156</v>
      </c>
    </row>
    <row r="394" spans="2:65" s="1" customFormat="1" ht="31.5" customHeight="1">
      <c r="B394" s="39"/>
      <c r="C394" s="191" t="s">
        <v>1388</v>
      </c>
      <c r="D394" s="191" t="s">
        <v>158</v>
      </c>
      <c r="E394" s="192" t="s">
        <v>969</v>
      </c>
      <c r="F394" s="193" t="s">
        <v>970</v>
      </c>
      <c r="G394" s="194" t="s">
        <v>232</v>
      </c>
      <c r="H394" s="195">
        <v>1.278</v>
      </c>
      <c r="I394" s="196"/>
      <c r="J394" s="197">
        <f>ROUND(I394*H394,2)</f>
        <v>0</v>
      </c>
      <c r="K394" s="193" t="s">
        <v>21</v>
      </c>
      <c r="L394" s="59"/>
      <c r="M394" s="198" t="s">
        <v>21</v>
      </c>
      <c r="N394" s="199" t="s">
        <v>43</v>
      </c>
      <c r="O394" s="40"/>
      <c r="P394" s="200">
        <f>O394*H394</f>
        <v>0</v>
      </c>
      <c r="Q394" s="200">
        <v>0</v>
      </c>
      <c r="R394" s="200">
        <f>Q394*H394</f>
        <v>0</v>
      </c>
      <c r="S394" s="200">
        <v>0</v>
      </c>
      <c r="T394" s="201">
        <f>S394*H394</f>
        <v>0</v>
      </c>
      <c r="AR394" s="22" t="s">
        <v>191</v>
      </c>
      <c r="AT394" s="22" t="s">
        <v>158</v>
      </c>
      <c r="AU394" s="22" t="s">
        <v>82</v>
      </c>
      <c r="AY394" s="22" t="s">
        <v>156</v>
      </c>
      <c r="BE394" s="202">
        <f>IF(N394="základní",J394,0)</f>
        <v>0</v>
      </c>
      <c r="BF394" s="202">
        <f>IF(N394="snížená",J394,0)</f>
        <v>0</v>
      </c>
      <c r="BG394" s="202">
        <f>IF(N394="zákl. přenesená",J394,0)</f>
        <v>0</v>
      </c>
      <c r="BH394" s="202">
        <f>IF(N394="sníž. přenesená",J394,0)</f>
        <v>0</v>
      </c>
      <c r="BI394" s="202">
        <f>IF(N394="nulová",J394,0)</f>
        <v>0</v>
      </c>
      <c r="BJ394" s="22" t="s">
        <v>80</v>
      </c>
      <c r="BK394" s="202">
        <f>ROUND(I394*H394,2)</f>
        <v>0</v>
      </c>
      <c r="BL394" s="22" t="s">
        <v>191</v>
      </c>
      <c r="BM394" s="22" t="s">
        <v>1389</v>
      </c>
    </row>
    <row r="395" spans="2:65" s="1" customFormat="1" ht="31.5" customHeight="1">
      <c r="B395" s="39"/>
      <c r="C395" s="191" t="s">
        <v>474</v>
      </c>
      <c r="D395" s="191" t="s">
        <v>158</v>
      </c>
      <c r="E395" s="192" t="s">
        <v>1390</v>
      </c>
      <c r="F395" s="193" t="s">
        <v>1391</v>
      </c>
      <c r="G395" s="194" t="s">
        <v>349</v>
      </c>
      <c r="H395" s="195">
        <v>21</v>
      </c>
      <c r="I395" s="196"/>
      <c r="J395" s="197">
        <f>ROUND(I395*H395,2)</f>
        <v>0</v>
      </c>
      <c r="K395" s="193" t="s">
        <v>21</v>
      </c>
      <c r="L395" s="59"/>
      <c r="M395" s="198" t="s">
        <v>21</v>
      </c>
      <c r="N395" s="199" t="s">
        <v>43</v>
      </c>
      <c r="O395" s="40"/>
      <c r="P395" s="200">
        <f>O395*H395</f>
        <v>0</v>
      </c>
      <c r="Q395" s="200">
        <v>0</v>
      </c>
      <c r="R395" s="200">
        <f>Q395*H395</f>
        <v>0</v>
      </c>
      <c r="S395" s="200">
        <v>0</v>
      </c>
      <c r="T395" s="201">
        <f>S395*H395</f>
        <v>0</v>
      </c>
      <c r="AR395" s="22" t="s">
        <v>191</v>
      </c>
      <c r="AT395" s="22" t="s">
        <v>158</v>
      </c>
      <c r="AU395" s="22" t="s">
        <v>82</v>
      </c>
      <c r="AY395" s="22" t="s">
        <v>156</v>
      </c>
      <c r="BE395" s="202">
        <f>IF(N395="základní",J395,0)</f>
        <v>0</v>
      </c>
      <c r="BF395" s="202">
        <f>IF(N395="snížená",J395,0)</f>
        <v>0</v>
      </c>
      <c r="BG395" s="202">
        <f>IF(N395="zákl. přenesená",J395,0)</f>
        <v>0</v>
      </c>
      <c r="BH395" s="202">
        <f>IF(N395="sníž. přenesená",J395,0)</f>
        <v>0</v>
      </c>
      <c r="BI395" s="202">
        <f>IF(N395="nulová",J395,0)</f>
        <v>0</v>
      </c>
      <c r="BJ395" s="22" t="s">
        <v>80</v>
      </c>
      <c r="BK395" s="202">
        <f>ROUND(I395*H395,2)</f>
        <v>0</v>
      </c>
      <c r="BL395" s="22" t="s">
        <v>191</v>
      </c>
      <c r="BM395" s="22" t="s">
        <v>1392</v>
      </c>
    </row>
    <row r="396" spans="2:65" s="11" customFormat="1">
      <c r="B396" s="203"/>
      <c r="C396" s="204"/>
      <c r="D396" s="205" t="s">
        <v>163</v>
      </c>
      <c r="E396" s="206" t="s">
        <v>21</v>
      </c>
      <c r="F396" s="207" t="s">
        <v>9</v>
      </c>
      <c r="G396" s="204"/>
      <c r="H396" s="208">
        <v>21</v>
      </c>
      <c r="I396" s="209"/>
      <c r="J396" s="204"/>
      <c r="K396" s="204"/>
      <c r="L396" s="210"/>
      <c r="M396" s="211"/>
      <c r="N396" s="212"/>
      <c r="O396" s="212"/>
      <c r="P396" s="212"/>
      <c r="Q396" s="212"/>
      <c r="R396" s="212"/>
      <c r="S396" s="212"/>
      <c r="T396" s="213"/>
      <c r="AT396" s="214" t="s">
        <v>163</v>
      </c>
      <c r="AU396" s="214" t="s">
        <v>82</v>
      </c>
      <c r="AV396" s="11" t="s">
        <v>82</v>
      </c>
      <c r="AW396" s="11" t="s">
        <v>35</v>
      </c>
      <c r="AX396" s="11" t="s">
        <v>72</v>
      </c>
      <c r="AY396" s="214" t="s">
        <v>156</v>
      </c>
    </row>
    <row r="397" spans="2:65" s="12" customFormat="1">
      <c r="B397" s="215"/>
      <c r="C397" s="216"/>
      <c r="D397" s="217" t="s">
        <v>163</v>
      </c>
      <c r="E397" s="218" t="s">
        <v>21</v>
      </c>
      <c r="F397" s="219" t="s">
        <v>166</v>
      </c>
      <c r="G397" s="216"/>
      <c r="H397" s="220">
        <v>21</v>
      </c>
      <c r="I397" s="221"/>
      <c r="J397" s="216"/>
      <c r="K397" s="216"/>
      <c r="L397" s="222"/>
      <c r="M397" s="223"/>
      <c r="N397" s="224"/>
      <c r="O397" s="224"/>
      <c r="P397" s="224"/>
      <c r="Q397" s="224"/>
      <c r="R397" s="224"/>
      <c r="S397" s="224"/>
      <c r="T397" s="225"/>
      <c r="AT397" s="226" t="s">
        <v>163</v>
      </c>
      <c r="AU397" s="226" t="s">
        <v>82</v>
      </c>
      <c r="AV397" s="12" t="s">
        <v>162</v>
      </c>
      <c r="AW397" s="12" t="s">
        <v>35</v>
      </c>
      <c r="AX397" s="12" t="s">
        <v>80</v>
      </c>
      <c r="AY397" s="226" t="s">
        <v>156</v>
      </c>
    </row>
    <row r="398" spans="2:65" s="1" customFormat="1" ht="31.5" customHeight="1">
      <c r="B398" s="39"/>
      <c r="C398" s="191" t="s">
        <v>1393</v>
      </c>
      <c r="D398" s="191" t="s">
        <v>158</v>
      </c>
      <c r="E398" s="192" t="s">
        <v>1394</v>
      </c>
      <c r="F398" s="193" t="s">
        <v>1395</v>
      </c>
      <c r="G398" s="194" t="s">
        <v>349</v>
      </c>
      <c r="H398" s="195">
        <v>10</v>
      </c>
      <c r="I398" s="196"/>
      <c r="J398" s="197">
        <f>ROUND(I398*H398,2)</f>
        <v>0</v>
      </c>
      <c r="K398" s="193" t="s">
        <v>21</v>
      </c>
      <c r="L398" s="59"/>
      <c r="M398" s="198" t="s">
        <v>21</v>
      </c>
      <c r="N398" s="199" t="s">
        <v>43</v>
      </c>
      <c r="O398" s="40"/>
      <c r="P398" s="200">
        <f>O398*H398</f>
        <v>0</v>
      </c>
      <c r="Q398" s="200">
        <v>0</v>
      </c>
      <c r="R398" s="200">
        <f>Q398*H398</f>
        <v>0</v>
      </c>
      <c r="S398" s="200">
        <v>0</v>
      </c>
      <c r="T398" s="201">
        <f>S398*H398</f>
        <v>0</v>
      </c>
      <c r="AR398" s="22" t="s">
        <v>191</v>
      </c>
      <c r="AT398" s="22" t="s">
        <v>158</v>
      </c>
      <c r="AU398" s="22" t="s">
        <v>82</v>
      </c>
      <c r="AY398" s="22" t="s">
        <v>156</v>
      </c>
      <c r="BE398" s="202">
        <f>IF(N398="základní",J398,0)</f>
        <v>0</v>
      </c>
      <c r="BF398" s="202">
        <f>IF(N398="snížená",J398,0)</f>
        <v>0</v>
      </c>
      <c r="BG398" s="202">
        <f>IF(N398="zákl. přenesená",J398,0)</f>
        <v>0</v>
      </c>
      <c r="BH398" s="202">
        <f>IF(N398="sníž. přenesená",J398,0)</f>
        <v>0</v>
      </c>
      <c r="BI398" s="202">
        <f>IF(N398="nulová",J398,0)</f>
        <v>0</v>
      </c>
      <c r="BJ398" s="22" t="s">
        <v>80</v>
      </c>
      <c r="BK398" s="202">
        <f>ROUND(I398*H398,2)</f>
        <v>0</v>
      </c>
      <c r="BL398" s="22" t="s">
        <v>191</v>
      </c>
      <c r="BM398" s="22" t="s">
        <v>1396</v>
      </c>
    </row>
    <row r="399" spans="2:65" s="1" customFormat="1" ht="31.5" customHeight="1">
      <c r="B399" s="39"/>
      <c r="C399" s="191" t="s">
        <v>477</v>
      </c>
      <c r="D399" s="191" t="s">
        <v>158</v>
      </c>
      <c r="E399" s="192" t="s">
        <v>1397</v>
      </c>
      <c r="F399" s="193" t="s">
        <v>1398</v>
      </c>
      <c r="G399" s="194" t="s">
        <v>349</v>
      </c>
      <c r="H399" s="195">
        <v>26</v>
      </c>
      <c r="I399" s="196"/>
      <c r="J399" s="197">
        <f>ROUND(I399*H399,2)</f>
        <v>0</v>
      </c>
      <c r="K399" s="193" t="s">
        <v>21</v>
      </c>
      <c r="L399" s="59"/>
      <c r="M399" s="198" t="s">
        <v>21</v>
      </c>
      <c r="N399" s="199" t="s">
        <v>43</v>
      </c>
      <c r="O399" s="40"/>
      <c r="P399" s="200">
        <f>O399*H399</f>
        <v>0</v>
      </c>
      <c r="Q399" s="200">
        <v>0</v>
      </c>
      <c r="R399" s="200">
        <f>Q399*H399</f>
        <v>0</v>
      </c>
      <c r="S399" s="200">
        <v>0</v>
      </c>
      <c r="T399" s="201">
        <f>S399*H399</f>
        <v>0</v>
      </c>
      <c r="AR399" s="22" t="s">
        <v>191</v>
      </c>
      <c r="AT399" s="22" t="s">
        <v>158</v>
      </c>
      <c r="AU399" s="22" t="s">
        <v>82</v>
      </c>
      <c r="AY399" s="22" t="s">
        <v>156</v>
      </c>
      <c r="BE399" s="202">
        <f>IF(N399="základní",J399,0)</f>
        <v>0</v>
      </c>
      <c r="BF399" s="202">
        <f>IF(N399="snížená",J399,0)</f>
        <v>0</v>
      </c>
      <c r="BG399" s="202">
        <f>IF(N399="zákl. přenesená",J399,0)</f>
        <v>0</v>
      </c>
      <c r="BH399" s="202">
        <f>IF(N399="sníž. přenesená",J399,0)</f>
        <v>0</v>
      </c>
      <c r="BI399" s="202">
        <f>IF(N399="nulová",J399,0)</f>
        <v>0</v>
      </c>
      <c r="BJ399" s="22" t="s">
        <v>80</v>
      </c>
      <c r="BK399" s="202">
        <f>ROUND(I399*H399,2)</f>
        <v>0</v>
      </c>
      <c r="BL399" s="22" t="s">
        <v>191</v>
      </c>
      <c r="BM399" s="22" t="s">
        <v>1399</v>
      </c>
    </row>
    <row r="400" spans="2:65" s="11" customFormat="1">
      <c r="B400" s="203"/>
      <c r="C400" s="204"/>
      <c r="D400" s="205" t="s">
        <v>163</v>
      </c>
      <c r="E400" s="206" t="s">
        <v>21</v>
      </c>
      <c r="F400" s="207" t="s">
        <v>211</v>
      </c>
      <c r="G400" s="204"/>
      <c r="H400" s="208">
        <v>26</v>
      </c>
      <c r="I400" s="209"/>
      <c r="J400" s="204"/>
      <c r="K400" s="204"/>
      <c r="L400" s="210"/>
      <c r="M400" s="211"/>
      <c r="N400" s="212"/>
      <c r="O400" s="212"/>
      <c r="P400" s="212"/>
      <c r="Q400" s="212"/>
      <c r="R400" s="212"/>
      <c r="S400" s="212"/>
      <c r="T400" s="213"/>
      <c r="AT400" s="214" t="s">
        <v>163</v>
      </c>
      <c r="AU400" s="214" t="s">
        <v>82</v>
      </c>
      <c r="AV400" s="11" t="s">
        <v>82</v>
      </c>
      <c r="AW400" s="11" t="s">
        <v>35</v>
      </c>
      <c r="AX400" s="11" t="s">
        <v>72</v>
      </c>
      <c r="AY400" s="214" t="s">
        <v>156</v>
      </c>
    </row>
    <row r="401" spans="2:65" s="12" customFormat="1">
      <c r="B401" s="215"/>
      <c r="C401" s="216"/>
      <c r="D401" s="217" t="s">
        <v>163</v>
      </c>
      <c r="E401" s="218" t="s">
        <v>21</v>
      </c>
      <c r="F401" s="219" t="s">
        <v>166</v>
      </c>
      <c r="G401" s="216"/>
      <c r="H401" s="220">
        <v>26</v>
      </c>
      <c r="I401" s="221"/>
      <c r="J401" s="216"/>
      <c r="K401" s="216"/>
      <c r="L401" s="222"/>
      <c r="M401" s="223"/>
      <c r="N401" s="224"/>
      <c r="O401" s="224"/>
      <c r="P401" s="224"/>
      <c r="Q401" s="224"/>
      <c r="R401" s="224"/>
      <c r="S401" s="224"/>
      <c r="T401" s="225"/>
      <c r="AT401" s="226" t="s">
        <v>163</v>
      </c>
      <c r="AU401" s="226" t="s">
        <v>82</v>
      </c>
      <c r="AV401" s="12" t="s">
        <v>162</v>
      </c>
      <c r="AW401" s="12" t="s">
        <v>35</v>
      </c>
      <c r="AX401" s="12" t="s">
        <v>80</v>
      </c>
      <c r="AY401" s="226" t="s">
        <v>156</v>
      </c>
    </row>
    <row r="402" spans="2:65" s="1" customFormat="1" ht="31.5" customHeight="1">
      <c r="B402" s="39"/>
      <c r="C402" s="191" t="s">
        <v>1400</v>
      </c>
      <c r="D402" s="191" t="s">
        <v>158</v>
      </c>
      <c r="E402" s="192" t="s">
        <v>1401</v>
      </c>
      <c r="F402" s="193" t="s">
        <v>1402</v>
      </c>
      <c r="G402" s="194" t="s">
        <v>349</v>
      </c>
      <c r="H402" s="195">
        <v>34</v>
      </c>
      <c r="I402" s="196"/>
      <c r="J402" s="197">
        <f>ROUND(I402*H402,2)</f>
        <v>0</v>
      </c>
      <c r="K402" s="193" t="s">
        <v>21</v>
      </c>
      <c r="L402" s="59"/>
      <c r="M402" s="198" t="s">
        <v>21</v>
      </c>
      <c r="N402" s="199" t="s">
        <v>43</v>
      </c>
      <c r="O402" s="40"/>
      <c r="P402" s="200">
        <f>O402*H402</f>
        <v>0</v>
      </c>
      <c r="Q402" s="200">
        <v>0</v>
      </c>
      <c r="R402" s="200">
        <f>Q402*H402</f>
        <v>0</v>
      </c>
      <c r="S402" s="200">
        <v>0</v>
      </c>
      <c r="T402" s="201">
        <f>S402*H402</f>
        <v>0</v>
      </c>
      <c r="AR402" s="22" t="s">
        <v>191</v>
      </c>
      <c r="AT402" s="22" t="s">
        <v>158</v>
      </c>
      <c r="AU402" s="22" t="s">
        <v>82</v>
      </c>
      <c r="AY402" s="22" t="s">
        <v>156</v>
      </c>
      <c r="BE402" s="202">
        <f>IF(N402="základní",J402,0)</f>
        <v>0</v>
      </c>
      <c r="BF402" s="202">
        <f>IF(N402="snížená",J402,0)</f>
        <v>0</v>
      </c>
      <c r="BG402" s="202">
        <f>IF(N402="zákl. přenesená",J402,0)</f>
        <v>0</v>
      </c>
      <c r="BH402" s="202">
        <f>IF(N402="sníž. přenesená",J402,0)</f>
        <v>0</v>
      </c>
      <c r="BI402" s="202">
        <f>IF(N402="nulová",J402,0)</f>
        <v>0</v>
      </c>
      <c r="BJ402" s="22" t="s">
        <v>80</v>
      </c>
      <c r="BK402" s="202">
        <f>ROUND(I402*H402,2)</f>
        <v>0</v>
      </c>
      <c r="BL402" s="22" t="s">
        <v>191</v>
      </c>
      <c r="BM402" s="22" t="s">
        <v>1403</v>
      </c>
    </row>
    <row r="403" spans="2:65" s="1" customFormat="1" ht="31.5" customHeight="1">
      <c r="B403" s="39"/>
      <c r="C403" s="191" t="s">
        <v>482</v>
      </c>
      <c r="D403" s="191" t="s">
        <v>158</v>
      </c>
      <c r="E403" s="192" t="s">
        <v>1404</v>
      </c>
      <c r="F403" s="193" t="s">
        <v>1405</v>
      </c>
      <c r="G403" s="194" t="s">
        <v>349</v>
      </c>
      <c r="H403" s="195">
        <v>21</v>
      </c>
      <c r="I403" s="196"/>
      <c r="J403" s="197">
        <f>ROUND(I403*H403,2)</f>
        <v>0</v>
      </c>
      <c r="K403" s="193" t="s">
        <v>21</v>
      </c>
      <c r="L403" s="59"/>
      <c r="M403" s="198" t="s">
        <v>21</v>
      </c>
      <c r="N403" s="199" t="s">
        <v>43</v>
      </c>
      <c r="O403" s="40"/>
      <c r="P403" s="200">
        <f>O403*H403</f>
        <v>0</v>
      </c>
      <c r="Q403" s="200">
        <v>0</v>
      </c>
      <c r="R403" s="200">
        <f>Q403*H403</f>
        <v>0</v>
      </c>
      <c r="S403" s="200">
        <v>0</v>
      </c>
      <c r="T403" s="201">
        <f>S403*H403</f>
        <v>0</v>
      </c>
      <c r="AR403" s="22" t="s">
        <v>191</v>
      </c>
      <c r="AT403" s="22" t="s">
        <v>158</v>
      </c>
      <c r="AU403" s="22" t="s">
        <v>82</v>
      </c>
      <c r="AY403" s="22" t="s">
        <v>156</v>
      </c>
      <c r="BE403" s="202">
        <f>IF(N403="základní",J403,0)</f>
        <v>0</v>
      </c>
      <c r="BF403" s="202">
        <f>IF(N403="snížená",J403,0)</f>
        <v>0</v>
      </c>
      <c r="BG403" s="202">
        <f>IF(N403="zákl. přenesená",J403,0)</f>
        <v>0</v>
      </c>
      <c r="BH403" s="202">
        <f>IF(N403="sníž. přenesená",J403,0)</f>
        <v>0</v>
      </c>
      <c r="BI403" s="202">
        <f>IF(N403="nulová",J403,0)</f>
        <v>0</v>
      </c>
      <c r="BJ403" s="22" t="s">
        <v>80</v>
      </c>
      <c r="BK403" s="202">
        <f>ROUND(I403*H403,2)</f>
        <v>0</v>
      </c>
      <c r="BL403" s="22" t="s">
        <v>191</v>
      </c>
      <c r="BM403" s="22" t="s">
        <v>1406</v>
      </c>
    </row>
    <row r="404" spans="2:65" s="11" customFormat="1">
      <c r="B404" s="203"/>
      <c r="C404" s="204"/>
      <c r="D404" s="205" t="s">
        <v>163</v>
      </c>
      <c r="E404" s="206" t="s">
        <v>21</v>
      </c>
      <c r="F404" s="207" t="s">
        <v>9</v>
      </c>
      <c r="G404" s="204"/>
      <c r="H404" s="208">
        <v>21</v>
      </c>
      <c r="I404" s="209"/>
      <c r="J404" s="204"/>
      <c r="K404" s="204"/>
      <c r="L404" s="210"/>
      <c r="M404" s="211"/>
      <c r="N404" s="212"/>
      <c r="O404" s="212"/>
      <c r="P404" s="212"/>
      <c r="Q404" s="212"/>
      <c r="R404" s="212"/>
      <c r="S404" s="212"/>
      <c r="T404" s="213"/>
      <c r="AT404" s="214" t="s">
        <v>163</v>
      </c>
      <c r="AU404" s="214" t="s">
        <v>82</v>
      </c>
      <c r="AV404" s="11" t="s">
        <v>82</v>
      </c>
      <c r="AW404" s="11" t="s">
        <v>35</v>
      </c>
      <c r="AX404" s="11" t="s">
        <v>72</v>
      </c>
      <c r="AY404" s="214" t="s">
        <v>156</v>
      </c>
    </row>
    <row r="405" spans="2:65" s="12" customFormat="1">
      <c r="B405" s="215"/>
      <c r="C405" s="216"/>
      <c r="D405" s="217" t="s">
        <v>163</v>
      </c>
      <c r="E405" s="218" t="s">
        <v>21</v>
      </c>
      <c r="F405" s="219" t="s">
        <v>166</v>
      </c>
      <c r="G405" s="216"/>
      <c r="H405" s="220">
        <v>21</v>
      </c>
      <c r="I405" s="221"/>
      <c r="J405" s="216"/>
      <c r="K405" s="216"/>
      <c r="L405" s="222"/>
      <c r="M405" s="223"/>
      <c r="N405" s="224"/>
      <c r="O405" s="224"/>
      <c r="P405" s="224"/>
      <c r="Q405" s="224"/>
      <c r="R405" s="224"/>
      <c r="S405" s="224"/>
      <c r="T405" s="225"/>
      <c r="AT405" s="226" t="s">
        <v>163</v>
      </c>
      <c r="AU405" s="226" t="s">
        <v>82</v>
      </c>
      <c r="AV405" s="12" t="s">
        <v>162</v>
      </c>
      <c r="AW405" s="12" t="s">
        <v>35</v>
      </c>
      <c r="AX405" s="12" t="s">
        <v>80</v>
      </c>
      <c r="AY405" s="226" t="s">
        <v>156</v>
      </c>
    </row>
    <row r="406" spans="2:65" s="1" customFormat="1" ht="31.5" customHeight="1">
      <c r="B406" s="39"/>
      <c r="C406" s="191" t="s">
        <v>1407</v>
      </c>
      <c r="D406" s="191" t="s">
        <v>158</v>
      </c>
      <c r="E406" s="192" t="s">
        <v>1408</v>
      </c>
      <c r="F406" s="193" t="s">
        <v>1409</v>
      </c>
      <c r="G406" s="194" t="s">
        <v>349</v>
      </c>
      <c r="H406" s="195">
        <v>27</v>
      </c>
      <c r="I406" s="196"/>
      <c r="J406" s="197">
        <f>ROUND(I406*H406,2)</f>
        <v>0</v>
      </c>
      <c r="K406" s="193" t="s">
        <v>21</v>
      </c>
      <c r="L406" s="59"/>
      <c r="M406" s="198" t="s">
        <v>21</v>
      </c>
      <c r="N406" s="199" t="s">
        <v>43</v>
      </c>
      <c r="O406" s="40"/>
      <c r="P406" s="200">
        <f>O406*H406</f>
        <v>0</v>
      </c>
      <c r="Q406" s="200">
        <v>0</v>
      </c>
      <c r="R406" s="200">
        <f>Q406*H406</f>
        <v>0</v>
      </c>
      <c r="S406" s="200">
        <v>0</v>
      </c>
      <c r="T406" s="201">
        <f>S406*H406</f>
        <v>0</v>
      </c>
      <c r="AR406" s="22" t="s">
        <v>191</v>
      </c>
      <c r="AT406" s="22" t="s">
        <v>158</v>
      </c>
      <c r="AU406" s="22" t="s">
        <v>82</v>
      </c>
      <c r="AY406" s="22" t="s">
        <v>156</v>
      </c>
      <c r="BE406" s="202">
        <f>IF(N406="základní",J406,0)</f>
        <v>0</v>
      </c>
      <c r="BF406" s="202">
        <f>IF(N406="snížená",J406,0)</f>
        <v>0</v>
      </c>
      <c r="BG406" s="202">
        <f>IF(N406="zákl. přenesená",J406,0)</f>
        <v>0</v>
      </c>
      <c r="BH406" s="202">
        <f>IF(N406="sníž. přenesená",J406,0)</f>
        <v>0</v>
      </c>
      <c r="BI406" s="202">
        <f>IF(N406="nulová",J406,0)</f>
        <v>0</v>
      </c>
      <c r="BJ406" s="22" t="s">
        <v>80</v>
      </c>
      <c r="BK406" s="202">
        <f>ROUND(I406*H406,2)</f>
        <v>0</v>
      </c>
      <c r="BL406" s="22" t="s">
        <v>191</v>
      </c>
      <c r="BM406" s="22" t="s">
        <v>1410</v>
      </c>
    </row>
    <row r="407" spans="2:65" s="1" customFormat="1" ht="31.5" customHeight="1">
      <c r="B407" s="39"/>
      <c r="C407" s="191" t="s">
        <v>485</v>
      </c>
      <c r="D407" s="191" t="s">
        <v>158</v>
      </c>
      <c r="E407" s="192" t="s">
        <v>1411</v>
      </c>
      <c r="F407" s="193" t="s">
        <v>1412</v>
      </c>
      <c r="G407" s="194" t="s">
        <v>349</v>
      </c>
      <c r="H407" s="195">
        <v>27</v>
      </c>
      <c r="I407" s="196"/>
      <c r="J407" s="197">
        <f>ROUND(I407*H407,2)</f>
        <v>0</v>
      </c>
      <c r="K407" s="193" t="s">
        <v>21</v>
      </c>
      <c r="L407" s="59"/>
      <c r="M407" s="198" t="s">
        <v>21</v>
      </c>
      <c r="N407" s="199" t="s">
        <v>43</v>
      </c>
      <c r="O407" s="40"/>
      <c r="P407" s="200">
        <f>O407*H407</f>
        <v>0</v>
      </c>
      <c r="Q407" s="200">
        <v>0</v>
      </c>
      <c r="R407" s="200">
        <f>Q407*H407</f>
        <v>0</v>
      </c>
      <c r="S407" s="200">
        <v>0</v>
      </c>
      <c r="T407" s="201">
        <f>S407*H407</f>
        <v>0</v>
      </c>
      <c r="AR407" s="22" t="s">
        <v>191</v>
      </c>
      <c r="AT407" s="22" t="s">
        <v>158</v>
      </c>
      <c r="AU407" s="22" t="s">
        <v>82</v>
      </c>
      <c r="AY407" s="22" t="s">
        <v>156</v>
      </c>
      <c r="BE407" s="202">
        <f>IF(N407="základní",J407,0)</f>
        <v>0</v>
      </c>
      <c r="BF407" s="202">
        <f>IF(N407="snížená",J407,0)</f>
        <v>0</v>
      </c>
      <c r="BG407" s="202">
        <f>IF(N407="zákl. přenesená",J407,0)</f>
        <v>0</v>
      </c>
      <c r="BH407" s="202">
        <f>IF(N407="sníž. přenesená",J407,0)</f>
        <v>0</v>
      </c>
      <c r="BI407" s="202">
        <f>IF(N407="nulová",J407,0)</f>
        <v>0</v>
      </c>
      <c r="BJ407" s="22" t="s">
        <v>80</v>
      </c>
      <c r="BK407" s="202">
        <f>ROUND(I407*H407,2)</f>
        <v>0</v>
      </c>
      <c r="BL407" s="22" t="s">
        <v>191</v>
      </c>
      <c r="BM407" s="22" t="s">
        <v>1413</v>
      </c>
    </row>
    <row r="408" spans="2:65" s="11" customFormat="1">
      <c r="B408" s="203"/>
      <c r="C408" s="204"/>
      <c r="D408" s="205" t="s">
        <v>163</v>
      </c>
      <c r="E408" s="206" t="s">
        <v>21</v>
      </c>
      <c r="F408" s="207" t="s">
        <v>272</v>
      </c>
      <c r="G408" s="204"/>
      <c r="H408" s="208">
        <v>27</v>
      </c>
      <c r="I408" s="209"/>
      <c r="J408" s="204"/>
      <c r="K408" s="204"/>
      <c r="L408" s="210"/>
      <c r="M408" s="211"/>
      <c r="N408" s="212"/>
      <c r="O408" s="212"/>
      <c r="P408" s="212"/>
      <c r="Q408" s="212"/>
      <c r="R408" s="212"/>
      <c r="S408" s="212"/>
      <c r="T408" s="213"/>
      <c r="AT408" s="214" t="s">
        <v>163</v>
      </c>
      <c r="AU408" s="214" t="s">
        <v>82</v>
      </c>
      <c r="AV408" s="11" t="s">
        <v>82</v>
      </c>
      <c r="AW408" s="11" t="s">
        <v>35</v>
      </c>
      <c r="AX408" s="11" t="s">
        <v>72</v>
      </c>
      <c r="AY408" s="214" t="s">
        <v>156</v>
      </c>
    </row>
    <row r="409" spans="2:65" s="12" customFormat="1">
      <c r="B409" s="215"/>
      <c r="C409" s="216"/>
      <c r="D409" s="217" t="s">
        <v>163</v>
      </c>
      <c r="E409" s="218" t="s">
        <v>21</v>
      </c>
      <c r="F409" s="219" t="s">
        <v>166</v>
      </c>
      <c r="G409" s="216"/>
      <c r="H409" s="220">
        <v>27</v>
      </c>
      <c r="I409" s="221"/>
      <c r="J409" s="216"/>
      <c r="K409" s="216"/>
      <c r="L409" s="222"/>
      <c r="M409" s="223"/>
      <c r="N409" s="224"/>
      <c r="O409" s="224"/>
      <c r="P409" s="224"/>
      <c r="Q409" s="224"/>
      <c r="R409" s="224"/>
      <c r="S409" s="224"/>
      <c r="T409" s="225"/>
      <c r="AT409" s="226" t="s">
        <v>163</v>
      </c>
      <c r="AU409" s="226" t="s">
        <v>82</v>
      </c>
      <c r="AV409" s="12" t="s">
        <v>162</v>
      </c>
      <c r="AW409" s="12" t="s">
        <v>35</v>
      </c>
      <c r="AX409" s="12" t="s">
        <v>80</v>
      </c>
      <c r="AY409" s="226" t="s">
        <v>156</v>
      </c>
    </row>
    <row r="410" spans="2:65" s="1" customFormat="1" ht="31.5" customHeight="1">
      <c r="B410" s="39"/>
      <c r="C410" s="191" t="s">
        <v>1414</v>
      </c>
      <c r="D410" s="191" t="s">
        <v>158</v>
      </c>
      <c r="E410" s="192" t="s">
        <v>1415</v>
      </c>
      <c r="F410" s="193" t="s">
        <v>1416</v>
      </c>
      <c r="G410" s="194" t="s">
        <v>317</v>
      </c>
      <c r="H410" s="195">
        <v>6</v>
      </c>
      <c r="I410" s="196"/>
      <c r="J410" s="197">
        <f>ROUND(I410*H410,2)</f>
        <v>0</v>
      </c>
      <c r="K410" s="193" t="s">
        <v>21</v>
      </c>
      <c r="L410" s="59"/>
      <c r="M410" s="198" t="s">
        <v>21</v>
      </c>
      <c r="N410" s="199" t="s">
        <v>43</v>
      </c>
      <c r="O410" s="40"/>
      <c r="P410" s="200">
        <f>O410*H410</f>
        <v>0</v>
      </c>
      <c r="Q410" s="200">
        <v>0</v>
      </c>
      <c r="R410" s="200">
        <f>Q410*H410</f>
        <v>0</v>
      </c>
      <c r="S410" s="200">
        <v>0</v>
      </c>
      <c r="T410" s="201">
        <f>S410*H410</f>
        <v>0</v>
      </c>
      <c r="AR410" s="22" t="s">
        <v>191</v>
      </c>
      <c r="AT410" s="22" t="s">
        <v>158</v>
      </c>
      <c r="AU410" s="22" t="s">
        <v>82</v>
      </c>
      <c r="AY410" s="22" t="s">
        <v>156</v>
      </c>
      <c r="BE410" s="202">
        <f>IF(N410="základní",J410,0)</f>
        <v>0</v>
      </c>
      <c r="BF410" s="202">
        <f>IF(N410="snížená",J410,0)</f>
        <v>0</v>
      </c>
      <c r="BG410" s="202">
        <f>IF(N410="zákl. přenesená",J410,0)</f>
        <v>0</v>
      </c>
      <c r="BH410" s="202">
        <f>IF(N410="sníž. přenesená",J410,0)</f>
        <v>0</v>
      </c>
      <c r="BI410" s="202">
        <f>IF(N410="nulová",J410,0)</f>
        <v>0</v>
      </c>
      <c r="BJ410" s="22" t="s">
        <v>80</v>
      </c>
      <c r="BK410" s="202">
        <f>ROUND(I410*H410,2)</f>
        <v>0</v>
      </c>
      <c r="BL410" s="22" t="s">
        <v>191</v>
      </c>
      <c r="BM410" s="22" t="s">
        <v>1417</v>
      </c>
    </row>
    <row r="411" spans="2:65" s="1" customFormat="1" ht="31.5" customHeight="1">
      <c r="B411" s="39"/>
      <c r="C411" s="191" t="s">
        <v>489</v>
      </c>
      <c r="D411" s="191" t="s">
        <v>158</v>
      </c>
      <c r="E411" s="192" t="s">
        <v>1418</v>
      </c>
      <c r="F411" s="193" t="s">
        <v>1419</v>
      </c>
      <c r="G411" s="194" t="s">
        <v>317</v>
      </c>
      <c r="H411" s="195">
        <v>6</v>
      </c>
      <c r="I411" s="196"/>
      <c r="J411" s="197">
        <f>ROUND(I411*H411,2)</f>
        <v>0</v>
      </c>
      <c r="K411" s="193" t="s">
        <v>21</v>
      </c>
      <c r="L411" s="59"/>
      <c r="M411" s="198" t="s">
        <v>21</v>
      </c>
      <c r="N411" s="199" t="s">
        <v>43</v>
      </c>
      <c r="O411" s="40"/>
      <c r="P411" s="200">
        <f>O411*H411</f>
        <v>0</v>
      </c>
      <c r="Q411" s="200">
        <v>0</v>
      </c>
      <c r="R411" s="200">
        <f>Q411*H411</f>
        <v>0</v>
      </c>
      <c r="S411" s="200">
        <v>0</v>
      </c>
      <c r="T411" s="201">
        <f>S411*H411</f>
        <v>0</v>
      </c>
      <c r="AR411" s="22" t="s">
        <v>191</v>
      </c>
      <c r="AT411" s="22" t="s">
        <v>158</v>
      </c>
      <c r="AU411" s="22" t="s">
        <v>82</v>
      </c>
      <c r="AY411" s="22" t="s">
        <v>156</v>
      </c>
      <c r="BE411" s="202">
        <f>IF(N411="základní",J411,0)</f>
        <v>0</v>
      </c>
      <c r="BF411" s="202">
        <f>IF(N411="snížená",J411,0)</f>
        <v>0</v>
      </c>
      <c r="BG411" s="202">
        <f>IF(N411="zákl. přenesená",J411,0)</f>
        <v>0</v>
      </c>
      <c r="BH411" s="202">
        <f>IF(N411="sníž. přenesená",J411,0)</f>
        <v>0</v>
      </c>
      <c r="BI411" s="202">
        <f>IF(N411="nulová",J411,0)</f>
        <v>0</v>
      </c>
      <c r="BJ411" s="22" t="s">
        <v>80</v>
      </c>
      <c r="BK411" s="202">
        <f>ROUND(I411*H411,2)</f>
        <v>0</v>
      </c>
      <c r="BL411" s="22" t="s">
        <v>191</v>
      </c>
      <c r="BM411" s="22" t="s">
        <v>1420</v>
      </c>
    </row>
    <row r="412" spans="2:65" s="11" customFormat="1">
      <c r="B412" s="203"/>
      <c r="C412" s="204"/>
      <c r="D412" s="205" t="s">
        <v>163</v>
      </c>
      <c r="E412" s="206" t="s">
        <v>21</v>
      </c>
      <c r="F412" s="207" t="s">
        <v>172</v>
      </c>
      <c r="G412" s="204"/>
      <c r="H412" s="208">
        <v>6</v>
      </c>
      <c r="I412" s="209"/>
      <c r="J412" s="204"/>
      <c r="K412" s="204"/>
      <c r="L412" s="210"/>
      <c r="M412" s="211"/>
      <c r="N412" s="212"/>
      <c r="O412" s="212"/>
      <c r="P412" s="212"/>
      <c r="Q412" s="212"/>
      <c r="R412" s="212"/>
      <c r="S412" s="212"/>
      <c r="T412" s="213"/>
      <c r="AT412" s="214" t="s">
        <v>163</v>
      </c>
      <c r="AU412" s="214" t="s">
        <v>82</v>
      </c>
      <c r="AV412" s="11" t="s">
        <v>82</v>
      </c>
      <c r="AW412" s="11" t="s">
        <v>35</v>
      </c>
      <c r="AX412" s="11" t="s">
        <v>72</v>
      </c>
      <c r="AY412" s="214" t="s">
        <v>156</v>
      </c>
    </row>
    <row r="413" spans="2:65" s="12" customFormat="1">
      <c r="B413" s="215"/>
      <c r="C413" s="216"/>
      <c r="D413" s="217" t="s">
        <v>163</v>
      </c>
      <c r="E413" s="218" t="s">
        <v>21</v>
      </c>
      <c r="F413" s="219" t="s">
        <v>166</v>
      </c>
      <c r="G413" s="216"/>
      <c r="H413" s="220">
        <v>6</v>
      </c>
      <c r="I413" s="221"/>
      <c r="J413" s="216"/>
      <c r="K413" s="216"/>
      <c r="L413" s="222"/>
      <c r="M413" s="223"/>
      <c r="N413" s="224"/>
      <c r="O413" s="224"/>
      <c r="P413" s="224"/>
      <c r="Q413" s="224"/>
      <c r="R413" s="224"/>
      <c r="S413" s="224"/>
      <c r="T413" s="225"/>
      <c r="AT413" s="226" t="s">
        <v>163</v>
      </c>
      <c r="AU413" s="226" t="s">
        <v>82</v>
      </c>
      <c r="AV413" s="12" t="s">
        <v>162</v>
      </c>
      <c r="AW413" s="12" t="s">
        <v>35</v>
      </c>
      <c r="AX413" s="12" t="s">
        <v>80</v>
      </c>
      <c r="AY413" s="226" t="s">
        <v>156</v>
      </c>
    </row>
    <row r="414" spans="2:65" s="1" customFormat="1" ht="31.5" customHeight="1">
      <c r="B414" s="39"/>
      <c r="C414" s="191" t="s">
        <v>1421</v>
      </c>
      <c r="D414" s="191" t="s">
        <v>158</v>
      </c>
      <c r="E414" s="192" t="s">
        <v>1422</v>
      </c>
      <c r="F414" s="193" t="s">
        <v>1423</v>
      </c>
      <c r="G414" s="194" t="s">
        <v>317</v>
      </c>
      <c r="H414" s="195">
        <v>2</v>
      </c>
      <c r="I414" s="196"/>
      <c r="J414" s="197">
        <f>ROUND(I414*H414,2)</f>
        <v>0</v>
      </c>
      <c r="K414" s="193" t="s">
        <v>21</v>
      </c>
      <c r="L414" s="59"/>
      <c r="M414" s="198" t="s">
        <v>21</v>
      </c>
      <c r="N414" s="199" t="s">
        <v>43</v>
      </c>
      <c r="O414" s="40"/>
      <c r="P414" s="200">
        <f>O414*H414</f>
        <v>0</v>
      </c>
      <c r="Q414" s="200">
        <v>0</v>
      </c>
      <c r="R414" s="200">
        <f>Q414*H414</f>
        <v>0</v>
      </c>
      <c r="S414" s="200">
        <v>0</v>
      </c>
      <c r="T414" s="201">
        <f>S414*H414</f>
        <v>0</v>
      </c>
      <c r="AR414" s="22" t="s">
        <v>191</v>
      </c>
      <c r="AT414" s="22" t="s">
        <v>158</v>
      </c>
      <c r="AU414" s="22" t="s">
        <v>82</v>
      </c>
      <c r="AY414" s="22" t="s">
        <v>156</v>
      </c>
      <c r="BE414" s="202">
        <f>IF(N414="základní",J414,0)</f>
        <v>0</v>
      </c>
      <c r="BF414" s="202">
        <f>IF(N414="snížená",J414,0)</f>
        <v>0</v>
      </c>
      <c r="BG414" s="202">
        <f>IF(N414="zákl. přenesená",J414,0)</f>
        <v>0</v>
      </c>
      <c r="BH414" s="202">
        <f>IF(N414="sníž. přenesená",J414,0)</f>
        <v>0</v>
      </c>
      <c r="BI414" s="202">
        <f>IF(N414="nulová",J414,0)</f>
        <v>0</v>
      </c>
      <c r="BJ414" s="22" t="s">
        <v>80</v>
      </c>
      <c r="BK414" s="202">
        <f>ROUND(I414*H414,2)</f>
        <v>0</v>
      </c>
      <c r="BL414" s="22" t="s">
        <v>191</v>
      </c>
      <c r="BM414" s="22" t="s">
        <v>1424</v>
      </c>
    </row>
    <row r="415" spans="2:65" s="1" customFormat="1" ht="31.5" customHeight="1">
      <c r="B415" s="39"/>
      <c r="C415" s="191" t="s">
        <v>492</v>
      </c>
      <c r="D415" s="191" t="s">
        <v>158</v>
      </c>
      <c r="E415" s="192" t="s">
        <v>1425</v>
      </c>
      <c r="F415" s="193" t="s">
        <v>1426</v>
      </c>
      <c r="G415" s="194" t="s">
        <v>317</v>
      </c>
      <c r="H415" s="195">
        <v>2</v>
      </c>
      <c r="I415" s="196"/>
      <c r="J415" s="197">
        <f>ROUND(I415*H415,2)</f>
        <v>0</v>
      </c>
      <c r="K415" s="193" t="s">
        <v>21</v>
      </c>
      <c r="L415" s="59"/>
      <c r="M415" s="198" t="s">
        <v>21</v>
      </c>
      <c r="N415" s="199" t="s">
        <v>43</v>
      </c>
      <c r="O415" s="40"/>
      <c r="P415" s="200">
        <f>O415*H415</f>
        <v>0</v>
      </c>
      <c r="Q415" s="200">
        <v>0</v>
      </c>
      <c r="R415" s="200">
        <f>Q415*H415</f>
        <v>0</v>
      </c>
      <c r="S415" s="200">
        <v>0</v>
      </c>
      <c r="T415" s="201">
        <f>S415*H415</f>
        <v>0</v>
      </c>
      <c r="AR415" s="22" t="s">
        <v>191</v>
      </c>
      <c r="AT415" s="22" t="s">
        <v>158</v>
      </c>
      <c r="AU415" s="22" t="s">
        <v>82</v>
      </c>
      <c r="AY415" s="22" t="s">
        <v>156</v>
      </c>
      <c r="BE415" s="202">
        <f>IF(N415="základní",J415,0)</f>
        <v>0</v>
      </c>
      <c r="BF415" s="202">
        <f>IF(N415="snížená",J415,0)</f>
        <v>0</v>
      </c>
      <c r="BG415" s="202">
        <f>IF(N415="zákl. přenesená",J415,0)</f>
        <v>0</v>
      </c>
      <c r="BH415" s="202">
        <f>IF(N415="sníž. přenesená",J415,0)</f>
        <v>0</v>
      </c>
      <c r="BI415" s="202">
        <f>IF(N415="nulová",J415,0)</f>
        <v>0</v>
      </c>
      <c r="BJ415" s="22" t="s">
        <v>80</v>
      </c>
      <c r="BK415" s="202">
        <f>ROUND(I415*H415,2)</f>
        <v>0</v>
      </c>
      <c r="BL415" s="22" t="s">
        <v>191</v>
      </c>
      <c r="BM415" s="22" t="s">
        <v>1427</v>
      </c>
    </row>
    <row r="416" spans="2:65" s="11" customFormat="1">
      <c r="B416" s="203"/>
      <c r="C416" s="204"/>
      <c r="D416" s="205" t="s">
        <v>163</v>
      </c>
      <c r="E416" s="206" t="s">
        <v>21</v>
      </c>
      <c r="F416" s="207" t="s">
        <v>82</v>
      </c>
      <c r="G416" s="204"/>
      <c r="H416" s="208">
        <v>2</v>
      </c>
      <c r="I416" s="209"/>
      <c r="J416" s="204"/>
      <c r="K416" s="204"/>
      <c r="L416" s="210"/>
      <c r="M416" s="211"/>
      <c r="N416" s="212"/>
      <c r="O416" s="212"/>
      <c r="P416" s="212"/>
      <c r="Q416" s="212"/>
      <c r="R416" s="212"/>
      <c r="S416" s="212"/>
      <c r="T416" s="213"/>
      <c r="AT416" s="214" t="s">
        <v>163</v>
      </c>
      <c r="AU416" s="214" t="s">
        <v>82</v>
      </c>
      <c r="AV416" s="11" t="s">
        <v>82</v>
      </c>
      <c r="AW416" s="11" t="s">
        <v>35</v>
      </c>
      <c r="AX416" s="11" t="s">
        <v>72</v>
      </c>
      <c r="AY416" s="214" t="s">
        <v>156</v>
      </c>
    </row>
    <row r="417" spans="2:65" s="12" customFormat="1">
      <c r="B417" s="215"/>
      <c r="C417" s="216"/>
      <c r="D417" s="217" t="s">
        <v>163</v>
      </c>
      <c r="E417" s="218" t="s">
        <v>21</v>
      </c>
      <c r="F417" s="219" t="s">
        <v>166</v>
      </c>
      <c r="G417" s="216"/>
      <c r="H417" s="220">
        <v>2</v>
      </c>
      <c r="I417" s="221"/>
      <c r="J417" s="216"/>
      <c r="K417" s="216"/>
      <c r="L417" s="222"/>
      <c r="M417" s="223"/>
      <c r="N417" s="224"/>
      <c r="O417" s="224"/>
      <c r="P417" s="224"/>
      <c r="Q417" s="224"/>
      <c r="R417" s="224"/>
      <c r="S417" s="224"/>
      <c r="T417" s="225"/>
      <c r="AT417" s="226" t="s">
        <v>163</v>
      </c>
      <c r="AU417" s="226" t="s">
        <v>82</v>
      </c>
      <c r="AV417" s="12" t="s">
        <v>162</v>
      </c>
      <c r="AW417" s="12" t="s">
        <v>35</v>
      </c>
      <c r="AX417" s="12" t="s">
        <v>80</v>
      </c>
      <c r="AY417" s="226" t="s">
        <v>156</v>
      </c>
    </row>
    <row r="418" spans="2:65" s="1" customFormat="1" ht="31.5" customHeight="1">
      <c r="B418" s="39"/>
      <c r="C418" s="191" t="s">
        <v>1428</v>
      </c>
      <c r="D418" s="191" t="s">
        <v>158</v>
      </c>
      <c r="E418" s="192" t="s">
        <v>1429</v>
      </c>
      <c r="F418" s="193" t="s">
        <v>1430</v>
      </c>
      <c r="G418" s="194" t="s">
        <v>317</v>
      </c>
      <c r="H418" s="195">
        <v>4</v>
      </c>
      <c r="I418" s="196"/>
      <c r="J418" s="197">
        <f>ROUND(I418*H418,2)</f>
        <v>0</v>
      </c>
      <c r="K418" s="193" t="s">
        <v>21</v>
      </c>
      <c r="L418" s="59"/>
      <c r="M418" s="198" t="s">
        <v>21</v>
      </c>
      <c r="N418" s="199" t="s">
        <v>43</v>
      </c>
      <c r="O418" s="40"/>
      <c r="P418" s="200">
        <f>O418*H418</f>
        <v>0</v>
      </c>
      <c r="Q418" s="200">
        <v>0</v>
      </c>
      <c r="R418" s="200">
        <f>Q418*H418</f>
        <v>0</v>
      </c>
      <c r="S418" s="200">
        <v>0</v>
      </c>
      <c r="T418" s="201">
        <f>S418*H418</f>
        <v>0</v>
      </c>
      <c r="AR418" s="22" t="s">
        <v>191</v>
      </c>
      <c r="AT418" s="22" t="s">
        <v>158</v>
      </c>
      <c r="AU418" s="22" t="s">
        <v>82</v>
      </c>
      <c r="AY418" s="22" t="s">
        <v>156</v>
      </c>
      <c r="BE418" s="202">
        <f>IF(N418="základní",J418,0)</f>
        <v>0</v>
      </c>
      <c r="BF418" s="202">
        <f>IF(N418="snížená",J418,0)</f>
        <v>0</v>
      </c>
      <c r="BG418" s="202">
        <f>IF(N418="zákl. přenesená",J418,0)</f>
        <v>0</v>
      </c>
      <c r="BH418" s="202">
        <f>IF(N418="sníž. přenesená",J418,0)</f>
        <v>0</v>
      </c>
      <c r="BI418" s="202">
        <f>IF(N418="nulová",J418,0)</f>
        <v>0</v>
      </c>
      <c r="BJ418" s="22" t="s">
        <v>80</v>
      </c>
      <c r="BK418" s="202">
        <f>ROUND(I418*H418,2)</f>
        <v>0</v>
      </c>
      <c r="BL418" s="22" t="s">
        <v>191</v>
      </c>
      <c r="BM418" s="22" t="s">
        <v>1431</v>
      </c>
    </row>
    <row r="419" spans="2:65" s="1" customFormat="1" ht="31.5" customHeight="1">
      <c r="B419" s="39"/>
      <c r="C419" s="191" t="s">
        <v>499</v>
      </c>
      <c r="D419" s="191" t="s">
        <v>158</v>
      </c>
      <c r="E419" s="192" t="s">
        <v>1432</v>
      </c>
      <c r="F419" s="193" t="s">
        <v>1433</v>
      </c>
      <c r="G419" s="194" t="s">
        <v>317</v>
      </c>
      <c r="H419" s="195">
        <v>4</v>
      </c>
      <c r="I419" s="196"/>
      <c r="J419" s="197">
        <f>ROUND(I419*H419,2)</f>
        <v>0</v>
      </c>
      <c r="K419" s="193" t="s">
        <v>21</v>
      </c>
      <c r="L419" s="59"/>
      <c r="M419" s="198" t="s">
        <v>21</v>
      </c>
      <c r="N419" s="199" t="s">
        <v>43</v>
      </c>
      <c r="O419" s="40"/>
      <c r="P419" s="200">
        <f>O419*H419</f>
        <v>0</v>
      </c>
      <c r="Q419" s="200">
        <v>0</v>
      </c>
      <c r="R419" s="200">
        <f>Q419*H419</f>
        <v>0</v>
      </c>
      <c r="S419" s="200">
        <v>0</v>
      </c>
      <c r="T419" s="201">
        <f>S419*H419</f>
        <v>0</v>
      </c>
      <c r="AR419" s="22" t="s">
        <v>191</v>
      </c>
      <c r="AT419" s="22" t="s">
        <v>158</v>
      </c>
      <c r="AU419" s="22" t="s">
        <v>82</v>
      </c>
      <c r="AY419" s="22" t="s">
        <v>156</v>
      </c>
      <c r="BE419" s="202">
        <f>IF(N419="základní",J419,0)</f>
        <v>0</v>
      </c>
      <c r="BF419" s="202">
        <f>IF(N419="snížená",J419,0)</f>
        <v>0</v>
      </c>
      <c r="BG419" s="202">
        <f>IF(N419="zákl. přenesená",J419,0)</f>
        <v>0</v>
      </c>
      <c r="BH419" s="202">
        <f>IF(N419="sníž. přenesená",J419,0)</f>
        <v>0</v>
      </c>
      <c r="BI419" s="202">
        <f>IF(N419="nulová",J419,0)</f>
        <v>0</v>
      </c>
      <c r="BJ419" s="22" t="s">
        <v>80</v>
      </c>
      <c r="BK419" s="202">
        <f>ROUND(I419*H419,2)</f>
        <v>0</v>
      </c>
      <c r="BL419" s="22" t="s">
        <v>191</v>
      </c>
      <c r="BM419" s="22" t="s">
        <v>1434</v>
      </c>
    </row>
    <row r="420" spans="2:65" s="11" customFormat="1">
      <c r="B420" s="203"/>
      <c r="C420" s="204"/>
      <c r="D420" s="205" t="s">
        <v>163</v>
      </c>
      <c r="E420" s="206" t="s">
        <v>21</v>
      </c>
      <c r="F420" s="207" t="s">
        <v>162</v>
      </c>
      <c r="G420" s="204"/>
      <c r="H420" s="208">
        <v>4</v>
      </c>
      <c r="I420" s="209"/>
      <c r="J420" s="204"/>
      <c r="K420" s="204"/>
      <c r="L420" s="210"/>
      <c r="M420" s="211"/>
      <c r="N420" s="212"/>
      <c r="O420" s="212"/>
      <c r="P420" s="212"/>
      <c r="Q420" s="212"/>
      <c r="R420" s="212"/>
      <c r="S420" s="212"/>
      <c r="T420" s="213"/>
      <c r="AT420" s="214" t="s">
        <v>163</v>
      </c>
      <c r="AU420" s="214" t="s">
        <v>82</v>
      </c>
      <c r="AV420" s="11" t="s">
        <v>82</v>
      </c>
      <c r="AW420" s="11" t="s">
        <v>35</v>
      </c>
      <c r="AX420" s="11" t="s">
        <v>72</v>
      </c>
      <c r="AY420" s="214" t="s">
        <v>156</v>
      </c>
    </row>
    <row r="421" spans="2:65" s="12" customFormat="1">
      <c r="B421" s="215"/>
      <c r="C421" s="216"/>
      <c r="D421" s="217" t="s">
        <v>163</v>
      </c>
      <c r="E421" s="218" t="s">
        <v>21</v>
      </c>
      <c r="F421" s="219" t="s">
        <v>166</v>
      </c>
      <c r="G421" s="216"/>
      <c r="H421" s="220">
        <v>4</v>
      </c>
      <c r="I421" s="221"/>
      <c r="J421" s="216"/>
      <c r="K421" s="216"/>
      <c r="L421" s="222"/>
      <c r="M421" s="223"/>
      <c r="N421" s="224"/>
      <c r="O421" s="224"/>
      <c r="P421" s="224"/>
      <c r="Q421" s="224"/>
      <c r="R421" s="224"/>
      <c r="S421" s="224"/>
      <c r="T421" s="225"/>
      <c r="AT421" s="226" t="s">
        <v>163</v>
      </c>
      <c r="AU421" s="226" t="s">
        <v>82</v>
      </c>
      <c r="AV421" s="12" t="s">
        <v>162</v>
      </c>
      <c r="AW421" s="12" t="s">
        <v>35</v>
      </c>
      <c r="AX421" s="12" t="s">
        <v>80</v>
      </c>
      <c r="AY421" s="226" t="s">
        <v>156</v>
      </c>
    </row>
    <row r="422" spans="2:65" s="1" customFormat="1" ht="31.5" customHeight="1">
      <c r="B422" s="39"/>
      <c r="C422" s="191" t="s">
        <v>1435</v>
      </c>
      <c r="D422" s="191" t="s">
        <v>158</v>
      </c>
      <c r="E422" s="192" t="s">
        <v>1436</v>
      </c>
      <c r="F422" s="193" t="s">
        <v>1437</v>
      </c>
      <c r="G422" s="194" t="s">
        <v>317</v>
      </c>
      <c r="H422" s="195">
        <v>4</v>
      </c>
      <c r="I422" s="196"/>
      <c r="J422" s="197">
        <f>ROUND(I422*H422,2)</f>
        <v>0</v>
      </c>
      <c r="K422" s="193" t="s">
        <v>21</v>
      </c>
      <c r="L422" s="59"/>
      <c r="M422" s="198" t="s">
        <v>21</v>
      </c>
      <c r="N422" s="199" t="s">
        <v>43</v>
      </c>
      <c r="O422" s="40"/>
      <c r="P422" s="200">
        <f>O422*H422</f>
        <v>0</v>
      </c>
      <c r="Q422" s="200">
        <v>0</v>
      </c>
      <c r="R422" s="200">
        <f>Q422*H422</f>
        <v>0</v>
      </c>
      <c r="S422" s="200">
        <v>0</v>
      </c>
      <c r="T422" s="201">
        <f>S422*H422</f>
        <v>0</v>
      </c>
      <c r="AR422" s="22" t="s">
        <v>191</v>
      </c>
      <c r="AT422" s="22" t="s">
        <v>158</v>
      </c>
      <c r="AU422" s="22" t="s">
        <v>82</v>
      </c>
      <c r="AY422" s="22" t="s">
        <v>156</v>
      </c>
      <c r="BE422" s="202">
        <f>IF(N422="základní",J422,0)</f>
        <v>0</v>
      </c>
      <c r="BF422" s="202">
        <f>IF(N422="snížená",J422,0)</f>
        <v>0</v>
      </c>
      <c r="BG422" s="202">
        <f>IF(N422="zákl. přenesená",J422,0)</f>
        <v>0</v>
      </c>
      <c r="BH422" s="202">
        <f>IF(N422="sníž. přenesená",J422,0)</f>
        <v>0</v>
      </c>
      <c r="BI422" s="202">
        <f>IF(N422="nulová",J422,0)</f>
        <v>0</v>
      </c>
      <c r="BJ422" s="22" t="s">
        <v>80</v>
      </c>
      <c r="BK422" s="202">
        <f>ROUND(I422*H422,2)</f>
        <v>0</v>
      </c>
      <c r="BL422" s="22" t="s">
        <v>191</v>
      </c>
      <c r="BM422" s="22" t="s">
        <v>1438</v>
      </c>
    </row>
    <row r="423" spans="2:65" s="1" customFormat="1" ht="31.5" customHeight="1">
      <c r="B423" s="39"/>
      <c r="C423" s="191" t="s">
        <v>502</v>
      </c>
      <c r="D423" s="191" t="s">
        <v>158</v>
      </c>
      <c r="E423" s="192" t="s">
        <v>1439</v>
      </c>
      <c r="F423" s="193" t="s">
        <v>1440</v>
      </c>
      <c r="G423" s="194" t="s">
        <v>317</v>
      </c>
      <c r="H423" s="195">
        <v>2</v>
      </c>
      <c r="I423" s="196"/>
      <c r="J423" s="197">
        <f>ROUND(I423*H423,2)</f>
        <v>0</v>
      </c>
      <c r="K423" s="193" t="s">
        <v>21</v>
      </c>
      <c r="L423" s="59"/>
      <c r="M423" s="198" t="s">
        <v>21</v>
      </c>
      <c r="N423" s="199" t="s">
        <v>43</v>
      </c>
      <c r="O423" s="40"/>
      <c r="P423" s="200">
        <f>O423*H423</f>
        <v>0</v>
      </c>
      <c r="Q423" s="200">
        <v>0</v>
      </c>
      <c r="R423" s="200">
        <f>Q423*H423</f>
        <v>0</v>
      </c>
      <c r="S423" s="200">
        <v>0</v>
      </c>
      <c r="T423" s="201">
        <f>S423*H423</f>
        <v>0</v>
      </c>
      <c r="AR423" s="22" t="s">
        <v>191</v>
      </c>
      <c r="AT423" s="22" t="s">
        <v>158</v>
      </c>
      <c r="AU423" s="22" t="s">
        <v>82</v>
      </c>
      <c r="AY423" s="22" t="s">
        <v>156</v>
      </c>
      <c r="BE423" s="202">
        <f>IF(N423="základní",J423,0)</f>
        <v>0</v>
      </c>
      <c r="BF423" s="202">
        <f>IF(N423="snížená",J423,0)</f>
        <v>0</v>
      </c>
      <c r="BG423" s="202">
        <f>IF(N423="zákl. přenesená",J423,0)</f>
        <v>0</v>
      </c>
      <c r="BH423" s="202">
        <f>IF(N423="sníž. přenesená",J423,0)</f>
        <v>0</v>
      </c>
      <c r="BI423" s="202">
        <f>IF(N423="nulová",J423,0)</f>
        <v>0</v>
      </c>
      <c r="BJ423" s="22" t="s">
        <v>80</v>
      </c>
      <c r="BK423" s="202">
        <f>ROUND(I423*H423,2)</f>
        <v>0</v>
      </c>
      <c r="BL423" s="22" t="s">
        <v>191</v>
      </c>
      <c r="BM423" s="22" t="s">
        <v>1441</v>
      </c>
    </row>
    <row r="424" spans="2:65" s="11" customFormat="1">
      <c r="B424" s="203"/>
      <c r="C424" s="204"/>
      <c r="D424" s="205" t="s">
        <v>163</v>
      </c>
      <c r="E424" s="206" t="s">
        <v>21</v>
      </c>
      <c r="F424" s="207" t="s">
        <v>82</v>
      </c>
      <c r="G424" s="204"/>
      <c r="H424" s="208">
        <v>2</v>
      </c>
      <c r="I424" s="209"/>
      <c r="J424" s="204"/>
      <c r="K424" s="204"/>
      <c r="L424" s="210"/>
      <c r="M424" s="211"/>
      <c r="N424" s="212"/>
      <c r="O424" s="212"/>
      <c r="P424" s="212"/>
      <c r="Q424" s="212"/>
      <c r="R424" s="212"/>
      <c r="S424" s="212"/>
      <c r="T424" s="213"/>
      <c r="AT424" s="214" t="s">
        <v>163</v>
      </c>
      <c r="AU424" s="214" t="s">
        <v>82</v>
      </c>
      <c r="AV424" s="11" t="s">
        <v>82</v>
      </c>
      <c r="AW424" s="11" t="s">
        <v>35</v>
      </c>
      <c r="AX424" s="11" t="s">
        <v>72</v>
      </c>
      <c r="AY424" s="214" t="s">
        <v>156</v>
      </c>
    </row>
    <row r="425" spans="2:65" s="12" customFormat="1">
      <c r="B425" s="215"/>
      <c r="C425" s="216"/>
      <c r="D425" s="217" t="s">
        <v>163</v>
      </c>
      <c r="E425" s="218" t="s">
        <v>21</v>
      </c>
      <c r="F425" s="219" t="s">
        <v>166</v>
      </c>
      <c r="G425" s="216"/>
      <c r="H425" s="220">
        <v>2</v>
      </c>
      <c r="I425" s="221"/>
      <c r="J425" s="216"/>
      <c r="K425" s="216"/>
      <c r="L425" s="222"/>
      <c r="M425" s="223"/>
      <c r="N425" s="224"/>
      <c r="O425" s="224"/>
      <c r="P425" s="224"/>
      <c r="Q425" s="224"/>
      <c r="R425" s="224"/>
      <c r="S425" s="224"/>
      <c r="T425" s="225"/>
      <c r="AT425" s="226" t="s">
        <v>163</v>
      </c>
      <c r="AU425" s="226" t="s">
        <v>82</v>
      </c>
      <c r="AV425" s="12" t="s">
        <v>162</v>
      </c>
      <c r="AW425" s="12" t="s">
        <v>35</v>
      </c>
      <c r="AX425" s="12" t="s">
        <v>80</v>
      </c>
      <c r="AY425" s="226" t="s">
        <v>156</v>
      </c>
    </row>
    <row r="426" spans="2:65" s="1" customFormat="1" ht="31.5" customHeight="1">
      <c r="B426" s="39"/>
      <c r="C426" s="191" t="s">
        <v>1442</v>
      </c>
      <c r="D426" s="191" t="s">
        <v>158</v>
      </c>
      <c r="E426" s="192" t="s">
        <v>1443</v>
      </c>
      <c r="F426" s="193" t="s">
        <v>1444</v>
      </c>
      <c r="G426" s="194" t="s">
        <v>349</v>
      </c>
      <c r="H426" s="195">
        <v>57</v>
      </c>
      <c r="I426" s="196"/>
      <c r="J426" s="197">
        <f>ROUND(I426*H426,2)</f>
        <v>0</v>
      </c>
      <c r="K426" s="193" t="s">
        <v>21</v>
      </c>
      <c r="L426" s="59"/>
      <c r="M426" s="198" t="s">
        <v>21</v>
      </c>
      <c r="N426" s="199" t="s">
        <v>43</v>
      </c>
      <c r="O426" s="40"/>
      <c r="P426" s="200">
        <f>O426*H426</f>
        <v>0</v>
      </c>
      <c r="Q426" s="200">
        <v>0</v>
      </c>
      <c r="R426" s="200">
        <f>Q426*H426</f>
        <v>0</v>
      </c>
      <c r="S426" s="200">
        <v>0</v>
      </c>
      <c r="T426" s="201">
        <f>S426*H426</f>
        <v>0</v>
      </c>
      <c r="AR426" s="22" t="s">
        <v>191</v>
      </c>
      <c r="AT426" s="22" t="s">
        <v>158</v>
      </c>
      <c r="AU426" s="22" t="s">
        <v>82</v>
      </c>
      <c r="AY426" s="22" t="s">
        <v>156</v>
      </c>
      <c r="BE426" s="202">
        <f>IF(N426="základní",J426,0)</f>
        <v>0</v>
      </c>
      <c r="BF426" s="202">
        <f>IF(N426="snížená",J426,0)</f>
        <v>0</v>
      </c>
      <c r="BG426" s="202">
        <f>IF(N426="zákl. přenesená",J426,0)</f>
        <v>0</v>
      </c>
      <c r="BH426" s="202">
        <f>IF(N426="sníž. přenesená",J426,0)</f>
        <v>0</v>
      </c>
      <c r="BI426" s="202">
        <f>IF(N426="nulová",J426,0)</f>
        <v>0</v>
      </c>
      <c r="BJ426" s="22" t="s">
        <v>80</v>
      </c>
      <c r="BK426" s="202">
        <f>ROUND(I426*H426,2)</f>
        <v>0</v>
      </c>
      <c r="BL426" s="22" t="s">
        <v>191</v>
      </c>
      <c r="BM426" s="22" t="s">
        <v>1445</v>
      </c>
    </row>
    <row r="427" spans="2:65" s="1" customFormat="1" ht="31.5" customHeight="1">
      <c r="B427" s="39"/>
      <c r="C427" s="191" t="s">
        <v>506</v>
      </c>
      <c r="D427" s="191" t="s">
        <v>158</v>
      </c>
      <c r="E427" s="192" t="s">
        <v>1446</v>
      </c>
      <c r="F427" s="193" t="s">
        <v>1447</v>
      </c>
      <c r="G427" s="194" t="s">
        <v>349</v>
      </c>
      <c r="H427" s="195">
        <v>34</v>
      </c>
      <c r="I427" s="196"/>
      <c r="J427" s="197">
        <f>ROUND(I427*H427,2)</f>
        <v>0</v>
      </c>
      <c r="K427" s="193" t="s">
        <v>21</v>
      </c>
      <c r="L427" s="59"/>
      <c r="M427" s="198" t="s">
        <v>21</v>
      </c>
      <c r="N427" s="199" t="s">
        <v>43</v>
      </c>
      <c r="O427" s="40"/>
      <c r="P427" s="200">
        <f>O427*H427</f>
        <v>0</v>
      </c>
      <c r="Q427" s="200">
        <v>0</v>
      </c>
      <c r="R427" s="200">
        <f>Q427*H427</f>
        <v>0</v>
      </c>
      <c r="S427" s="200">
        <v>0</v>
      </c>
      <c r="T427" s="201">
        <f>S427*H427</f>
        <v>0</v>
      </c>
      <c r="AR427" s="22" t="s">
        <v>191</v>
      </c>
      <c r="AT427" s="22" t="s">
        <v>158</v>
      </c>
      <c r="AU427" s="22" t="s">
        <v>82</v>
      </c>
      <c r="AY427" s="22" t="s">
        <v>156</v>
      </c>
      <c r="BE427" s="202">
        <f>IF(N427="základní",J427,0)</f>
        <v>0</v>
      </c>
      <c r="BF427" s="202">
        <f>IF(N427="snížená",J427,0)</f>
        <v>0</v>
      </c>
      <c r="BG427" s="202">
        <f>IF(N427="zákl. přenesená",J427,0)</f>
        <v>0</v>
      </c>
      <c r="BH427" s="202">
        <f>IF(N427="sníž. přenesená",J427,0)</f>
        <v>0</v>
      </c>
      <c r="BI427" s="202">
        <f>IF(N427="nulová",J427,0)</f>
        <v>0</v>
      </c>
      <c r="BJ427" s="22" t="s">
        <v>80</v>
      </c>
      <c r="BK427" s="202">
        <f>ROUND(I427*H427,2)</f>
        <v>0</v>
      </c>
      <c r="BL427" s="22" t="s">
        <v>191</v>
      </c>
      <c r="BM427" s="22" t="s">
        <v>1448</v>
      </c>
    </row>
    <row r="428" spans="2:65" s="11" customFormat="1">
      <c r="B428" s="203"/>
      <c r="C428" s="204"/>
      <c r="D428" s="205" t="s">
        <v>163</v>
      </c>
      <c r="E428" s="206" t="s">
        <v>21</v>
      </c>
      <c r="F428" s="207" t="s">
        <v>225</v>
      </c>
      <c r="G428" s="204"/>
      <c r="H428" s="208">
        <v>34</v>
      </c>
      <c r="I428" s="209"/>
      <c r="J428" s="204"/>
      <c r="K428" s="204"/>
      <c r="L428" s="210"/>
      <c r="M428" s="211"/>
      <c r="N428" s="212"/>
      <c r="O428" s="212"/>
      <c r="P428" s="212"/>
      <c r="Q428" s="212"/>
      <c r="R428" s="212"/>
      <c r="S428" s="212"/>
      <c r="T428" s="213"/>
      <c r="AT428" s="214" t="s">
        <v>163</v>
      </c>
      <c r="AU428" s="214" t="s">
        <v>82</v>
      </c>
      <c r="AV428" s="11" t="s">
        <v>82</v>
      </c>
      <c r="AW428" s="11" t="s">
        <v>35</v>
      </c>
      <c r="AX428" s="11" t="s">
        <v>72</v>
      </c>
      <c r="AY428" s="214" t="s">
        <v>156</v>
      </c>
    </row>
    <row r="429" spans="2:65" s="12" customFormat="1">
      <c r="B429" s="215"/>
      <c r="C429" s="216"/>
      <c r="D429" s="217" t="s">
        <v>163</v>
      </c>
      <c r="E429" s="218" t="s">
        <v>21</v>
      </c>
      <c r="F429" s="219" t="s">
        <v>166</v>
      </c>
      <c r="G429" s="216"/>
      <c r="H429" s="220">
        <v>34</v>
      </c>
      <c r="I429" s="221"/>
      <c r="J429" s="216"/>
      <c r="K429" s="216"/>
      <c r="L429" s="222"/>
      <c r="M429" s="223"/>
      <c r="N429" s="224"/>
      <c r="O429" s="224"/>
      <c r="P429" s="224"/>
      <c r="Q429" s="224"/>
      <c r="R429" s="224"/>
      <c r="S429" s="224"/>
      <c r="T429" s="225"/>
      <c r="AT429" s="226" t="s">
        <v>163</v>
      </c>
      <c r="AU429" s="226" t="s">
        <v>82</v>
      </c>
      <c r="AV429" s="12" t="s">
        <v>162</v>
      </c>
      <c r="AW429" s="12" t="s">
        <v>35</v>
      </c>
      <c r="AX429" s="12" t="s">
        <v>80</v>
      </c>
      <c r="AY429" s="226" t="s">
        <v>156</v>
      </c>
    </row>
    <row r="430" spans="2:65" s="1" customFormat="1" ht="31.5" customHeight="1">
      <c r="B430" s="39"/>
      <c r="C430" s="191" t="s">
        <v>1449</v>
      </c>
      <c r="D430" s="191" t="s">
        <v>158</v>
      </c>
      <c r="E430" s="192" t="s">
        <v>1450</v>
      </c>
      <c r="F430" s="193" t="s">
        <v>1451</v>
      </c>
      <c r="G430" s="194" t="s">
        <v>349</v>
      </c>
      <c r="H430" s="195">
        <v>48</v>
      </c>
      <c r="I430" s="196"/>
      <c r="J430" s="197">
        <f>ROUND(I430*H430,2)</f>
        <v>0</v>
      </c>
      <c r="K430" s="193" t="s">
        <v>21</v>
      </c>
      <c r="L430" s="59"/>
      <c r="M430" s="198" t="s">
        <v>21</v>
      </c>
      <c r="N430" s="199" t="s">
        <v>43</v>
      </c>
      <c r="O430" s="40"/>
      <c r="P430" s="200">
        <f>O430*H430</f>
        <v>0</v>
      </c>
      <c r="Q430" s="200">
        <v>0</v>
      </c>
      <c r="R430" s="200">
        <f>Q430*H430</f>
        <v>0</v>
      </c>
      <c r="S430" s="200">
        <v>0</v>
      </c>
      <c r="T430" s="201">
        <f>S430*H430</f>
        <v>0</v>
      </c>
      <c r="AR430" s="22" t="s">
        <v>191</v>
      </c>
      <c r="AT430" s="22" t="s">
        <v>158</v>
      </c>
      <c r="AU430" s="22" t="s">
        <v>82</v>
      </c>
      <c r="AY430" s="22" t="s">
        <v>156</v>
      </c>
      <c r="BE430" s="202">
        <f>IF(N430="základní",J430,0)</f>
        <v>0</v>
      </c>
      <c r="BF430" s="202">
        <f>IF(N430="snížená",J430,0)</f>
        <v>0</v>
      </c>
      <c r="BG430" s="202">
        <f>IF(N430="zákl. přenesená",J430,0)</f>
        <v>0</v>
      </c>
      <c r="BH430" s="202">
        <f>IF(N430="sníž. přenesená",J430,0)</f>
        <v>0</v>
      </c>
      <c r="BI430" s="202">
        <f>IF(N430="nulová",J430,0)</f>
        <v>0</v>
      </c>
      <c r="BJ430" s="22" t="s">
        <v>80</v>
      </c>
      <c r="BK430" s="202">
        <f>ROUND(I430*H430,2)</f>
        <v>0</v>
      </c>
      <c r="BL430" s="22" t="s">
        <v>191</v>
      </c>
      <c r="BM430" s="22" t="s">
        <v>1452</v>
      </c>
    </row>
    <row r="431" spans="2:65" s="1" customFormat="1" ht="31.5" customHeight="1">
      <c r="B431" s="39"/>
      <c r="C431" s="191" t="s">
        <v>510</v>
      </c>
      <c r="D431" s="191" t="s">
        <v>158</v>
      </c>
      <c r="E431" s="192" t="s">
        <v>1453</v>
      </c>
      <c r="F431" s="193" t="s">
        <v>1454</v>
      </c>
      <c r="G431" s="194" t="s">
        <v>349</v>
      </c>
      <c r="H431" s="195">
        <v>27</v>
      </c>
      <c r="I431" s="196"/>
      <c r="J431" s="197">
        <f>ROUND(I431*H431,2)</f>
        <v>0</v>
      </c>
      <c r="K431" s="193" t="s">
        <v>21</v>
      </c>
      <c r="L431" s="59"/>
      <c r="M431" s="198" t="s">
        <v>21</v>
      </c>
      <c r="N431" s="199" t="s">
        <v>43</v>
      </c>
      <c r="O431" s="40"/>
      <c r="P431" s="200">
        <f>O431*H431</f>
        <v>0</v>
      </c>
      <c r="Q431" s="200">
        <v>0</v>
      </c>
      <c r="R431" s="200">
        <f>Q431*H431</f>
        <v>0</v>
      </c>
      <c r="S431" s="200">
        <v>0</v>
      </c>
      <c r="T431" s="201">
        <f>S431*H431</f>
        <v>0</v>
      </c>
      <c r="AR431" s="22" t="s">
        <v>191</v>
      </c>
      <c r="AT431" s="22" t="s">
        <v>158</v>
      </c>
      <c r="AU431" s="22" t="s">
        <v>82</v>
      </c>
      <c r="AY431" s="22" t="s">
        <v>156</v>
      </c>
      <c r="BE431" s="202">
        <f>IF(N431="základní",J431,0)</f>
        <v>0</v>
      </c>
      <c r="BF431" s="202">
        <f>IF(N431="snížená",J431,0)</f>
        <v>0</v>
      </c>
      <c r="BG431" s="202">
        <f>IF(N431="zákl. přenesená",J431,0)</f>
        <v>0</v>
      </c>
      <c r="BH431" s="202">
        <f>IF(N431="sníž. přenesená",J431,0)</f>
        <v>0</v>
      </c>
      <c r="BI431" s="202">
        <f>IF(N431="nulová",J431,0)</f>
        <v>0</v>
      </c>
      <c r="BJ431" s="22" t="s">
        <v>80</v>
      </c>
      <c r="BK431" s="202">
        <f>ROUND(I431*H431,2)</f>
        <v>0</v>
      </c>
      <c r="BL431" s="22" t="s">
        <v>191</v>
      </c>
      <c r="BM431" s="22" t="s">
        <v>1455</v>
      </c>
    </row>
    <row r="432" spans="2:65" s="11" customFormat="1">
      <c r="B432" s="203"/>
      <c r="C432" s="204"/>
      <c r="D432" s="205" t="s">
        <v>163</v>
      </c>
      <c r="E432" s="206" t="s">
        <v>21</v>
      </c>
      <c r="F432" s="207" t="s">
        <v>272</v>
      </c>
      <c r="G432" s="204"/>
      <c r="H432" s="208">
        <v>27</v>
      </c>
      <c r="I432" s="209"/>
      <c r="J432" s="204"/>
      <c r="K432" s="204"/>
      <c r="L432" s="210"/>
      <c r="M432" s="211"/>
      <c r="N432" s="212"/>
      <c r="O432" s="212"/>
      <c r="P432" s="212"/>
      <c r="Q432" s="212"/>
      <c r="R432" s="212"/>
      <c r="S432" s="212"/>
      <c r="T432" s="213"/>
      <c r="AT432" s="214" t="s">
        <v>163</v>
      </c>
      <c r="AU432" s="214" t="s">
        <v>82</v>
      </c>
      <c r="AV432" s="11" t="s">
        <v>82</v>
      </c>
      <c r="AW432" s="11" t="s">
        <v>35</v>
      </c>
      <c r="AX432" s="11" t="s">
        <v>72</v>
      </c>
      <c r="AY432" s="214" t="s">
        <v>156</v>
      </c>
    </row>
    <row r="433" spans="2:65" s="12" customFormat="1">
      <c r="B433" s="215"/>
      <c r="C433" s="216"/>
      <c r="D433" s="217" t="s">
        <v>163</v>
      </c>
      <c r="E433" s="218" t="s">
        <v>21</v>
      </c>
      <c r="F433" s="219" t="s">
        <v>166</v>
      </c>
      <c r="G433" s="216"/>
      <c r="H433" s="220">
        <v>27</v>
      </c>
      <c r="I433" s="221"/>
      <c r="J433" s="216"/>
      <c r="K433" s="216"/>
      <c r="L433" s="222"/>
      <c r="M433" s="223"/>
      <c r="N433" s="224"/>
      <c r="O433" s="224"/>
      <c r="P433" s="224"/>
      <c r="Q433" s="224"/>
      <c r="R433" s="224"/>
      <c r="S433" s="224"/>
      <c r="T433" s="225"/>
      <c r="AT433" s="226" t="s">
        <v>163</v>
      </c>
      <c r="AU433" s="226" t="s">
        <v>82</v>
      </c>
      <c r="AV433" s="12" t="s">
        <v>162</v>
      </c>
      <c r="AW433" s="12" t="s">
        <v>35</v>
      </c>
      <c r="AX433" s="12" t="s">
        <v>80</v>
      </c>
      <c r="AY433" s="226" t="s">
        <v>156</v>
      </c>
    </row>
    <row r="434" spans="2:65" s="1" customFormat="1" ht="31.5" customHeight="1">
      <c r="B434" s="39"/>
      <c r="C434" s="191" t="s">
        <v>1456</v>
      </c>
      <c r="D434" s="191" t="s">
        <v>158</v>
      </c>
      <c r="E434" s="192" t="s">
        <v>1457</v>
      </c>
      <c r="F434" s="193" t="s">
        <v>1458</v>
      </c>
      <c r="G434" s="194" t="s">
        <v>317</v>
      </c>
      <c r="H434" s="195">
        <v>4</v>
      </c>
      <c r="I434" s="196"/>
      <c r="J434" s="197">
        <f>ROUND(I434*H434,2)</f>
        <v>0</v>
      </c>
      <c r="K434" s="193" t="s">
        <v>21</v>
      </c>
      <c r="L434" s="59"/>
      <c r="M434" s="198" t="s">
        <v>21</v>
      </c>
      <c r="N434" s="199" t="s">
        <v>43</v>
      </c>
      <c r="O434" s="40"/>
      <c r="P434" s="200">
        <f>O434*H434</f>
        <v>0</v>
      </c>
      <c r="Q434" s="200">
        <v>0</v>
      </c>
      <c r="R434" s="200">
        <f>Q434*H434</f>
        <v>0</v>
      </c>
      <c r="S434" s="200">
        <v>0</v>
      </c>
      <c r="T434" s="201">
        <f>S434*H434</f>
        <v>0</v>
      </c>
      <c r="AR434" s="22" t="s">
        <v>191</v>
      </c>
      <c r="AT434" s="22" t="s">
        <v>158</v>
      </c>
      <c r="AU434" s="22" t="s">
        <v>82</v>
      </c>
      <c r="AY434" s="22" t="s">
        <v>156</v>
      </c>
      <c r="BE434" s="202">
        <f>IF(N434="základní",J434,0)</f>
        <v>0</v>
      </c>
      <c r="BF434" s="202">
        <f>IF(N434="snížená",J434,0)</f>
        <v>0</v>
      </c>
      <c r="BG434" s="202">
        <f>IF(N434="zákl. přenesená",J434,0)</f>
        <v>0</v>
      </c>
      <c r="BH434" s="202">
        <f>IF(N434="sníž. přenesená",J434,0)</f>
        <v>0</v>
      </c>
      <c r="BI434" s="202">
        <f>IF(N434="nulová",J434,0)</f>
        <v>0</v>
      </c>
      <c r="BJ434" s="22" t="s">
        <v>80</v>
      </c>
      <c r="BK434" s="202">
        <f>ROUND(I434*H434,2)</f>
        <v>0</v>
      </c>
      <c r="BL434" s="22" t="s">
        <v>191</v>
      </c>
      <c r="BM434" s="22" t="s">
        <v>1459</v>
      </c>
    </row>
    <row r="435" spans="2:65" s="1" customFormat="1" ht="31.5" customHeight="1">
      <c r="B435" s="39"/>
      <c r="C435" s="191" t="s">
        <v>514</v>
      </c>
      <c r="D435" s="191" t="s">
        <v>158</v>
      </c>
      <c r="E435" s="192" t="s">
        <v>1460</v>
      </c>
      <c r="F435" s="193" t="s">
        <v>1458</v>
      </c>
      <c r="G435" s="194" t="s">
        <v>421</v>
      </c>
      <c r="H435" s="195">
        <v>2</v>
      </c>
      <c r="I435" s="196"/>
      <c r="J435" s="197">
        <f>ROUND(I435*H435,2)</f>
        <v>0</v>
      </c>
      <c r="K435" s="193" t="s">
        <v>21</v>
      </c>
      <c r="L435" s="59"/>
      <c r="M435" s="198" t="s">
        <v>21</v>
      </c>
      <c r="N435" s="199" t="s">
        <v>43</v>
      </c>
      <c r="O435" s="40"/>
      <c r="P435" s="200">
        <f>O435*H435</f>
        <v>0</v>
      </c>
      <c r="Q435" s="200">
        <v>0</v>
      </c>
      <c r="R435" s="200">
        <f>Q435*H435</f>
        <v>0</v>
      </c>
      <c r="S435" s="200">
        <v>0</v>
      </c>
      <c r="T435" s="201">
        <f>S435*H435</f>
        <v>0</v>
      </c>
      <c r="AR435" s="22" t="s">
        <v>191</v>
      </c>
      <c r="AT435" s="22" t="s">
        <v>158</v>
      </c>
      <c r="AU435" s="22" t="s">
        <v>82</v>
      </c>
      <c r="AY435" s="22" t="s">
        <v>156</v>
      </c>
      <c r="BE435" s="202">
        <f>IF(N435="základní",J435,0)</f>
        <v>0</v>
      </c>
      <c r="BF435" s="202">
        <f>IF(N435="snížená",J435,0)</f>
        <v>0</v>
      </c>
      <c r="BG435" s="202">
        <f>IF(N435="zákl. přenesená",J435,0)</f>
        <v>0</v>
      </c>
      <c r="BH435" s="202">
        <f>IF(N435="sníž. přenesená",J435,0)</f>
        <v>0</v>
      </c>
      <c r="BI435" s="202">
        <f>IF(N435="nulová",J435,0)</f>
        <v>0</v>
      </c>
      <c r="BJ435" s="22" t="s">
        <v>80</v>
      </c>
      <c r="BK435" s="202">
        <f>ROUND(I435*H435,2)</f>
        <v>0</v>
      </c>
      <c r="BL435" s="22" t="s">
        <v>191</v>
      </c>
      <c r="BM435" s="22" t="s">
        <v>1461</v>
      </c>
    </row>
    <row r="436" spans="2:65" s="11" customFormat="1">
      <c r="B436" s="203"/>
      <c r="C436" s="204"/>
      <c r="D436" s="205" t="s">
        <v>163</v>
      </c>
      <c r="E436" s="206" t="s">
        <v>21</v>
      </c>
      <c r="F436" s="207" t="s">
        <v>82</v>
      </c>
      <c r="G436" s="204"/>
      <c r="H436" s="208">
        <v>2</v>
      </c>
      <c r="I436" s="209"/>
      <c r="J436" s="204"/>
      <c r="K436" s="204"/>
      <c r="L436" s="210"/>
      <c r="M436" s="211"/>
      <c r="N436" s="212"/>
      <c r="O436" s="212"/>
      <c r="P436" s="212"/>
      <c r="Q436" s="212"/>
      <c r="R436" s="212"/>
      <c r="S436" s="212"/>
      <c r="T436" s="213"/>
      <c r="AT436" s="214" t="s">
        <v>163</v>
      </c>
      <c r="AU436" s="214" t="s">
        <v>82</v>
      </c>
      <c r="AV436" s="11" t="s">
        <v>82</v>
      </c>
      <c r="AW436" s="11" t="s">
        <v>35</v>
      </c>
      <c r="AX436" s="11" t="s">
        <v>72</v>
      </c>
      <c r="AY436" s="214" t="s">
        <v>156</v>
      </c>
    </row>
    <row r="437" spans="2:65" s="12" customFormat="1">
      <c r="B437" s="215"/>
      <c r="C437" s="216"/>
      <c r="D437" s="217" t="s">
        <v>163</v>
      </c>
      <c r="E437" s="218" t="s">
        <v>21</v>
      </c>
      <c r="F437" s="219" t="s">
        <v>166</v>
      </c>
      <c r="G437" s="216"/>
      <c r="H437" s="220">
        <v>2</v>
      </c>
      <c r="I437" s="221"/>
      <c r="J437" s="216"/>
      <c r="K437" s="216"/>
      <c r="L437" s="222"/>
      <c r="M437" s="223"/>
      <c r="N437" s="224"/>
      <c r="O437" s="224"/>
      <c r="P437" s="224"/>
      <c r="Q437" s="224"/>
      <c r="R437" s="224"/>
      <c r="S437" s="224"/>
      <c r="T437" s="225"/>
      <c r="AT437" s="226" t="s">
        <v>163</v>
      </c>
      <c r="AU437" s="226" t="s">
        <v>82</v>
      </c>
      <c r="AV437" s="12" t="s">
        <v>162</v>
      </c>
      <c r="AW437" s="12" t="s">
        <v>35</v>
      </c>
      <c r="AX437" s="12" t="s">
        <v>80</v>
      </c>
      <c r="AY437" s="226" t="s">
        <v>156</v>
      </c>
    </row>
    <row r="438" spans="2:65" s="1" customFormat="1" ht="31.5" customHeight="1">
      <c r="B438" s="39"/>
      <c r="C438" s="191" t="s">
        <v>1462</v>
      </c>
      <c r="D438" s="191" t="s">
        <v>158</v>
      </c>
      <c r="E438" s="192" t="s">
        <v>1463</v>
      </c>
      <c r="F438" s="193" t="s">
        <v>1458</v>
      </c>
      <c r="G438" s="194" t="s">
        <v>421</v>
      </c>
      <c r="H438" s="195">
        <v>2</v>
      </c>
      <c r="I438" s="196"/>
      <c r="J438" s="197">
        <f>ROUND(I438*H438,2)</f>
        <v>0</v>
      </c>
      <c r="K438" s="193" t="s">
        <v>21</v>
      </c>
      <c r="L438" s="59"/>
      <c r="M438" s="198" t="s">
        <v>21</v>
      </c>
      <c r="N438" s="199" t="s">
        <v>43</v>
      </c>
      <c r="O438" s="40"/>
      <c r="P438" s="200">
        <f>O438*H438</f>
        <v>0</v>
      </c>
      <c r="Q438" s="200">
        <v>0</v>
      </c>
      <c r="R438" s="200">
        <f>Q438*H438</f>
        <v>0</v>
      </c>
      <c r="S438" s="200">
        <v>0</v>
      </c>
      <c r="T438" s="201">
        <f>S438*H438</f>
        <v>0</v>
      </c>
      <c r="AR438" s="22" t="s">
        <v>191</v>
      </c>
      <c r="AT438" s="22" t="s">
        <v>158</v>
      </c>
      <c r="AU438" s="22" t="s">
        <v>82</v>
      </c>
      <c r="AY438" s="22" t="s">
        <v>156</v>
      </c>
      <c r="BE438" s="202">
        <f>IF(N438="základní",J438,0)</f>
        <v>0</v>
      </c>
      <c r="BF438" s="202">
        <f>IF(N438="snížená",J438,0)</f>
        <v>0</v>
      </c>
      <c r="BG438" s="202">
        <f>IF(N438="zákl. přenesená",J438,0)</f>
        <v>0</v>
      </c>
      <c r="BH438" s="202">
        <f>IF(N438="sníž. přenesená",J438,0)</f>
        <v>0</v>
      </c>
      <c r="BI438" s="202">
        <f>IF(N438="nulová",J438,0)</f>
        <v>0</v>
      </c>
      <c r="BJ438" s="22" t="s">
        <v>80</v>
      </c>
      <c r="BK438" s="202">
        <f>ROUND(I438*H438,2)</f>
        <v>0</v>
      </c>
      <c r="BL438" s="22" t="s">
        <v>191</v>
      </c>
      <c r="BM438" s="22" t="s">
        <v>1464</v>
      </c>
    </row>
    <row r="439" spans="2:65" s="1" customFormat="1" ht="31.5" customHeight="1">
      <c r="B439" s="39"/>
      <c r="C439" s="191" t="s">
        <v>517</v>
      </c>
      <c r="D439" s="191" t="s">
        <v>158</v>
      </c>
      <c r="E439" s="192" t="s">
        <v>1465</v>
      </c>
      <c r="F439" s="193" t="s">
        <v>1458</v>
      </c>
      <c r="G439" s="194" t="s">
        <v>421</v>
      </c>
      <c r="H439" s="195">
        <v>2</v>
      </c>
      <c r="I439" s="196"/>
      <c r="J439" s="197">
        <f>ROUND(I439*H439,2)</f>
        <v>0</v>
      </c>
      <c r="K439" s="193" t="s">
        <v>21</v>
      </c>
      <c r="L439" s="59"/>
      <c r="M439" s="198" t="s">
        <v>21</v>
      </c>
      <c r="N439" s="199" t="s">
        <v>43</v>
      </c>
      <c r="O439" s="40"/>
      <c r="P439" s="200">
        <f>O439*H439</f>
        <v>0</v>
      </c>
      <c r="Q439" s="200">
        <v>0</v>
      </c>
      <c r="R439" s="200">
        <f>Q439*H439</f>
        <v>0</v>
      </c>
      <c r="S439" s="200">
        <v>0</v>
      </c>
      <c r="T439" s="201">
        <f>S439*H439</f>
        <v>0</v>
      </c>
      <c r="AR439" s="22" t="s">
        <v>191</v>
      </c>
      <c r="AT439" s="22" t="s">
        <v>158</v>
      </c>
      <c r="AU439" s="22" t="s">
        <v>82</v>
      </c>
      <c r="AY439" s="22" t="s">
        <v>156</v>
      </c>
      <c r="BE439" s="202">
        <f>IF(N439="základní",J439,0)</f>
        <v>0</v>
      </c>
      <c r="BF439" s="202">
        <f>IF(N439="snížená",J439,0)</f>
        <v>0</v>
      </c>
      <c r="BG439" s="202">
        <f>IF(N439="zákl. přenesená",J439,0)</f>
        <v>0</v>
      </c>
      <c r="BH439" s="202">
        <f>IF(N439="sníž. přenesená",J439,0)</f>
        <v>0</v>
      </c>
      <c r="BI439" s="202">
        <f>IF(N439="nulová",J439,0)</f>
        <v>0</v>
      </c>
      <c r="BJ439" s="22" t="s">
        <v>80</v>
      </c>
      <c r="BK439" s="202">
        <f>ROUND(I439*H439,2)</f>
        <v>0</v>
      </c>
      <c r="BL439" s="22" t="s">
        <v>191</v>
      </c>
      <c r="BM439" s="22" t="s">
        <v>1466</v>
      </c>
    </row>
    <row r="440" spans="2:65" s="11" customFormat="1">
      <c r="B440" s="203"/>
      <c r="C440" s="204"/>
      <c r="D440" s="205" t="s">
        <v>163</v>
      </c>
      <c r="E440" s="206" t="s">
        <v>21</v>
      </c>
      <c r="F440" s="207" t="s">
        <v>82</v>
      </c>
      <c r="G440" s="204"/>
      <c r="H440" s="208">
        <v>2</v>
      </c>
      <c r="I440" s="209"/>
      <c r="J440" s="204"/>
      <c r="K440" s="204"/>
      <c r="L440" s="210"/>
      <c r="M440" s="211"/>
      <c r="N440" s="212"/>
      <c r="O440" s="212"/>
      <c r="P440" s="212"/>
      <c r="Q440" s="212"/>
      <c r="R440" s="212"/>
      <c r="S440" s="212"/>
      <c r="T440" s="213"/>
      <c r="AT440" s="214" t="s">
        <v>163</v>
      </c>
      <c r="AU440" s="214" t="s">
        <v>82</v>
      </c>
      <c r="AV440" s="11" t="s">
        <v>82</v>
      </c>
      <c r="AW440" s="11" t="s">
        <v>35</v>
      </c>
      <c r="AX440" s="11" t="s">
        <v>72</v>
      </c>
      <c r="AY440" s="214" t="s">
        <v>156</v>
      </c>
    </row>
    <row r="441" spans="2:65" s="12" customFormat="1">
      <c r="B441" s="215"/>
      <c r="C441" s="216"/>
      <c r="D441" s="217" t="s">
        <v>163</v>
      </c>
      <c r="E441" s="218" t="s">
        <v>21</v>
      </c>
      <c r="F441" s="219" t="s">
        <v>166</v>
      </c>
      <c r="G441" s="216"/>
      <c r="H441" s="220">
        <v>2</v>
      </c>
      <c r="I441" s="221"/>
      <c r="J441" s="216"/>
      <c r="K441" s="216"/>
      <c r="L441" s="222"/>
      <c r="M441" s="223"/>
      <c r="N441" s="224"/>
      <c r="O441" s="224"/>
      <c r="P441" s="224"/>
      <c r="Q441" s="224"/>
      <c r="R441" s="224"/>
      <c r="S441" s="224"/>
      <c r="T441" s="225"/>
      <c r="AT441" s="226" t="s">
        <v>163</v>
      </c>
      <c r="AU441" s="226" t="s">
        <v>82</v>
      </c>
      <c r="AV441" s="12" t="s">
        <v>162</v>
      </c>
      <c r="AW441" s="12" t="s">
        <v>35</v>
      </c>
      <c r="AX441" s="12" t="s">
        <v>80</v>
      </c>
      <c r="AY441" s="226" t="s">
        <v>156</v>
      </c>
    </row>
    <row r="442" spans="2:65" s="1" customFormat="1" ht="31.5" customHeight="1">
      <c r="B442" s="39"/>
      <c r="C442" s="191" t="s">
        <v>1467</v>
      </c>
      <c r="D442" s="191" t="s">
        <v>158</v>
      </c>
      <c r="E442" s="192" t="s">
        <v>1468</v>
      </c>
      <c r="F442" s="193" t="s">
        <v>1469</v>
      </c>
      <c r="G442" s="194" t="s">
        <v>944</v>
      </c>
      <c r="H442" s="249"/>
      <c r="I442" s="196"/>
      <c r="J442" s="197">
        <f>ROUND(I442*H442,2)</f>
        <v>0</v>
      </c>
      <c r="K442" s="193" t="s">
        <v>21</v>
      </c>
      <c r="L442" s="59"/>
      <c r="M442" s="198" t="s">
        <v>21</v>
      </c>
      <c r="N442" s="199" t="s">
        <v>43</v>
      </c>
      <c r="O442" s="40"/>
      <c r="P442" s="200">
        <f>O442*H442</f>
        <v>0</v>
      </c>
      <c r="Q442" s="200">
        <v>0</v>
      </c>
      <c r="R442" s="200">
        <f>Q442*H442</f>
        <v>0</v>
      </c>
      <c r="S442" s="200">
        <v>0</v>
      </c>
      <c r="T442" s="201">
        <f>S442*H442</f>
        <v>0</v>
      </c>
      <c r="AR442" s="22" t="s">
        <v>191</v>
      </c>
      <c r="AT442" s="22" t="s">
        <v>158</v>
      </c>
      <c r="AU442" s="22" t="s">
        <v>82</v>
      </c>
      <c r="AY442" s="22" t="s">
        <v>156</v>
      </c>
      <c r="BE442" s="202">
        <f>IF(N442="základní",J442,0)</f>
        <v>0</v>
      </c>
      <c r="BF442" s="202">
        <f>IF(N442="snížená",J442,0)</f>
        <v>0</v>
      </c>
      <c r="BG442" s="202">
        <f>IF(N442="zákl. přenesená",J442,0)</f>
        <v>0</v>
      </c>
      <c r="BH442" s="202">
        <f>IF(N442="sníž. přenesená",J442,0)</f>
        <v>0</v>
      </c>
      <c r="BI442" s="202">
        <f>IF(N442="nulová",J442,0)</f>
        <v>0</v>
      </c>
      <c r="BJ442" s="22" t="s">
        <v>80</v>
      </c>
      <c r="BK442" s="202">
        <f>ROUND(I442*H442,2)</f>
        <v>0</v>
      </c>
      <c r="BL442" s="22" t="s">
        <v>191</v>
      </c>
      <c r="BM442" s="22" t="s">
        <v>1470</v>
      </c>
    </row>
    <row r="443" spans="2:65" s="10" customFormat="1" ht="29.85" customHeight="1">
      <c r="B443" s="174"/>
      <c r="C443" s="175"/>
      <c r="D443" s="188" t="s">
        <v>71</v>
      </c>
      <c r="E443" s="189" t="s">
        <v>971</v>
      </c>
      <c r="F443" s="189" t="s">
        <v>972</v>
      </c>
      <c r="G443" s="175"/>
      <c r="H443" s="175"/>
      <c r="I443" s="178"/>
      <c r="J443" s="190">
        <f>BK443</f>
        <v>0</v>
      </c>
      <c r="K443" s="175"/>
      <c r="L443" s="180"/>
      <c r="M443" s="181"/>
      <c r="N443" s="182"/>
      <c r="O443" s="182"/>
      <c r="P443" s="183">
        <f>SUM(P444:P546)</f>
        <v>0</v>
      </c>
      <c r="Q443" s="182"/>
      <c r="R443" s="183">
        <f>SUM(R444:R546)</f>
        <v>0</v>
      </c>
      <c r="S443" s="182"/>
      <c r="T443" s="184">
        <f>SUM(T444:T546)</f>
        <v>0</v>
      </c>
      <c r="AR443" s="185" t="s">
        <v>82</v>
      </c>
      <c r="AT443" s="186" t="s">
        <v>71</v>
      </c>
      <c r="AU443" s="186" t="s">
        <v>80</v>
      </c>
      <c r="AY443" s="185" t="s">
        <v>156</v>
      </c>
      <c r="BK443" s="187">
        <f>SUM(BK444:BK546)</f>
        <v>0</v>
      </c>
    </row>
    <row r="444" spans="2:65" s="1" customFormat="1" ht="22.5" customHeight="1">
      <c r="B444" s="39"/>
      <c r="C444" s="191" t="s">
        <v>521</v>
      </c>
      <c r="D444" s="191" t="s">
        <v>158</v>
      </c>
      <c r="E444" s="192" t="s">
        <v>1471</v>
      </c>
      <c r="F444" s="193" t="s">
        <v>1472</v>
      </c>
      <c r="G444" s="194" t="s">
        <v>317</v>
      </c>
      <c r="H444" s="195">
        <v>16</v>
      </c>
      <c r="I444" s="196"/>
      <c r="J444" s="197">
        <f>ROUND(I444*H444,2)</f>
        <v>0</v>
      </c>
      <c r="K444" s="193" t="s">
        <v>21</v>
      </c>
      <c r="L444" s="59"/>
      <c r="M444" s="198" t="s">
        <v>21</v>
      </c>
      <c r="N444" s="199" t="s">
        <v>43</v>
      </c>
      <c r="O444" s="40"/>
      <c r="P444" s="200">
        <f>O444*H444</f>
        <v>0</v>
      </c>
      <c r="Q444" s="200">
        <v>0</v>
      </c>
      <c r="R444" s="200">
        <f>Q444*H444</f>
        <v>0</v>
      </c>
      <c r="S444" s="200">
        <v>0</v>
      </c>
      <c r="T444" s="201">
        <f>S444*H444</f>
        <v>0</v>
      </c>
      <c r="AR444" s="22" t="s">
        <v>191</v>
      </c>
      <c r="AT444" s="22" t="s">
        <v>158</v>
      </c>
      <c r="AU444" s="22" t="s">
        <v>82</v>
      </c>
      <c r="AY444" s="22" t="s">
        <v>156</v>
      </c>
      <c r="BE444" s="202">
        <f>IF(N444="základní",J444,0)</f>
        <v>0</v>
      </c>
      <c r="BF444" s="202">
        <f>IF(N444="snížená",J444,0)</f>
        <v>0</v>
      </c>
      <c r="BG444" s="202">
        <f>IF(N444="zákl. přenesená",J444,0)</f>
        <v>0</v>
      </c>
      <c r="BH444" s="202">
        <f>IF(N444="sníž. přenesená",J444,0)</f>
        <v>0</v>
      </c>
      <c r="BI444" s="202">
        <f>IF(N444="nulová",J444,0)</f>
        <v>0</v>
      </c>
      <c r="BJ444" s="22" t="s">
        <v>80</v>
      </c>
      <c r="BK444" s="202">
        <f>ROUND(I444*H444,2)</f>
        <v>0</v>
      </c>
      <c r="BL444" s="22" t="s">
        <v>191</v>
      </c>
      <c r="BM444" s="22" t="s">
        <v>1473</v>
      </c>
    </row>
    <row r="445" spans="2:65" s="1" customFormat="1" ht="22.5" customHeight="1">
      <c r="B445" s="39"/>
      <c r="C445" s="191" t="s">
        <v>1474</v>
      </c>
      <c r="D445" s="191" t="s">
        <v>158</v>
      </c>
      <c r="E445" s="192" t="s">
        <v>1475</v>
      </c>
      <c r="F445" s="193" t="s">
        <v>1476</v>
      </c>
      <c r="G445" s="194" t="s">
        <v>317</v>
      </c>
      <c r="H445" s="195">
        <v>8</v>
      </c>
      <c r="I445" s="196"/>
      <c r="J445" s="197">
        <f>ROUND(I445*H445,2)</f>
        <v>0</v>
      </c>
      <c r="K445" s="193" t="s">
        <v>21</v>
      </c>
      <c r="L445" s="59"/>
      <c r="M445" s="198" t="s">
        <v>21</v>
      </c>
      <c r="N445" s="199" t="s">
        <v>43</v>
      </c>
      <c r="O445" s="40"/>
      <c r="P445" s="200">
        <f>O445*H445</f>
        <v>0</v>
      </c>
      <c r="Q445" s="200">
        <v>0</v>
      </c>
      <c r="R445" s="200">
        <f>Q445*H445</f>
        <v>0</v>
      </c>
      <c r="S445" s="200">
        <v>0</v>
      </c>
      <c r="T445" s="201">
        <f>S445*H445</f>
        <v>0</v>
      </c>
      <c r="AR445" s="22" t="s">
        <v>191</v>
      </c>
      <c r="AT445" s="22" t="s">
        <v>158</v>
      </c>
      <c r="AU445" s="22" t="s">
        <v>82</v>
      </c>
      <c r="AY445" s="22" t="s">
        <v>156</v>
      </c>
      <c r="BE445" s="202">
        <f>IF(N445="základní",J445,0)</f>
        <v>0</v>
      </c>
      <c r="BF445" s="202">
        <f>IF(N445="snížená",J445,0)</f>
        <v>0</v>
      </c>
      <c r="BG445" s="202">
        <f>IF(N445="zákl. přenesená",J445,0)</f>
        <v>0</v>
      </c>
      <c r="BH445" s="202">
        <f>IF(N445="sníž. přenesená",J445,0)</f>
        <v>0</v>
      </c>
      <c r="BI445" s="202">
        <f>IF(N445="nulová",J445,0)</f>
        <v>0</v>
      </c>
      <c r="BJ445" s="22" t="s">
        <v>80</v>
      </c>
      <c r="BK445" s="202">
        <f>ROUND(I445*H445,2)</f>
        <v>0</v>
      </c>
      <c r="BL445" s="22" t="s">
        <v>191</v>
      </c>
      <c r="BM445" s="22" t="s">
        <v>1477</v>
      </c>
    </row>
    <row r="446" spans="2:65" s="11" customFormat="1">
      <c r="B446" s="203"/>
      <c r="C446" s="204"/>
      <c r="D446" s="205" t="s">
        <v>163</v>
      </c>
      <c r="E446" s="206" t="s">
        <v>21</v>
      </c>
      <c r="F446" s="207" t="s">
        <v>1478</v>
      </c>
      <c r="G446" s="204"/>
      <c r="H446" s="208">
        <v>4</v>
      </c>
      <c r="I446" s="209"/>
      <c r="J446" s="204"/>
      <c r="K446" s="204"/>
      <c r="L446" s="210"/>
      <c r="M446" s="211"/>
      <c r="N446" s="212"/>
      <c r="O446" s="212"/>
      <c r="P446" s="212"/>
      <c r="Q446" s="212"/>
      <c r="R446" s="212"/>
      <c r="S446" s="212"/>
      <c r="T446" s="213"/>
      <c r="AT446" s="214" t="s">
        <v>163</v>
      </c>
      <c r="AU446" s="214" t="s">
        <v>82</v>
      </c>
      <c r="AV446" s="11" t="s">
        <v>82</v>
      </c>
      <c r="AW446" s="11" t="s">
        <v>35</v>
      </c>
      <c r="AX446" s="11" t="s">
        <v>72</v>
      </c>
      <c r="AY446" s="214" t="s">
        <v>156</v>
      </c>
    </row>
    <row r="447" spans="2:65" s="11" customFormat="1">
      <c r="B447" s="203"/>
      <c r="C447" s="204"/>
      <c r="D447" s="205" t="s">
        <v>163</v>
      </c>
      <c r="E447" s="206" t="s">
        <v>21</v>
      </c>
      <c r="F447" s="207" t="s">
        <v>1479</v>
      </c>
      <c r="G447" s="204"/>
      <c r="H447" s="208">
        <v>4</v>
      </c>
      <c r="I447" s="209"/>
      <c r="J447" s="204"/>
      <c r="K447" s="204"/>
      <c r="L447" s="210"/>
      <c r="M447" s="211"/>
      <c r="N447" s="212"/>
      <c r="O447" s="212"/>
      <c r="P447" s="212"/>
      <c r="Q447" s="212"/>
      <c r="R447" s="212"/>
      <c r="S447" s="212"/>
      <c r="T447" s="213"/>
      <c r="AT447" s="214" t="s">
        <v>163</v>
      </c>
      <c r="AU447" s="214" t="s">
        <v>82</v>
      </c>
      <c r="AV447" s="11" t="s">
        <v>82</v>
      </c>
      <c r="AW447" s="11" t="s">
        <v>35</v>
      </c>
      <c r="AX447" s="11" t="s">
        <v>72</v>
      </c>
      <c r="AY447" s="214" t="s">
        <v>156</v>
      </c>
    </row>
    <row r="448" spans="2:65" s="12" customFormat="1">
      <c r="B448" s="215"/>
      <c r="C448" s="216"/>
      <c r="D448" s="217" t="s">
        <v>163</v>
      </c>
      <c r="E448" s="218" t="s">
        <v>21</v>
      </c>
      <c r="F448" s="219" t="s">
        <v>166</v>
      </c>
      <c r="G448" s="216"/>
      <c r="H448" s="220">
        <v>8</v>
      </c>
      <c r="I448" s="221"/>
      <c r="J448" s="216"/>
      <c r="K448" s="216"/>
      <c r="L448" s="222"/>
      <c r="M448" s="223"/>
      <c r="N448" s="224"/>
      <c r="O448" s="224"/>
      <c r="P448" s="224"/>
      <c r="Q448" s="224"/>
      <c r="R448" s="224"/>
      <c r="S448" s="224"/>
      <c r="T448" s="225"/>
      <c r="AT448" s="226" t="s">
        <v>163</v>
      </c>
      <c r="AU448" s="226" t="s">
        <v>82</v>
      </c>
      <c r="AV448" s="12" t="s">
        <v>162</v>
      </c>
      <c r="AW448" s="12" t="s">
        <v>35</v>
      </c>
      <c r="AX448" s="12" t="s">
        <v>80</v>
      </c>
      <c r="AY448" s="226" t="s">
        <v>156</v>
      </c>
    </row>
    <row r="449" spans="2:65" s="1" customFormat="1" ht="22.5" customHeight="1">
      <c r="B449" s="39"/>
      <c r="C449" s="191" t="s">
        <v>524</v>
      </c>
      <c r="D449" s="191" t="s">
        <v>158</v>
      </c>
      <c r="E449" s="192" t="s">
        <v>1480</v>
      </c>
      <c r="F449" s="193" t="s">
        <v>1481</v>
      </c>
      <c r="G449" s="194" t="s">
        <v>317</v>
      </c>
      <c r="H449" s="195">
        <v>6</v>
      </c>
      <c r="I449" s="196"/>
      <c r="J449" s="197">
        <f>ROUND(I449*H449,2)</f>
        <v>0</v>
      </c>
      <c r="K449" s="193" t="s">
        <v>21</v>
      </c>
      <c r="L449" s="59"/>
      <c r="M449" s="198" t="s">
        <v>21</v>
      </c>
      <c r="N449" s="199" t="s">
        <v>43</v>
      </c>
      <c r="O449" s="40"/>
      <c r="P449" s="200">
        <f>O449*H449</f>
        <v>0</v>
      </c>
      <c r="Q449" s="200">
        <v>0</v>
      </c>
      <c r="R449" s="200">
        <f>Q449*H449</f>
        <v>0</v>
      </c>
      <c r="S449" s="200">
        <v>0</v>
      </c>
      <c r="T449" s="201">
        <f>S449*H449</f>
        <v>0</v>
      </c>
      <c r="AR449" s="22" t="s">
        <v>191</v>
      </c>
      <c r="AT449" s="22" t="s">
        <v>158</v>
      </c>
      <c r="AU449" s="22" t="s">
        <v>82</v>
      </c>
      <c r="AY449" s="22" t="s">
        <v>156</v>
      </c>
      <c r="BE449" s="202">
        <f>IF(N449="základní",J449,0)</f>
        <v>0</v>
      </c>
      <c r="BF449" s="202">
        <f>IF(N449="snížená",J449,0)</f>
        <v>0</v>
      </c>
      <c r="BG449" s="202">
        <f>IF(N449="zákl. přenesená",J449,0)</f>
        <v>0</v>
      </c>
      <c r="BH449" s="202">
        <f>IF(N449="sníž. přenesená",J449,0)</f>
        <v>0</v>
      </c>
      <c r="BI449" s="202">
        <f>IF(N449="nulová",J449,0)</f>
        <v>0</v>
      </c>
      <c r="BJ449" s="22" t="s">
        <v>80</v>
      </c>
      <c r="BK449" s="202">
        <f>ROUND(I449*H449,2)</f>
        <v>0</v>
      </c>
      <c r="BL449" s="22" t="s">
        <v>191</v>
      </c>
      <c r="BM449" s="22" t="s">
        <v>1482</v>
      </c>
    </row>
    <row r="450" spans="2:65" s="1" customFormat="1" ht="22.5" customHeight="1">
      <c r="B450" s="39"/>
      <c r="C450" s="191" t="s">
        <v>1483</v>
      </c>
      <c r="D450" s="191" t="s">
        <v>158</v>
      </c>
      <c r="E450" s="192" t="s">
        <v>1484</v>
      </c>
      <c r="F450" s="193" t="s">
        <v>1485</v>
      </c>
      <c r="G450" s="194" t="s">
        <v>317</v>
      </c>
      <c r="H450" s="195">
        <v>16</v>
      </c>
      <c r="I450" s="196"/>
      <c r="J450" s="197">
        <f>ROUND(I450*H450,2)</f>
        <v>0</v>
      </c>
      <c r="K450" s="193" t="s">
        <v>21</v>
      </c>
      <c r="L450" s="59"/>
      <c r="M450" s="198" t="s">
        <v>21</v>
      </c>
      <c r="N450" s="199" t="s">
        <v>43</v>
      </c>
      <c r="O450" s="40"/>
      <c r="P450" s="200">
        <f>O450*H450</f>
        <v>0</v>
      </c>
      <c r="Q450" s="200">
        <v>0</v>
      </c>
      <c r="R450" s="200">
        <f>Q450*H450</f>
        <v>0</v>
      </c>
      <c r="S450" s="200">
        <v>0</v>
      </c>
      <c r="T450" s="201">
        <f>S450*H450</f>
        <v>0</v>
      </c>
      <c r="AR450" s="22" t="s">
        <v>191</v>
      </c>
      <c r="AT450" s="22" t="s">
        <v>158</v>
      </c>
      <c r="AU450" s="22" t="s">
        <v>82</v>
      </c>
      <c r="AY450" s="22" t="s">
        <v>156</v>
      </c>
      <c r="BE450" s="202">
        <f>IF(N450="základní",J450,0)</f>
        <v>0</v>
      </c>
      <c r="BF450" s="202">
        <f>IF(N450="snížená",J450,0)</f>
        <v>0</v>
      </c>
      <c r="BG450" s="202">
        <f>IF(N450="zákl. přenesená",J450,0)</f>
        <v>0</v>
      </c>
      <c r="BH450" s="202">
        <f>IF(N450="sníž. přenesená",J450,0)</f>
        <v>0</v>
      </c>
      <c r="BI450" s="202">
        <f>IF(N450="nulová",J450,0)</f>
        <v>0</v>
      </c>
      <c r="BJ450" s="22" t="s">
        <v>80</v>
      </c>
      <c r="BK450" s="202">
        <f>ROUND(I450*H450,2)</f>
        <v>0</v>
      </c>
      <c r="BL450" s="22" t="s">
        <v>191</v>
      </c>
      <c r="BM450" s="22" t="s">
        <v>1486</v>
      </c>
    </row>
    <row r="451" spans="2:65" s="11" customFormat="1">
      <c r="B451" s="203"/>
      <c r="C451" s="204"/>
      <c r="D451" s="205" t="s">
        <v>163</v>
      </c>
      <c r="E451" s="206" t="s">
        <v>21</v>
      </c>
      <c r="F451" s="207" t="s">
        <v>191</v>
      </c>
      <c r="G451" s="204"/>
      <c r="H451" s="208">
        <v>16</v>
      </c>
      <c r="I451" s="209"/>
      <c r="J451" s="204"/>
      <c r="K451" s="204"/>
      <c r="L451" s="210"/>
      <c r="M451" s="211"/>
      <c r="N451" s="212"/>
      <c r="O451" s="212"/>
      <c r="P451" s="212"/>
      <c r="Q451" s="212"/>
      <c r="R451" s="212"/>
      <c r="S451" s="212"/>
      <c r="T451" s="213"/>
      <c r="AT451" s="214" t="s">
        <v>163</v>
      </c>
      <c r="AU451" s="214" t="s">
        <v>82</v>
      </c>
      <c r="AV451" s="11" t="s">
        <v>82</v>
      </c>
      <c r="AW451" s="11" t="s">
        <v>35</v>
      </c>
      <c r="AX451" s="11" t="s">
        <v>72</v>
      </c>
      <c r="AY451" s="214" t="s">
        <v>156</v>
      </c>
    </row>
    <row r="452" spans="2:65" s="12" customFormat="1">
      <c r="B452" s="215"/>
      <c r="C452" s="216"/>
      <c r="D452" s="217" t="s">
        <v>163</v>
      </c>
      <c r="E452" s="218" t="s">
        <v>21</v>
      </c>
      <c r="F452" s="219" t="s">
        <v>166</v>
      </c>
      <c r="G452" s="216"/>
      <c r="H452" s="220">
        <v>16</v>
      </c>
      <c r="I452" s="221"/>
      <c r="J452" s="216"/>
      <c r="K452" s="216"/>
      <c r="L452" s="222"/>
      <c r="M452" s="223"/>
      <c r="N452" s="224"/>
      <c r="O452" s="224"/>
      <c r="P452" s="224"/>
      <c r="Q452" s="224"/>
      <c r="R452" s="224"/>
      <c r="S452" s="224"/>
      <c r="T452" s="225"/>
      <c r="AT452" s="226" t="s">
        <v>163</v>
      </c>
      <c r="AU452" s="226" t="s">
        <v>82</v>
      </c>
      <c r="AV452" s="12" t="s">
        <v>162</v>
      </c>
      <c r="AW452" s="12" t="s">
        <v>35</v>
      </c>
      <c r="AX452" s="12" t="s">
        <v>80</v>
      </c>
      <c r="AY452" s="226" t="s">
        <v>156</v>
      </c>
    </row>
    <row r="453" spans="2:65" s="1" customFormat="1" ht="22.5" customHeight="1">
      <c r="B453" s="39"/>
      <c r="C453" s="191" t="s">
        <v>529</v>
      </c>
      <c r="D453" s="191" t="s">
        <v>158</v>
      </c>
      <c r="E453" s="192" t="s">
        <v>1487</v>
      </c>
      <c r="F453" s="193" t="s">
        <v>1488</v>
      </c>
      <c r="G453" s="194" t="s">
        <v>317</v>
      </c>
      <c r="H453" s="195">
        <v>1</v>
      </c>
      <c r="I453" s="196"/>
      <c r="J453" s="197">
        <f>ROUND(I453*H453,2)</f>
        <v>0</v>
      </c>
      <c r="K453" s="193" t="s">
        <v>21</v>
      </c>
      <c r="L453" s="59"/>
      <c r="M453" s="198" t="s">
        <v>21</v>
      </c>
      <c r="N453" s="199" t="s">
        <v>43</v>
      </c>
      <c r="O453" s="40"/>
      <c r="P453" s="200">
        <f>O453*H453</f>
        <v>0</v>
      </c>
      <c r="Q453" s="200">
        <v>0</v>
      </c>
      <c r="R453" s="200">
        <f>Q453*H453</f>
        <v>0</v>
      </c>
      <c r="S453" s="200">
        <v>0</v>
      </c>
      <c r="T453" s="201">
        <f>S453*H453</f>
        <v>0</v>
      </c>
      <c r="AR453" s="22" t="s">
        <v>191</v>
      </c>
      <c r="AT453" s="22" t="s">
        <v>158</v>
      </c>
      <c r="AU453" s="22" t="s">
        <v>82</v>
      </c>
      <c r="AY453" s="22" t="s">
        <v>156</v>
      </c>
      <c r="BE453" s="202">
        <f>IF(N453="základní",J453,0)</f>
        <v>0</v>
      </c>
      <c r="BF453" s="202">
        <f>IF(N453="snížená",J453,0)</f>
        <v>0</v>
      </c>
      <c r="BG453" s="202">
        <f>IF(N453="zákl. přenesená",J453,0)</f>
        <v>0</v>
      </c>
      <c r="BH453" s="202">
        <f>IF(N453="sníž. přenesená",J453,0)</f>
        <v>0</v>
      </c>
      <c r="BI453" s="202">
        <f>IF(N453="nulová",J453,0)</f>
        <v>0</v>
      </c>
      <c r="BJ453" s="22" t="s">
        <v>80</v>
      </c>
      <c r="BK453" s="202">
        <f>ROUND(I453*H453,2)</f>
        <v>0</v>
      </c>
      <c r="BL453" s="22" t="s">
        <v>191</v>
      </c>
      <c r="BM453" s="22" t="s">
        <v>1489</v>
      </c>
    </row>
    <row r="454" spans="2:65" s="1" customFormat="1" ht="22.5" customHeight="1">
      <c r="B454" s="39"/>
      <c r="C454" s="191" t="s">
        <v>1490</v>
      </c>
      <c r="D454" s="191" t="s">
        <v>158</v>
      </c>
      <c r="E454" s="192" t="s">
        <v>1491</v>
      </c>
      <c r="F454" s="193" t="s">
        <v>1492</v>
      </c>
      <c r="G454" s="194" t="s">
        <v>317</v>
      </c>
      <c r="H454" s="195">
        <v>8</v>
      </c>
      <c r="I454" s="196"/>
      <c r="J454" s="197">
        <f>ROUND(I454*H454,2)</f>
        <v>0</v>
      </c>
      <c r="K454" s="193" t="s">
        <v>21</v>
      </c>
      <c r="L454" s="59"/>
      <c r="M454" s="198" t="s">
        <v>21</v>
      </c>
      <c r="N454" s="199" t="s">
        <v>43</v>
      </c>
      <c r="O454" s="40"/>
      <c r="P454" s="200">
        <f>O454*H454</f>
        <v>0</v>
      </c>
      <c r="Q454" s="200">
        <v>0</v>
      </c>
      <c r="R454" s="200">
        <f>Q454*H454</f>
        <v>0</v>
      </c>
      <c r="S454" s="200">
        <v>0</v>
      </c>
      <c r="T454" s="201">
        <f>S454*H454</f>
        <v>0</v>
      </c>
      <c r="AR454" s="22" t="s">
        <v>191</v>
      </c>
      <c r="AT454" s="22" t="s">
        <v>158</v>
      </c>
      <c r="AU454" s="22" t="s">
        <v>82</v>
      </c>
      <c r="AY454" s="22" t="s">
        <v>156</v>
      </c>
      <c r="BE454" s="202">
        <f>IF(N454="základní",J454,0)</f>
        <v>0</v>
      </c>
      <c r="BF454" s="202">
        <f>IF(N454="snížená",J454,0)</f>
        <v>0</v>
      </c>
      <c r="BG454" s="202">
        <f>IF(N454="zákl. přenesená",J454,0)</f>
        <v>0</v>
      </c>
      <c r="BH454" s="202">
        <f>IF(N454="sníž. přenesená",J454,0)</f>
        <v>0</v>
      </c>
      <c r="BI454" s="202">
        <f>IF(N454="nulová",J454,0)</f>
        <v>0</v>
      </c>
      <c r="BJ454" s="22" t="s">
        <v>80</v>
      </c>
      <c r="BK454" s="202">
        <f>ROUND(I454*H454,2)</f>
        <v>0</v>
      </c>
      <c r="BL454" s="22" t="s">
        <v>191</v>
      </c>
      <c r="BM454" s="22" t="s">
        <v>1493</v>
      </c>
    </row>
    <row r="455" spans="2:65" s="11" customFormat="1">
      <c r="B455" s="203"/>
      <c r="C455" s="204"/>
      <c r="D455" s="205" t="s">
        <v>163</v>
      </c>
      <c r="E455" s="206" t="s">
        <v>21</v>
      </c>
      <c r="F455" s="207" t="s">
        <v>176</v>
      </c>
      <c r="G455" s="204"/>
      <c r="H455" s="208">
        <v>8</v>
      </c>
      <c r="I455" s="209"/>
      <c r="J455" s="204"/>
      <c r="K455" s="204"/>
      <c r="L455" s="210"/>
      <c r="M455" s="211"/>
      <c r="N455" s="212"/>
      <c r="O455" s="212"/>
      <c r="P455" s="212"/>
      <c r="Q455" s="212"/>
      <c r="R455" s="212"/>
      <c r="S455" s="212"/>
      <c r="T455" s="213"/>
      <c r="AT455" s="214" t="s">
        <v>163</v>
      </c>
      <c r="AU455" s="214" t="s">
        <v>82</v>
      </c>
      <c r="AV455" s="11" t="s">
        <v>82</v>
      </c>
      <c r="AW455" s="11" t="s">
        <v>35</v>
      </c>
      <c r="AX455" s="11" t="s">
        <v>72</v>
      </c>
      <c r="AY455" s="214" t="s">
        <v>156</v>
      </c>
    </row>
    <row r="456" spans="2:65" s="12" customFormat="1">
      <c r="B456" s="215"/>
      <c r="C456" s="216"/>
      <c r="D456" s="217" t="s">
        <v>163</v>
      </c>
      <c r="E456" s="218" t="s">
        <v>21</v>
      </c>
      <c r="F456" s="219" t="s">
        <v>166</v>
      </c>
      <c r="G456" s="216"/>
      <c r="H456" s="220">
        <v>8</v>
      </c>
      <c r="I456" s="221"/>
      <c r="J456" s="216"/>
      <c r="K456" s="216"/>
      <c r="L456" s="222"/>
      <c r="M456" s="223"/>
      <c r="N456" s="224"/>
      <c r="O456" s="224"/>
      <c r="P456" s="224"/>
      <c r="Q456" s="224"/>
      <c r="R456" s="224"/>
      <c r="S456" s="224"/>
      <c r="T456" s="225"/>
      <c r="AT456" s="226" t="s">
        <v>163</v>
      </c>
      <c r="AU456" s="226" t="s">
        <v>82</v>
      </c>
      <c r="AV456" s="12" t="s">
        <v>162</v>
      </c>
      <c r="AW456" s="12" t="s">
        <v>35</v>
      </c>
      <c r="AX456" s="12" t="s">
        <v>80</v>
      </c>
      <c r="AY456" s="226" t="s">
        <v>156</v>
      </c>
    </row>
    <row r="457" spans="2:65" s="1" customFormat="1" ht="22.5" customHeight="1">
      <c r="B457" s="39"/>
      <c r="C457" s="191" t="s">
        <v>532</v>
      </c>
      <c r="D457" s="191" t="s">
        <v>158</v>
      </c>
      <c r="E457" s="192" t="s">
        <v>1494</v>
      </c>
      <c r="F457" s="193" t="s">
        <v>1495</v>
      </c>
      <c r="G457" s="194" t="s">
        <v>317</v>
      </c>
      <c r="H457" s="195">
        <v>6</v>
      </c>
      <c r="I457" s="196"/>
      <c r="J457" s="197">
        <f>ROUND(I457*H457,2)</f>
        <v>0</v>
      </c>
      <c r="K457" s="193" t="s">
        <v>21</v>
      </c>
      <c r="L457" s="59"/>
      <c r="M457" s="198" t="s">
        <v>21</v>
      </c>
      <c r="N457" s="199" t="s">
        <v>43</v>
      </c>
      <c r="O457" s="40"/>
      <c r="P457" s="200">
        <f>O457*H457</f>
        <v>0</v>
      </c>
      <c r="Q457" s="200">
        <v>0</v>
      </c>
      <c r="R457" s="200">
        <f>Q457*H457</f>
        <v>0</v>
      </c>
      <c r="S457" s="200">
        <v>0</v>
      </c>
      <c r="T457" s="201">
        <f>S457*H457</f>
        <v>0</v>
      </c>
      <c r="AR457" s="22" t="s">
        <v>191</v>
      </c>
      <c r="AT457" s="22" t="s">
        <v>158</v>
      </c>
      <c r="AU457" s="22" t="s">
        <v>82</v>
      </c>
      <c r="AY457" s="22" t="s">
        <v>156</v>
      </c>
      <c r="BE457" s="202">
        <f>IF(N457="základní",J457,0)</f>
        <v>0</v>
      </c>
      <c r="BF457" s="202">
        <f>IF(N457="snížená",J457,0)</f>
        <v>0</v>
      </c>
      <c r="BG457" s="202">
        <f>IF(N457="zákl. přenesená",J457,0)</f>
        <v>0</v>
      </c>
      <c r="BH457" s="202">
        <f>IF(N457="sníž. přenesená",J457,0)</f>
        <v>0</v>
      </c>
      <c r="BI457" s="202">
        <f>IF(N457="nulová",J457,0)</f>
        <v>0</v>
      </c>
      <c r="BJ457" s="22" t="s">
        <v>80</v>
      </c>
      <c r="BK457" s="202">
        <f>ROUND(I457*H457,2)</f>
        <v>0</v>
      </c>
      <c r="BL457" s="22" t="s">
        <v>191</v>
      </c>
      <c r="BM457" s="22" t="s">
        <v>1496</v>
      </c>
    </row>
    <row r="458" spans="2:65" s="1" customFormat="1" ht="31.5" customHeight="1">
      <c r="B458" s="39"/>
      <c r="C458" s="191" t="s">
        <v>1497</v>
      </c>
      <c r="D458" s="191" t="s">
        <v>158</v>
      </c>
      <c r="E458" s="192" t="s">
        <v>975</v>
      </c>
      <c r="F458" s="193" t="s">
        <v>976</v>
      </c>
      <c r="G458" s="194" t="s">
        <v>232</v>
      </c>
      <c r="H458" s="195">
        <v>0.70199999999999996</v>
      </c>
      <c r="I458" s="196"/>
      <c r="J458" s="197">
        <f>ROUND(I458*H458,2)</f>
        <v>0</v>
      </c>
      <c r="K458" s="193" t="s">
        <v>21</v>
      </c>
      <c r="L458" s="59"/>
      <c r="M458" s="198" t="s">
        <v>21</v>
      </c>
      <c r="N458" s="199" t="s">
        <v>43</v>
      </c>
      <c r="O458" s="40"/>
      <c r="P458" s="200">
        <f>O458*H458</f>
        <v>0</v>
      </c>
      <c r="Q458" s="200">
        <v>0</v>
      </c>
      <c r="R458" s="200">
        <f>Q458*H458</f>
        <v>0</v>
      </c>
      <c r="S458" s="200">
        <v>0</v>
      </c>
      <c r="T458" s="201">
        <f>S458*H458</f>
        <v>0</v>
      </c>
      <c r="AR458" s="22" t="s">
        <v>191</v>
      </c>
      <c r="AT458" s="22" t="s">
        <v>158</v>
      </c>
      <c r="AU458" s="22" t="s">
        <v>82</v>
      </c>
      <c r="AY458" s="22" t="s">
        <v>156</v>
      </c>
      <c r="BE458" s="202">
        <f>IF(N458="základní",J458,0)</f>
        <v>0</v>
      </c>
      <c r="BF458" s="202">
        <f>IF(N458="snížená",J458,0)</f>
        <v>0</v>
      </c>
      <c r="BG458" s="202">
        <f>IF(N458="zákl. přenesená",J458,0)</f>
        <v>0</v>
      </c>
      <c r="BH458" s="202">
        <f>IF(N458="sníž. přenesená",J458,0)</f>
        <v>0</v>
      </c>
      <c r="BI458" s="202">
        <f>IF(N458="nulová",J458,0)</f>
        <v>0</v>
      </c>
      <c r="BJ458" s="22" t="s">
        <v>80</v>
      </c>
      <c r="BK458" s="202">
        <f>ROUND(I458*H458,2)</f>
        <v>0</v>
      </c>
      <c r="BL458" s="22" t="s">
        <v>191</v>
      </c>
      <c r="BM458" s="22" t="s">
        <v>1498</v>
      </c>
    </row>
    <row r="459" spans="2:65" s="11" customFormat="1">
      <c r="B459" s="203"/>
      <c r="C459" s="204"/>
      <c r="D459" s="205" t="s">
        <v>163</v>
      </c>
      <c r="E459" s="206" t="s">
        <v>21</v>
      </c>
      <c r="F459" s="207" t="s">
        <v>1499</v>
      </c>
      <c r="G459" s="204"/>
      <c r="H459" s="208">
        <v>0.70199999999999996</v>
      </c>
      <c r="I459" s="209"/>
      <c r="J459" s="204"/>
      <c r="K459" s="204"/>
      <c r="L459" s="210"/>
      <c r="M459" s="211"/>
      <c r="N459" s="212"/>
      <c r="O459" s="212"/>
      <c r="P459" s="212"/>
      <c r="Q459" s="212"/>
      <c r="R459" s="212"/>
      <c r="S459" s="212"/>
      <c r="T459" s="213"/>
      <c r="AT459" s="214" t="s">
        <v>163</v>
      </c>
      <c r="AU459" s="214" t="s">
        <v>82</v>
      </c>
      <c r="AV459" s="11" t="s">
        <v>82</v>
      </c>
      <c r="AW459" s="11" t="s">
        <v>35</v>
      </c>
      <c r="AX459" s="11" t="s">
        <v>72</v>
      </c>
      <c r="AY459" s="214" t="s">
        <v>156</v>
      </c>
    </row>
    <row r="460" spans="2:65" s="12" customFormat="1">
      <c r="B460" s="215"/>
      <c r="C460" s="216"/>
      <c r="D460" s="217" t="s">
        <v>163</v>
      </c>
      <c r="E460" s="218" t="s">
        <v>21</v>
      </c>
      <c r="F460" s="219" t="s">
        <v>166</v>
      </c>
      <c r="G460" s="216"/>
      <c r="H460" s="220">
        <v>0.70199999999999996</v>
      </c>
      <c r="I460" s="221"/>
      <c r="J460" s="216"/>
      <c r="K460" s="216"/>
      <c r="L460" s="222"/>
      <c r="M460" s="223"/>
      <c r="N460" s="224"/>
      <c r="O460" s="224"/>
      <c r="P460" s="224"/>
      <c r="Q460" s="224"/>
      <c r="R460" s="224"/>
      <c r="S460" s="224"/>
      <c r="T460" s="225"/>
      <c r="AT460" s="226" t="s">
        <v>163</v>
      </c>
      <c r="AU460" s="226" t="s">
        <v>82</v>
      </c>
      <c r="AV460" s="12" t="s">
        <v>162</v>
      </c>
      <c r="AW460" s="12" t="s">
        <v>35</v>
      </c>
      <c r="AX460" s="12" t="s">
        <v>80</v>
      </c>
      <c r="AY460" s="226" t="s">
        <v>156</v>
      </c>
    </row>
    <row r="461" spans="2:65" s="1" customFormat="1" ht="22.5" customHeight="1">
      <c r="B461" s="39"/>
      <c r="C461" s="227" t="s">
        <v>537</v>
      </c>
      <c r="D461" s="227" t="s">
        <v>238</v>
      </c>
      <c r="E461" s="228" t="s">
        <v>1500</v>
      </c>
      <c r="F461" s="229" t="s">
        <v>1501</v>
      </c>
      <c r="G461" s="230" t="s">
        <v>317</v>
      </c>
      <c r="H461" s="231">
        <v>10</v>
      </c>
      <c r="I461" s="232"/>
      <c r="J461" s="233">
        <f>ROUND(I461*H461,2)</f>
        <v>0</v>
      </c>
      <c r="K461" s="229" t="s">
        <v>21</v>
      </c>
      <c r="L461" s="234"/>
      <c r="M461" s="235" t="s">
        <v>21</v>
      </c>
      <c r="N461" s="236" t="s">
        <v>43</v>
      </c>
      <c r="O461" s="40"/>
      <c r="P461" s="200">
        <f>O461*H461</f>
        <v>0</v>
      </c>
      <c r="Q461" s="200">
        <v>0</v>
      </c>
      <c r="R461" s="200">
        <f>Q461*H461</f>
        <v>0</v>
      </c>
      <c r="S461" s="200">
        <v>0</v>
      </c>
      <c r="T461" s="201">
        <f>S461*H461</f>
        <v>0</v>
      </c>
      <c r="AR461" s="22" t="s">
        <v>220</v>
      </c>
      <c r="AT461" s="22" t="s">
        <v>238</v>
      </c>
      <c r="AU461" s="22" t="s">
        <v>82</v>
      </c>
      <c r="AY461" s="22" t="s">
        <v>156</v>
      </c>
      <c r="BE461" s="202">
        <f>IF(N461="základní",J461,0)</f>
        <v>0</v>
      </c>
      <c r="BF461" s="202">
        <f>IF(N461="snížená",J461,0)</f>
        <v>0</v>
      </c>
      <c r="BG461" s="202">
        <f>IF(N461="zákl. přenesená",J461,0)</f>
        <v>0</v>
      </c>
      <c r="BH461" s="202">
        <f>IF(N461="sníž. přenesená",J461,0)</f>
        <v>0</v>
      </c>
      <c r="BI461" s="202">
        <f>IF(N461="nulová",J461,0)</f>
        <v>0</v>
      </c>
      <c r="BJ461" s="22" t="s">
        <v>80</v>
      </c>
      <c r="BK461" s="202">
        <f>ROUND(I461*H461,2)</f>
        <v>0</v>
      </c>
      <c r="BL461" s="22" t="s">
        <v>191</v>
      </c>
      <c r="BM461" s="22" t="s">
        <v>1502</v>
      </c>
    </row>
    <row r="462" spans="2:65" s="1" customFormat="1" ht="22.5" customHeight="1">
      <c r="B462" s="39"/>
      <c r="C462" s="227" t="s">
        <v>1503</v>
      </c>
      <c r="D462" s="227" t="s">
        <v>238</v>
      </c>
      <c r="E462" s="228" t="s">
        <v>1504</v>
      </c>
      <c r="F462" s="229" t="s">
        <v>1505</v>
      </c>
      <c r="G462" s="230" t="s">
        <v>317</v>
      </c>
      <c r="H462" s="231">
        <v>10</v>
      </c>
      <c r="I462" s="232"/>
      <c r="J462" s="233">
        <f>ROUND(I462*H462,2)</f>
        <v>0</v>
      </c>
      <c r="K462" s="229" t="s">
        <v>21</v>
      </c>
      <c r="L462" s="234"/>
      <c r="M462" s="235" t="s">
        <v>21</v>
      </c>
      <c r="N462" s="236" t="s">
        <v>43</v>
      </c>
      <c r="O462" s="40"/>
      <c r="P462" s="200">
        <f>O462*H462</f>
        <v>0</v>
      </c>
      <c r="Q462" s="200">
        <v>0</v>
      </c>
      <c r="R462" s="200">
        <f>Q462*H462</f>
        <v>0</v>
      </c>
      <c r="S462" s="200">
        <v>0</v>
      </c>
      <c r="T462" s="201">
        <f>S462*H462</f>
        <v>0</v>
      </c>
      <c r="AR462" s="22" t="s">
        <v>220</v>
      </c>
      <c r="AT462" s="22" t="s">
        <v>238</v>
      </c>
      <c r="AU462" s="22" t="s">
        <v>82</v>
      </c>
      <c r="AY462" s="22" t="s">
        <v>156</v>
      </c>
      <c r="BE462" s="202">
        <f>IF(N462="základní",J462,0)</f>
        <v>0</v>
      </c>
      <c r="BF462" s="202">
        <f>IF(N462="snížená",J462,0)</f>
        <v>0</v>
      </c>
      <c r="BG462" s="202">
        <f>IF(N462="zákl. přenesená",J462,0)</f>
        <v>0</v>
      </c>
      <c r="BH462" s="202">
        <f>IF(N462="sníž. přenesená",J462,0)</f>
        <v>0</v>
      </c>
      <c r="BI462" s="202">
        <f>IF(N462="nulová",J462,0)</f>
        <v>0</v>
      </c>
      <c r="BJ462" s="22" t="s">
        <v>80</v>
      </c>
      <c r="BK462" s="202">
        <f>ROUND(I462*H462,2)</f>
        <v>0</v>
      </c>
      <c r="BL462" s="22" t="s">
        <v>191</v>
      </c>
      <c r="BM462" s="22" t="s">
        <v>1506</v>
      </c>
    </row>
    <row r="463" spans="2:65" s="11" customFormat="1">
      <c r="B463" s="203"/>
      <c r="C463" s="204"/>
      <c r="D463" s="205" t="s">
        <v>163</v>
      </c>
      <c r="E463" s="206" t="s">
        <v>21</v>
      </c>
      <c r="F463" s="207" t="s">
        <v>180</v>
      </c>
      <c r="G463" s="204"/>
      <c r="H463" s="208">
        <v>10</v>
      </c>
      <c r="I463" s="209"/>
      <c r="J463" s="204"/>
      <c r="K463" s="204"/>
      <c r="L463" s="210"/>
      <c r="M463" s="211"/>
      <c r="N463" s="212"/>
      <c r="O463" s="212"/>
      <c r="P463" s="212"/>
      <c r="Q463" s="212"/>
      <c r="R463" s="212"/>
      <c r="S463" s="212"/>
      <c r="T463" s="213"/>
      <c r="AT463" s="214" t="s">
        <v>163</v>
      </c>
      <c r="AU463" s="214" t="s">
        <v>82</v>
      </c>
      <c r="AV463" s="11" t="s">
        <v>82</v>
      </c>
      <c r="AW463" s="11" t="s">
        <v>35</v>
      </c>
      <c r="AX463" s="11" t="s">
        <v>72</v>
      </c>
      <c r="AY463" s="214" t="s">
        <v>156</v>
      </c>
    </row>
    <row r="464" spans="2:65" s="12" customFormat="1">
      <c r="B464" s="215"/>
      <c r="C464" s="216"/>
      <c r="D464" s="217" t="s">
        <v>163</v>
      </c>
      <c r="E464" s="218" t="s">
        <v>21</v>
      </c>
      <c r="F464" s="219" t="s">
        <v>166</v>
      </c>
      <c r="G464" s="216"/>
      <c r="H464" s="220">
        <v>10</v>
      </c>
      <c r="I464" s="221"/>
      <c r="J464" s="216"/>
      <c r="K464" s="216"/>
      <c r="L464" s="222"/>
      <c r="M464" s="223"/>
      <c r="N464" s="224"/>
      <c r="O464" s="224"/>
      <c r="P464" s="224"/>
      <c r="Q464" s="224"/>
      <c r="R464" s="224"/>
      <c r="S464" s="224"/>
      <c r="T464" s="225"/>
      <c r="AT464" s="226" t="s">
        <v>163</v>
      </c>
      <c r="AU464" s="226" t="s">
        <v>82</v>
      </c>
      <c r="AV464" s="12" t="s">
        <v>162</v>
      </c>
      <c r="AW464" s="12" t="s">
        <v>35</v>
      </c>
      <c r="AX464" s="12" t="s">
        <v>80</v>
      </c>
      <c r="AY464" s="226" t="s">
        <v>156</v>
      </c>
    </row>
    <row r="465" spans="2:65" s="1" customFormat="1" ht="22.5" customHeight="1">
      <c r="B465" s="39"/>
      <c r="C465" s="227" t="s">
        <v>542</v>
      </c>
      <c r="D465" s="227" t="s">
        <v>238</v>
      </c>
      <c r="E465" s="228" t="s">
        <v>1507</v>
      </c>
      <c r="F465" s="229" t="s">
        <v>1508</v>
      </c>
      <c r="G465" s="230" t="s">
        <v>317</v>
      </c>
      <c r="H465" s="231">
        <v>20</v>
      </c>
      <c r="I465" s="232"/>
      <c r="J465" s="233">
        <f>ROUND(I465*H465,2)</f>
        <v>0</v>
      </c>
      <c r="K465" s="229" t="s">
        <v>21</v>
      </c>
      <c r="L465" s="234"/>
      <c r="M465" s="235" t="s">
        <v>21</v>
      </c>
      <c r="N465" s="236" t="s">
        <v>43</v>
      </c>
      <c r="O465" s="40"/>
      <c r="P465" s="200">
        <f>O465*H465</f>
        <v>0</v>
      </c>
      <c r="Q465" s="200">
        <v>0</v>
      </c>
      <c r="R465" s="200">
        <f>Q465*H465</f>
        <v>0</v>
      </c>
      <c r="S465" s="200">
        <v>0</v>
      </c>
      <c r="T465" s="201">
        <f>S465*H465</f>
        <v>0</v>
      </c>
      <c r="AR465" s="22" t="s">
        <v>220</v>
      </c>
      <c r="AT465" s="22" t="s">
        <v>238</v>
      </c>
      <c r="AU465" s="22" t="s">
        <v>82</v>
      </c>
      <c r="AY465" s="22" t="s">
        <v>156</v>
      </c>
      <c r="BE465" s="202">
        <f>IF(N465="základní",J465,0)</f>
        <v>0</v>
      </c>
      <c r="BF465" s="202">
        <f>IF(N465="snížená",J465,0)</f>
        <v>0</v>
      </c>
      <c r="BG465" s="202">
        <f>IF(N465="zákl. přenesená",J465,0)</f>
        <v>0</v>
      </c>
      <c r="BH465" s="202">
        <f>IF(N465="sníž. přenesená",J465,0)</f>
        <v>0</v>
      </c>
      <c r="BI465" s="202">
        <f>IF(N465="nulová",J465,0)</f>
        <v>0</v>
      </c>
      <c r="BJ465" s="22" t="s">
        <v>80</v>
      </c>
      <c r="BK465" s="202">
        <f>ROUND(I465*H465,2)</f>
        <v>0</v>
      </c>
      <c r="BL465" s="22" t="s">
        <v>191</v>
      </c>
      <c r="BM465" s="22" t="s">
        <v>1509</v>
      </c>
    </row>
    <row r="466" spans="2:65" s="1" customFormat="1" ht="22.5" customHeight="1">
      <c r="B466" s="39"/>
      <c r="C466" s="227" t="s">
        <v>1510</v>
      </c>
      <c r="D466" s="227" t="s">
        <v>238</v>
      </c>
      <c r="E466" s="228" t="s">
        <v>1511</v>
      </c>
      <c r="F466" s="229" t="s">
        <v>912</v>
      </c>
      <c r="G466" s="230" t="s">
        <v>317</v>
      </c>
      <c r="H466" s="231">
        <v>4</v>
      </c>
      <c r="I466" s="232"/>
      <c r="J466" s="233">
        <f>ROUND(I466*H466,2)</f>
        <v>0</v>
      </c>
      <c r="K466" s="229" t="s">
        <v>21</v>
      </c>
      <c r="L466" s="234"/>
      <c r="M466" s="235" t="s">
        <v>21</v>
      </c>
      <c r="N466" s="236" t="s">
        <v>43</v>
      </c>
      <c r="O466" s="40"/>
      <c r="P466" s="200">
        <f>O466*H466</f>
        <v>0</v>
      </c>
      <c r="Q466" s="200">
        <v>0</v>
      </c>
      <c r="R466" s="200">
        <f>Q466*H466</f>
        <v>0</v>
      </c>
      <c r="S466" s="200">
        <v>0</v>
      </c>
      <c r="T466" s="201">
        <f>S466*H466</f>
        <v>0</v>
      </c>
      <c r="AR466" s="22" t="s">
        <v>220</v>
      </c>
      <c r="AT466" s="22" t="s">
        <v>238</v>
      </c>
      <c r="AU466" s="22" t="s">
        <v>82</v>
      </c>
      <c r="AY466" s="22" t="s">
        <v>156</v>
      </c>
      <c r="BE466" s="202">
        <f>IF(N466="základní",J466,0)</f>
        <v>0</v>
      </c>
      <c r="BF466" s="202">
        <f>IF(N466="snížená",J466,0)</f>
        <v>0</v>
      </c>
      <c r="BG466" s="202">
        <f>IF(N466="zákl. přenesená",J466,0)</f>
        <v>0</v>
      </c>
      <c r="BH466" s="202">
        <f>IF(N466="sníž. přenesená",J466,0)</f>
        <v>0</v>
      </c>
      <c r="BI466" s="202">
        <f>IF(N466="nulová",J466,0)</f>
        <v>0</v>
      </c>
      <c r="BJ466" s="22" t="s">
        <v>80</v>
      </c>
      <c r="BK466" s="202">
        <f>ROUND(I466*H466,2)</f>
        <v>0</v>
      </c>
      <c r="BL466" s="22" t="s">
        <v>191</v>
      </c>
      <c r="BM466" s="22" t="s">
        <v>1512</v>
      </c>
    </row>
    <row r="467" spans="2:65" s="11" customFormat="1">
      <c r="B467" s="203"/>
      <c r="C467" s="204"/>
      <c r="D467" s="205" t="s">
        <v>163</v>
      </c>
      <c r="E467" s="206" t="s">
        <v>21</v>
      </c>
      <c r="F467" s="207" t="s">
        <v>162</v>
      </c>
      <c r="G467" s="204"/>
      <c r="H467" s="208">
        <v>4</v>
      </c>
      <c r="I467" s="209"/>
      <c r="J467" s="204"/>
      <c r="K467" s="204"/>
      <c r="L467" s="210"/>
      <c r="M467" s="211"/>
      <c r="N467" s="212"/>
      <c r="O467" s="212"/>
      <c r="P467" s="212"/>
      <c r="Q467" s="212"/>
      <c r="R467" s="212"/>
      <c r="S467" s="212"/>
      <c r="T467" s="213"/>
      <c r="AT467" s="214" t="s">
        <v>163</v>
      </c>
      <c r="AU467" s="214" t="s">
        <v>82</v>
      </c>
      <c r="AV467" s="11" t="s">
        <v>82</v>
      </c>
      <c r="AW467" s="11" t="s">
        <v>35</v>
      </c>
      <c r="AX467" s="11" t="s">
        <v>72</v>
      </c>
      <c r="AY467" s="214" t="s">
        <v>156</v>
      </c>
    </row>
    <row r="468" spans="2:65" s="12" customFormat="1">
      <c r="B468" s="215"/>
      <c r="C468" s="216"/>
      <c r="D468" s="217" t="s">
        <v>163</v>
      </c>
      <c r="E468" s="218" t="s">
        <v>21</v>
      </c>
      <c r="F468" s="219" t="s">
        <v>166</v>
      </c>
      <c r="G468" s="216"/>
      <c r="H468" s="220">
        <v>4</v>
      </c>
      <c r="I468" s="221"/>
      <c r="J468" s="216"/>
      <c r="K468" s="216"/>
      <c r="L468" s="222"/>
      <c r="M468" s="223"/>
      <c r="N468" s="224"/>
      <c r="O468" s="224"/>
      <c r="P468" s="224"/>
      <c r="Q468" s="224"/>
      <c r="R468" s="224"/>
      <c r="S468" s="224"/>
      <c r="T468" s="225"/>
      <c r="AT468" s="226" t="s">
        <v>163</v>
      </c>
      <c r="AU468" s="226" t="s">
        <v>82</v>
      </c>
      <c r="AV468" s="12" t="s">
        <v>162</v>
      </c>
      <c r="AW468" s="12" t="s">
        <v>35</v>
      </c>
      <c r="AX468" s="12" t="s">
        <v>80</v>
      </c>
      <c r="AY468" s="226" t="s">
        <v>156</v>
      </c>
    </row>
    <row r="469" spans="2:65" s="1" customFormat="1" ht="22.5" customHeight="1">
      <c r="B469" s="39"/>
      <c r="C469" s="227" t="s">
        <v>546</v>
      </c>
      <c r="D469" s="227" t="s">
        <v>238</v>
      </c>
      <c r="E469" s="228" t="s">
        <v>1513</v>
      </c>
      <c r="F469" s="229" t="s">
        <v>1514</v>
      </c>
      <c r="G469" s="230" t="s">
        <v>317</v>
      </c>
      <c r="H469" s="231">
        <v>4</v>
      </c>
      <c r="I469" s="232"/>
      <c r="J469" s="233">
        <f>ROUND(I469*H469,2)</f>
        <v>0</v>
      </c>
      <c r="K469" s="229" t="s">
        <v>21</v>
      </c>
      <c r="L469" s="234"/>
      <c r="M469" s="235" t="s">
        <v>21</v>
      </c>
      <c r="N469" s="236" t="s">
        <v>43</v>
      </c>
      <c r="O469" s="40"/>
      <c r="P469" s="200">
        <f>O469*H469</f>
        <v>0</v>
      </c>
      <c r="Q469" s="200">
        <v>0</v>
      </c>
      <c r="R469" s="200">
        <f>Q469*H469</f>
        <v>0</v>
      </c>
      <c r="S469" s="200">
        <v>0</v>
      </c>
      <c r="T469" s="201">
        <f>S469*H469</f>
        <v>0</v>
      </c>
      <c r="AR469" s="22" t="s">
        <v>220</v>
      </c>
      <c r="AT469" s="22" t="s">
        <v>238</v>
      </c>
      <c r="AU469" s="22" t="s">
        <v>82</v>
      </c>
      <c r="AY469" s="22" t="s">
        <v>156</v>
      </c>
      <c r="BE469" s="202">
        <f>IF(N469="základní",J469,0)</f>
        <v>0</v>
      </c>
      <c r="BF469" s="202">
        <f>IF(N469="snížená",J469,0)</f>
        <v>0</v>
      </c>
      <c r="BG469" s="202">
        <f>IF(N469="zákl. přenesená",J469,0)</f>
        <v>0</v>
      </c>
      <c r="BH469" s="202">
        <f>IF(N469="sníž. přenesená",J469,0)</f>
        <v>0</v>
      </c>
      <c r="BI469" s="202">
        <f>IF(N469="nulová",J469,0)</f>
        <v>0</v>
      </c>
      <c r="BJ469" s="22" t="s">
        <v>80</v>
      </c>
      <c r="BK469" s="202">
        <f>ROUND(I469*H469,2)</f>
        <v>0</v>
      </c>
      <c r="BL469" s="22" t="s">
        <v>191</v>
      </c>
      <c r="BM469" s="22" t="s">
        <v>1515</v>
      </c>
    </row>
    <row r="470" spans="2:65" s="1" customFormat="1" ht="22.5" customHeight="1">
      <c r="B470" s="39"/>
      <c r="C470" s="227" t="s">
        <v>1516</v>
      </c>
      <c r="D470" s="227" t="s">
        <v>238</v>
      </c>
      <c r="E470" s="228" t="s">
        <v>1517</v>
      </c>
      <c r="F470" s="229" t="s">
        <v>914</v>
      </c>
      <c r="G470" s="230" t="s">
        <v>317</v>
      </c>
      <c r="H470" s="231">
        <v>8</v>
      </c>
      <c r="I470" s="232"/>
      <c r="J470" s="233">
        <f>ROUND(I470*H470,2)</f>
        <v>0</v>
      </c>
      <c r="K470" s="229" t="s">
        <v>21</v>
      </c>
      <c r="L470" s="234"/>
      <c r="M470" s="235" t="s">
        <v>21</v>
      </c>
      <c r="N470" s="236" t="s">
        <v>43</v>
      </c>
      <c r="O470" s="40"/>
      <c r="P470" s="200">
        <f>O470*H470</f>
        <v>0</v>
      </c>
      <c r="Q470" s="200">
        <v>0</v>
      </c>
      <c r="R470" s="200">
        <f>Q470*H470</f>
        <v>0</v>
      </c>
      <c r="S470" s="200">
        <v>0</v>
      </c>
      <c r="T470" s="201">
        <f>S470*H470</f>
        <v>0</v>
      </c>
      <c r="AR470" s="22" t="s">
        <v>220</v>
      </c>
      <c r="AT470" s="22" t="s">
        <v>238</v>
      </c>
      <c r="AU470" s="22" t="s">
        <v>82</v>
      </c>
      <c r="AY470" s="22" t="s">
        <v>156</v>
      </c>
      <c r="BE470" s="202">
        <f>IF(N470="základní",J470,0)</f>
        <v>0</v>
      </c>
      <c r="BF470" s="202">
        <f>IF(N470="snížená",J470,0)</f>
        <v>0</v>
      </c>
      <c r="BG470" s="202">
        <f>IF(N470="zákl. přenesená",J470,0)</f>
        <v>0</v>
      </c>
      <c r="BH470" s="202">
        <f>IF(N470="sníž. přenesená",J470,0)</f>
        <v>0</v>
      </c>
      <c r="BI470" s="202">
        <f>IF(N470="nulová",J470,0)</f>
        <v>0</v>
      </c>
      <c r="BJ470" s="22" t="s">
        <v>80</v>
      </c>
      <c r="BK470" s="202">
        <f>ROUND(I470*H470,2)</f>
        <v>0</v>
      </c>
      <c r="BL470" s="22" t="s">
        <v>191</v>
      </c>
      <c r="BM470" s="22" t="s">
        <v>1518</v>
      </c>
    </row>
    <row r="471" spans="2:65" s="11" customFormat="1">
      <c r="B471" s="203"/>
      <c r="C471" s="204"/>
      <c r="D471" s="205" t="s">
        <v>163</v>
      </c>
      <c r="E471" s="206" t="s">
        <v>21</v>
      </c>
      <c r="F471" s="207" t="s">
        <v>176</v>
      </c>
      <c r="G471" s="204"/>
      <c r="H471" s="208">
        <v>8</v>
      </c>
      <c r="I471" s="209"/>
      <c r="J471" s="204"/>
      <c r="K471" s="204"/>
      <c r="L471" s="210"/>
      <c r="M471" s="211"/>
      <c r="N471" s="212"/>
      <c r="O471" s="212"/>
      <c r="P471" s="212"/>
      <c r="Q471" s="212"/>
      <c r="R471" s="212"/>
      <c r="S471" s="212"/>
      <c r="T471" s="213"/>
      <c r="AT471" s="214" t="s">
        <v>163</v>
      </c>
      <c r="AU471" s="214" t="s">
        <v>82</v>
      </c>
      <c r="AV471" s="11" t="s">
        <v>82</v>
      </c>
      <c r="AW471" s="11" t="s">
        <v>35</v>
      </c>
      <c r="AX471" s="11" t="s">
        <v>72</v>
      </c>
      <c r="AY471" s="214" t="s">
        <v>156</v>
      </c>
    </row>
    <row r="472" spans="2:65" s="12" customFormat="1">
      <c r="B472" s="215"/>
      <c r="C472" s="216"/>
      <c r="D472" s="217" t="s">
        <v>163</v>
      </c>
      <c r="E472" s="218" t="s">
        <v>21</v>
      </c>
      <c r="F472" s="219" t="s">
        <v>166</v>
      </c>
      <c r="G472" s="216"/>
      <c r="H472" s="220">
        <v>8</v>
      </c>
      <c r="I472" s="221"/>
      <c r="J472" s="216"/>
      <c r="K472" s="216"/>
      <c r="L472" s="222"/>
      <c r="M472" s="223"/>
      <c r="N472" s="224"/>
      <c r="O472" s="224"/>
      <c r="P472" s="224"/>
      <c r="Q472" s="224"/>
      <c r="R472" s="224"/>
      <c r="S472" s="224"/>
      <c r="T472" s="225"/>
      <c r="AT472" s="226" t="s">
        <v>163</v>
      </c>
      <c r="AU472" s="226" t="s">
        <v>82</v>
      </c>
      <c r="AV472" s="12" t="s">
        <v>162</v>
      </c>
      <c r="AW472" s="12" t="s">
        <v>35</v>
      </c>
      <c r="AX472" s="12" t="s">
        <v>80</v>
      </c>
      <c r="AY472" s="226" t="s">
        <v>156</v>
      </c>
    </row>
    <row r="473" spans="2:65" s="1" customFormat="1" ht="22.5" customHeight="1">
      <c r="B473" s="39"/>
      <c r="C473" s="227" t="s">
        <v>549</v>
      </c>
      <c r="D473" s="227" t="s">
        <v>238</v>
      </c>
      <c r="E473" s="228" t="s">
        <v>1519</v>
      </c>
      <c r="F473" s="229" t="s">
        <v>1520</v>
      </c>
      <c r="G473" s="230" t="s">
        <v>317</v>
      </c>
      <c r="H473" s="231">
        <v>4</v>
      </c>
      <c r="I473" s="232"/>
      <c r="J473" s="233">
        <f>ROUND(I473*H473,2)</f>
        <v>0</v>
      </c>
      <c r="K473" s="229" t="s">
        <v>21</v>
      </c>
      <c r="L473" s="234"/>
      <c r="M473" s="235" t="s">
        <v>21</v>
      </c>
      <c r="N473" s="236" t="s">
        <v>43</v>
      </c>
      <c r="O473" s="40"/>
      <c r="P473" s="200">
        <f>O473*H473</f>
        <v>0</v>
      </c>
      <c r="Q473" s="200">
        <v>0</v>
      </c>
      <c r="R473" s="200">
        <f>Q473*H473</f>
        <v>0</v>
      </c>
      <c r="S473" s="200">
        <v>0</v>
      </c>
      <c r="T473" s="201">
        <f>S473*H473</f>
        <v>0</v>
      </c>
      <c r="AR473" s="22" t="s">
        <v>220</v>
      </c>
      <c r="AT473" s="22" t="s">
        <v>238</v>
      </c>
      <c r="AU473" s="22" t="s">
        <v>82</v>
      </c>
      <c r="AY473" s="22" t="s">
        <v>156</v>
      </c>
      <c r="BE473" s="202">
        <f>IF(N473="základní",J473,0)</f>
        <v>0</v>
      </c>
      <c r="BF473" s="202">
        <f>IF(N473="snížená",J473,0)</f>
        <v>0</v>
      </c>
      <c r="BG473" s="202">
        <f>IF(N473="zákl. přenesená",J473,0)</f>
        <v>0</v>
      </c>
      <c r="BH473" s="202">
        <f>IF(N473="sníž. přenesená",J473,0)</f>
        <v>0</v>
      </c>
      <c r="BI473" s="202">
        <f>IF(N473="nulová",J473,0)</f>
        <v>0</v>
      </c>
      <c r="BJ473" s="22" t="s">
        <v>80</v>
      </c>
      <c r="BK473" s="202">
        <f>ROUND(I473*H473,2)</f>
        <v>0</v>
      </c>
      <c r="BL473" s="22" t="s">
        <v>191</v>
      </c>
      <c r="BM473" s="22" t="s">
        <v>1521</v>
      </c>
    </row>
    <row r="474" spans="2:65" s="1" customFormat="1" ht="22.5" customHeight="1">
      <c r="B474" s="39"/>
      <c r="C474" s="227" t="s">
        <v>1522</v>
      </c>
      <c r="D474" s="227" t="s">
        <v>238</v>
      </c>
      <c r="E474" s="228" t="s">
        <v>1523</v>
      </c>
      <c r="F474" s="229" t="s">
        <v>1524</v>
      </c>
      <c r="G474" s="230" t="s">
        <v>317</v>
      </c>
      <c r="H474" s="231">
        <v>6</v>
      </c>
      <c r="I474" s="232"/>
      <c r="J474" s="233">
        <f>ROUND(I474*H474,2)</f>
        <v>0</v>
      </c>
      <c r="K474" s="229" t="s">
        <v>21</v>
      </c>
      <c r="L474" s="234"/>
      <c r="M474" s="235" t="s">
        <v>21</v>
      </c>
      <c r="N474" s="236" t="s">
        <v>43</v>
      </c>
      <c r="O474" s="40"/>
      <c r="P474" s="200">
        <f>O474*H474</f>
        <v>0</v>
      </c>
      <c r="Q474" s="200">
        <v>0</v>
      </c>
      <c r="R474" s="200">
        <f>Q474*H474</f>
        <v>0</v>
      </c>
      <c r="S474" s="200">
        <v>0</v>
      </c>
      <c r="T474" s="201">
        <f>S474*H474</f>
        <v>0</v>
      </c>
      <c r="AR474" s="22" t="s">
        <v>220</v>
      </c>
      <c r="AT474" s="22" t="s">
        <v>238</v>
      </c>
      <c r="AU474" s="22" t="s">
        <v>82</v>
      </c>
      <c r="AY474" s="22" t="s">
        <v>156</v>
      </c>
      <c r="BE474" s="202">
        <f>IF(N474="základní",J474,0)</f>
        <v>0</v>
      </c>
      <c r="BF474" s="202">
        <f>IF(N474="snížená",J474,0)</f>
        <v>0</v>
      </c>
      <c r="BG474" s="202">
        <f>IF(N474="zákl. přenesená",J474,0)</f>
        <v>0</v>
      </c>
      <c r="BH474" s="202">
        <f>IF(N474="sníž. přenesená",J474,0)</f>
        <v>0</v>
      </c>
      <c r="BI474" s="202">
        <f>IF(N474="nulová",J474,0)</f>
        <v>0</v>
      </c>
      <c r="BJ474" s="22" t="s">
        <v>80</v>
      </c>
      <c r="BK474" s="202">
        <f>ROUND(I474*H474,2)</f>
        <v>0</v>
      </c>
      <c r="BL474" s="22" t="s">
        <v>191</v>
      </c>
      <c r="BM474" s="22" t="s">
        <v>1525</v>
      </c>
    </row>
    <row r="475" spans="2:65" s="11" customFormat="1">
      <c r="B475" s="203"/>
      <c r="C475" s="204"/>
      <c r="D475" s="205" t="s">
        <v>163</v>
      </c>
      <c r="E475" s="206" t="s">
        <v>21</v>
      </c>
      <c r="F475" s="207" t="s">
        <v>172</v>
      </c>
      <c r="G475" s="204"/>
      <c r="H475" s="208">
        <v>6</v>
      </c>
      <c r="I475" s="209"/>
      <c r="J475" s="204"/>
      <c r="K475" s="204"/>
      <c r="L475" s="210"/>
      <c r="M475" s="211"/>
      <c r="N475" s="212"/>
      <c r="O475" s="212"/>
      <c r="P475" s="212"/>
      <c r="Q475" s="212"/>
      <c r="R475" s="212"/>
      <c r="S475" s="212"/>
      <c r="T475" s="213"/>
      <c r="AT475" s="214" t="s">
        <v>163</v>
      </c>
      <c r="AU475" s="214" t="s">
        <v>82</v>
      </c>
      <c r="AV475" s="11" t="s">
        <v>82</v>
      </c>
      <c r="AW475" s="11" t="s">
        <v>35</v>
      </c>
      <c r="AX475" s="11" t="s">
        <v>72</v>
      </c>
      <c r="AY475" s="214" t="s">
        <v>156</v>
      </c>
    </row>
    <row r="476" spans="2:65" s="12" customFormat="1">
      <c r="B476" s="215"/>
      <c r="C476" s="216"/>
      <c r="D476" s="217" t="s">
        <v>163</v>
      </c>
      <c r="E476" s="218" t="s">
        <v>21</v>
      </c>
      <c r="F476" s="219" t="s">
        <v>166</v>
      </c>
      <c r="G476" s="216"/>
      <c r="H476" s="220">
        <v>6</v>
      </c>
      <c r="I476" s="221"/>
      <c r="J476" s="216"/>
      <c r="K476" s="216"/>
      <c r="L476" s="222"/>
      <c r="M476" s="223"/>
      <c r="N476" s="224"/>
      <c r="O476" s="224"/>
      <c r="P476" s="224"/>
      <c r="Q476" s="224"/>
      <c r="R476" s="224"/>
      <c r="S476" s="224"/>
      <c r="T476" s="225"/>
      <c r="AT476" s="226" t="s">
        <v>163</v>
      </c>
      <c r="AU476" s="226" t="s">
        <v>82</v>
      </c>
      <c r="AV476" s="12" t="s">
        <v>162</v>
      </c>
      <c r="AW476" s="12" t="s">
        <v>35</v>
      </c>
      <c r="AX476" s="12" t="s">
        <v>80</v>
      </c>
      <c r="AY476" s="226" t="s">
        <v>156</v>
      </c>
    </row>
    <row r="477" spans="2:65" s="1" customFormat="1" ht="22.5" customHeight="1">
      <c r="B477" s="39"/>
      <c r="C477" s="227" t="s">
        <v>554</v>
      </c>
      <c r="D477" s="227" t="s">
        <v>238</v>
      </c>
      <c r="E477" s="228" t="s">
        <v>1526</v>
      </c>
      <c r="F477" s="229" t="s">
        <v>1527</v>
      </c>
      <c r="G477" s="230" t="s">
        <v>317</v>
      </c>
      <c r="H477" s="231">
        <v>2</v>
      </c>
      <c r="I477" s="232"/>
      <c r="J477" s="233">
        <f>ROUND(I477*H477,2)</f>
        <v>0</v>
      </c>
      <c r="K477" s="229" t="s">
        <v>21</v>
      </c>
      <c r="L477" s="234"/>
      <c r="M477" s="235" t="s">
        <v>21</v>
      </c>
      <c r="N477" s="236" t="s">
        <v>43</v>
      </c>
      <c r="O477" s="40"/>
      <c r="P477" s="200">
        <f>O477*H477</f>
        <v>0</v>
      </c>
      <c r="Q477" s="200">
        <v>0</v>
      </c>
      <c r="R477" s="200">
        <f>Q477*H477</f>
        <v>0</v>
      </c>
      <c r="S477" s="200">
        <v>0</v>
      </c>
      <c r="T477" s="201">
        <f>S477*H477</f>
        <v>0</v>
      </c>
      <c r="AR477" s="22" t="s">
        <v>220</v>
      </c>
      <c r="AT477" s="22" t="s">
        <v>238</v>
      </c>
      <c r="AU477" s="22" t="s">
        <v>82</v>
      </c>
      <c r="AY477" s="22" t="s">
        <v>156</v>
      </c>
      <c r="BE477" s="202">
        <f>IF(N477="základní",J477,0)</f>
        <v>0</v>
      </c>
      <c r="BF477" s="202">
        <f>IF(N477="snížená",J477,0)</f>
        <v>0</v>
      </c>
      <c r="BG477" s="202">
        <f>IF(N477="zákl. přenesená",J477,0)</f>
        <v>0</v>
      </c>
      <c r="BH477" s="202">
        <f>IF(N477="sníž. přenesená",J477,0)</f>
        <v>0</v>
      </c>
      <c r="BI477" s="202">
        <f>IF(N477="nulová",J477,0)</f>
        <v>0</v>
      </c>
      <c r="BJ477" s="22" t="s">
        <v>80</v>
      </c>
      <c r="BK477" s="202">
        <f>ROUND(I477*H477,2)</f>
        <v>0</v>
      </c>
      <c r="BL477" s="22" t="s">
        <v>191</v>
      </c>
      <c r="BM477" s="22" t="s">
        <v>1528</v>
      </c>
    </row>
    <row r="478" spans="2:65" s="1" customFormat="1" ht="22.5" customHeight="1">
      <c r="B478" s="39"/>
      <c r="C478" s="227" t="s">
        <v>1529</v>
      </c>
      <c r="D478" s="227" t="s">
        <v>238</v>
      </c>
      <c r="E478" s="228" t="s">
        <v>1530</v>
      </c>
      <c r="F478" s="229" t="s">
        <v>1531</v>
      </c>
      <c r="G478" s="230" t="s">
        <v>317</v>
      </c>
      <c r="H478" s="231">
        <v>1</v>
      </c>
      <c r="I478" s="232"/>
      <c r="J478" s="233">
        <f>ROUND(I478*H478,2)</f>
        <v>0</v>
      </c>
      <c r="K478" s="229" t="s">
        <v>21</v>
      </c>
      <c r="L478" s="234"/>
      <c r="M478" s="235" t="s">
        <v>21</v>
      </c>
      <c r="N478" s="236" t="s">
        <v>43</v>
      </c>
      <c r="O478" s="40"/>
      <c r="P478" s="200">
        <f>O478*H478</f>
        <v>0</v>
      </c>
      <c r="Q478" s="200">
        <v>0</v>
      </c>
      <c r="R478" s="200">
        <f>Q478*H478</f>
        <v>0</v>
      </c>
      <c r="S478" s="200">
        <v>0</v>
      </c>
      <c r="T478" s="201">
        <f>S478*H478</f>
        <v>0</v>
      </c>
      <c r="AR478" s="22" t="s">
        <v>220</v>
      </c>
      <c r="AT478" s="22" t="s">
        <v>238</v>
      </c>
      <c r="AU478" s="22" t="s">
        <v>82</v>
      </c>
      <c r="AY478" s="22" t="s">
        <v>156</v>
      </c>
      <c r="BE478" s="202">
        <f>IF(N478="základní",J478,0)</f>
        <v>0</v>
      </c>
      <c r="BF478" s="202">
        <f>IF(N478="snížená",J478,0)</f>
        <v>0</v>
      </c>
      <c r="BG478" s="202">
        <f>IF(N478="zákl. přenesená",J478,0)</f>
        <v>0</v>
      </c>
      <c r="BH478" s="202">
        <f>IF(N478="sníž. přenesená",J478,0)</f>
        <v>0</v>
      </c>
      <c r="BI478" s="202">
        <f>IF(N478="nulová",J478,0)</f>
        <v>0</v>
      </c>
      <c r="BJ478" s="22" t="s">
        <v>80</v>
      </c>
      <c r="BK478" s="202">
        <f>ROUND(I478*H478,2)</f>
        <v>0</v>
      </c>
      <c r="BL478" s="22" t="s">
        <v>191</v>
      </c>
      <c r="BM478" s="22" t="s">
        <v>1532</v>
      </c>
    </row>
    <row r="479" spans="2:65" s="11" customFormat="1">
      <c r="B479" s="203"/>
      <c r="C479" s="204"/>
      <c r="D479" s="205" t="s">
        <v>163</v>
      </c>
      <c r="E479" s="206" t="s">
        <v>21</v>
      </c>
      <c r="F479" s="207" t="s">
        <v>80</v>
      </c>
      <c r="G479" s="204"/>
      <c r="H479" s="208">
        <v>1</v>
      </c>
      <c r="I479" s="209"/>
      <c r="J479" s="204"/>
      <c r="K479" s="204"/>
      <c r="L479" s="210"/>
      <c r="M479" s="211"/>
      <c r="N479" s="212"/>
      <c r="O479" s="212"/>
      <c r="P479" s="212"/>
      <c r="Q479" s="212"/>
      <c r="R479" s="212"/>
      <c r="S479" s="212"/>
      <c r="T479" s="213"/>
      <c r="AT479" s="214" t="s">
        <v>163</v>
      </c>
      <c r="AU479" s="214" t="s">
        <v>82</v>
      </c>
      <c r="AV479" s="11" t="s">
        <v>82</v>
      </c>
      <c r="AW479" s="11" t="s">
        <v>35</v>
      </c>
      <c r="AX479" s="11" t="s">
        <v>72</v>
      </c>
      <c r="AY479" s="214" t="s">
        <v>156</v>
      </c>
    </row>
    <row r="480" spans="2:65" s="12" customFormat="1">
      <c r="B480" s="215"/>
      <c r="C480" s="216"/>
      <c r="D480" s="217" t="s">
        <v>163</v>
      </c>
      <c r="E480" s="218" t="s">
        <v>21</v>
      </c>
      <c r="F480" s="219" t="s">
        <v>166</v>
      </c>
      <c r="G480" s="216"/>
      <c r="H480" s="220">
        <v>1</v>
      </c>
      <c r="I480" s="221"/>
      <c r="J480" s="216"/>
      <c r="K480" s="216"/>
      <c r="L480" s="222"/>
      <c r="M480" s="223"/>
      <c r="N480" s="224"/>
      <c r="O480" s="224"/>
      <c r="P480" s="224"/>
      <c r="Q480" s="224"/>
      <c r="R480" s="224"/>
      <c r="S480" s="224"/>
      <c r="T480" s="225"/>
      <c r="AT480" s="226" t="s">
        <v>163</v>
      </c>
      <c r="AU480" s="226" t="s">
        <v>82</v>
      </c>
      <c r="AV480" s="12" t="s">
        <v>162</v>
      </c>
      <c r="AW480" s="12" t="s">
        <v>35</v>
      </c>
      <c r="AX480" s="12" t="s">
        <v>80</v>
      </c>
      <c r="AY480" s="226" t="s">
        <v>156</v>
      </c>
    </row>
    <row r="481" spans="2:65" s="1" customFormat="1" ht="22.5" customHeight="1">
      <c r="B481" s="39"/>
      <c r="C481" s="227" t="s">
        <v>557</v>
      </c>
      <c r="D481" s="227" t="s">
        <v>238</v>
      </c>
      <c r="E481" s="228" t="s">
        <v>1533</v>
      </c>
      <c r="F481" s="229" t="s">
        <v>1534</v>
      </c>
      <c r="G481" s="230" t="s">
        <v>317</v>
      </c>
      <c r="H481" s="231">
        <v>2</v>
      </c>
      <c r="I481" s="232"/>
      <c r="J481" s="233">
        <f>ROUND(I481*H481,2)</f>
        <v>0</v>
      </c>
      <c r="K481" s="229" t="s">
        <v>21</v>
      </c>
      <c r="L481" s="234"/>
      <c r="M481" s="235" t="s">
        <v>21</v>
      </c>
      <c r="N481" s="236" t="s">
        <v>43</v>
      </c>
      <c r="O481" s="40"/>
      <c r="P481" s="200">
        <f>O481*H481</f>
        <v>0</v>
      </c>
      <c r="Q481" s="200">
        <v>0</v>
      </c>
      <c r="R481" s="200">
        <f>Q481*H481</f>
        <v>0</v>
      </c>
      <c r="S481" s="200">
        <v>0</v>
      </c>
      <c r="T481" s="201">
        <f>S481*H481</f>
        <v>0</v>
      </c>
      <c r="AR481" s="22" t="s">
        <v>220</v>
      </c>
      <c r="AT481" s="22" t="s">
        <v>238</v>
      </c>
      <c r="AU481" s="22" t="s">
        <v>82</v>
      </c>
      <c r="AY481" s="22" t="s">
        <v>156</v>
      </c>
      <c r="BE481" s="202">
        <f>IF(N481="základní",J481,0)</f>
        <v>0</v>
      </c>
      <c r="BF481" s="202">
        <f>IF(N481="snížená",J481,0)</f>
        <v>0</v>
      </c>
      <c r="BG481" s="202">
        <f>IF(N481="zákl. přenesená",J481,0)</f>
        <v>0</v>
      </c>
      <c r="BH481" s="202">
        <f>IF(N481="sníž. přenesená",J481,0)</f>
        <v>0</v>
      </c>
      <c r="BI481" s="202">
        <f>IF(N481="nulová",J481,0)</f>
        <v>0</v>
      </c>
      <c r="BJ481" s="22" t="s">
        <v>80</v>
      </c>
      <c r="BK481" s="202">
        <f>ROUND(I481*H481,2)</f>
        <v>0</v>
      </c>
      <c r="BL481" s="22" t="s">
        <v>191</v>
      </c>
      <c r="BM481" s="22" t="s">
        <v>1535</v>
      </c>
    </row>
    <row r="482" spans="2:65" s="1" customFormat="1" ht="22.5" customHeight="1">
      <c r="B482" s="39"/>
      <c r="C482" s="227" t="s">
        <v>1536</v>
      </c>
      <c r="D482" s="227" t="s">
        <v>238</v>
      </c>
      <c r="E482" s="228" t="s">
        <v>1537</v>
      </c>
      <c r="F482" s="229" t="s">
        <v>1538</v>
      </c>
      <c r="G482" s="230" t="s">
        <v>317</v>
      </c>
      <c r="H482" s="231">
        <v>1</v>
      </c>
      <c r="I482" s="232"/>
      <c r="J482" s="233">
        <f>ROUND(I482*H482,2)</f>
        <v>0</v>
      </c>
      <c r="K482" s="229" t="s">
        <v>21</v>
      </c>
      <c r="L482" s="234"/>
      <c r="M482" s="235" t="s">
        <v>21</v>
      </c>
      <c r="N482" s="236" t="s">
        <v>43</v>
      </c>
      <c r="O482" s="40"/>
      <c r="P482" s="200">
        <f>O482*H482</f>
        <v>0</v>
      </c>
      <c r="Q482" s="200">
        <v>0</v>
      </c>
      <c r="R482" s="200">
        <f>Q482*H482</f>
        <v>0</v>
      </c>
      <c r="S482" s="200">
        <v>0</v>
      </c>
      <c r="T482" s="201">
        <f>S482*H482</f>
        <v>0</v>
      </c>
      <c r="AR482" s="22" t="s">
        <v>220</v>
      </c>
      <c r="AT482" s="22" t="s">
        <v>238</v>
      </c>
      <c r="AU482" s="22" t="s">
        <v>82</v>
      </c>
      <c r="AY482" s="22" t="s">
        <v>156</v>
      </c>
      <c r="BE482" s="202">
        <f>IF(N482="základní",J482,0)</f>
        <v>0</v>
      </c>
      <c r="BF482" s="202">
        <f>IF(N482="snížená",J482,0)</f>
        <v>0</v>
      </c>
      <c r="BG482" s="202">
        <f>IF(N482="zákl. přenesená",J482,0)</f>
        <v>0</v>
      </c>
      <c r="BH482" s="202">
        <f>IF(N482="sníž. přenesená",J482,0)</f>
        <v>0</v>
      </c>
      <c r="BI482" s="202">
        <f>IF(N482="nulová",J482,0)</f>
        <v>0</v>
      </c>
      <c r="BJ482" s="22" t="s">
        <v>80</v>
      </c>
      <c r="BK482" s="202">
        <f>ROUND(I482*H482,2)</f>
        <v>0</v>
      </c>
      <c r="BL482" s="22" t="s">
        <v>191</v>
      </c>
      <c r="BM482" s="22" t="s">
        <v>1539</v>
      </c>
    </row>
    <row r="483" spans="2:65" s="11" customFormat="1">
      <c r="B483" s="203"/>
      <c r="C483" s="204"/>
      <c r="D483" s="205" t="s">
        <v>163</v>
      </c>
      <c r="E483" s="206" t="s">
        <v>21</v>
      </c>
      <c r="F483" s="207" t="s">
        <v>80</v>
      </c>
      <c r="G483" s="204"/>
      <c r="H483" s="208">
        <v>1</v>
      </c>
      <c r="I483" s="209"/>
      <c r="J483" s="204"/>
      <c r="K483" s="204"/>
      <c r="L483" s="210"/>
      <c r="M483" s="211"/>
      <c r="N483" s="212"/>
      <c r="O483" s="212"/>
      <c r="P483" s="212"/>
      <c r="Q483" s="212"/>
      <c r="R483" s="212"/>
      <c r="S483" s="212"/>
      <c r="T483" s="213"/>
      <c r="AT483" s="214" t="s">
        <v>163</v>
      </c>
      <c r="AU483" s="214" t="s">
        <v>82</v>
      </c>
      <c r="AV483" s="11" t="s">
        <v>82</v>
      </c>
      <c r="AW483" s="11" t="s">
        <v>35</v>
      </c>
      <c r="AX483" s="11" t="s">
        <v>72</v>
      </c>
      <c r="AY483" s="214" t="s">
        <v>156</v>
      </c>
    </row>
    <row r="484" spans="2:65" s="12" customFormat="1">
      <c r="B484" s="215"/>
      <c r="C484" s="216"/>
      <c r="D484" s="217" t="s">
        <v>163</v>
      </c>
      <c r="E484" s="218" t="s">
        <v>21</v>
      </c>
      <c r="F484" s="219" t="s">
        <v>166</v>
      </c>
      <c r="G484" s="216"/>
      <c r="H484" s="220">
        <v>1</v>
      </c>
      <c r="I484" s="221"/>
      <c r="J484" s="216"/>
      <c r="K484" s="216"/>
      <c r="L484" s="222"/>
      <c r="M484" s="223"/>
      <c r="N484" s="224"/>
      <c r="O484" s="224"/>
      <c r="P484" s="224"/>
      <c r="Q484" s="224"/>
      <c r="R484" s="224"/>
      <c r="S484" s="224"/>
      <c r="T484" s="225"/>
      <c r="AT484" s="226" t="s">
        <v>163</v>
      </c>
      <c r="AU484" s="226" t="s">
        <v>82</v>
      </c>
      <c r="AV484" s="12" t="s">
        <v>162</v>
      </c>
      <c r="AW484" s="12" t="s">
        <v>35</v>
      </c>
      <c r="AX484" s="12" t="s">
        <v>80</v>
      </c>
      <c r="AY484" s="226" t="s">
        <v>156</v>
      </c>
    </row>
    <row r="485" spans="2:65" s="1" customFormat="1" ht="22.5" customHeight="1">
      <c r="B485" s="39"/>
      <c r="C485" s="227" t="s">
        <v>561</v>
      </c>
      <c r="D485" s="227" t="s">
        <v>238</v>
      </c>
      <c r="E485" s="228" t="s">
        <v>1540</v>
      </c>
      <c r="F485" s="229" t="s">
        <v>1541</v>
      </c>
      <c r="G485" s="230" t="s">
        <v>317</v>
      </c>
      <c r="H485" s="231">
        <v>1</v>
      </c>
      <c r="I485" s="232"/>
      <c r="J485" s="233">
        <f>ROUND(I485*H485,2)</f>
        <v>0</v>
      </c>
      <c r="K485" s="229" t="s">
        <v>21</v>
      </c>
      <c r="L485" s="234"/>
      <c r="M485" s="235" t="s">
        <v>21</v>
      </c>
      <c r="N485" s="236" t="s">
        <v>43</v>
      </c>
      <c r="O485" s="40"/>
      <c r="P485" s="200">
        <f>O485*H485</f>
        <v>0</v>
      </c>
      <c r="Q485" s="200">
        <v>0</v>
      </c>
      <c r="R485" s="200">
        <f>Q485*H485</f>
        <v>0</v>
      </c>
      <c r="S485" s="200">
        <v>0</v>
      </c>
      <c r="T485" s="201">
        <f>S485*H485</f>
        <v>0</v>
      </c>
      <c r="AR485" s="22" t="s">
        <v>220</v>
      </c>
      <c r="AT485" s="22" t="s">
        <v>238</v>
      </c>
      <c r="AU485" s="22" t="s">
        <v>82</v>
      </c>
      <c r="AY485" s="22" t="s">
        <v>156</v>
      </c>
      <c r="BE485" s="202">
        <f>IF(N485="základní",J485,0)</f>
        <v>0</v>
      </c>
      <c r="BF485" s="202">
        <f>IF(N485="snížená",J485,0)</f>
        <v>0</v>
      </c>
      <c r="BG485" s="202">
        <f>IF(N485="zákl. přenesená",J485,0)</f>
        <v>0</v>
      </c>
      <c r="BH485" s="202">
        <f>IF(N485="sníž. přenesená",J485,0)</f>
        <v>0</v>
      </c>
      <c r="BI485" s="202">
        <f>IF(N485="nulová",J485,0)</f>
        <v>0</v>
      </c>
      <c r="BJ485" s="22" t="s">
        <v>80</v>
      </c>
      <c r="BK485" s="202">
        <f>ROUND(I485*H485,2)</f>
        <v>0</v>
      </c>
      <c r="BL485" s="22" t="s">
        <v>191</v>
      </c>
      <c r="BM485" s="22" t="s">
        <v>1542</v>
      </c>
    </row>
    <row r="486" spans="2:65" s="1" customFormat="1" ht="22.5" customHeight="1">
      <c r="B486" s="39"/>
      <c r="C486" s="227" t="s">
        <v>1543</v>
      </c>
      <c r="D486" s="227" t="s">
        <v>238</v>
      </c>
      <c r="E486" s="228" t="s">
        <v>1544</v>
      </c>
      <c r="F486" s="229" t="s">
        <v>1545</v>
      </c>
      <c r="G486" s="230" t="s">
        <v>317</v>
      </c>
      <c r="H486" s="231">
        <v>2</v>
      </c>
      <c r="I486" s="232"/>
      <c r="J486" s="233">
        <f>ROUND(I486*H486,2)</f>
        <v>0</v>
      </c>
      <c r="K486" s="229" t="s">
        <v>21</v>
      </c>
      <c r="L486" s="234"/>
      <c r="M486" s="235" t="s">
        <v>21</v>
      </c>
      <c r="N486" s="236" t="s">
        <v>43</v>
      </c>
      <c r="O486" s="40"/>
      <c r="P486" s="200">
        <f>O486*H486</f>
        <v>0</v>
      </c>
      <c r="Q486" s="200">
        <v>0</v>
      </c>
      <c r="R486" s="200">
        <f>Q486*H486</f>
        <v>0</v>
      </c>
      <c r="S486" s="200">
        <v>0</v>
      </c>
      <c r="T486" s="201">
        <f>S486*H486</f>
        <v>0</v>
      </c>
      <c r="AR486" s="22" t="s">
        <v>220</v>
      </c>
      <c r="AT486" s="22" t="s">
        <v>238</v>
      </c>
      <c r="AU486" s="22" t="s">
        <v>82</v>
      </c>
      <c r="AY486" s="22" t="s">
        <v>156</v>
      </c>
      <c r="BE486" s="202">
        <f>IF(N486="základní",J486,0)</f>
        <v>0</v>
      </c>
      <c r="BF486" s="202">
        <f>IF(N486="snížená",J486,0)</f>
        <v>0</v>
      </c>
      <c r="BG486" s="202">
        <f>IF(N486="zákl. přenesená",J486,0)</f>
        <v>0</v>
      </c>
      <c r="BH486" s="202">
        <f>IF(N486="sníž. přenesená",J486,0)</f>
        <v>0</v>
      </c>
      <c r="BI486" s="202">
        <f>IF(N486="nulová",J486,0)</f>
        <v>0</v>
      </c>
      <c r="BJ486" s="22" t="s">
        <v>80</v>
      </c>
      <c r="BK486" s="202">
        <f>ROUND(I486*H486,2)</f>
        <v>0</v>
      </c>
      <c r="BL486" s="22" t="s">
        <v>191</v>
      </c>
      <c r="BM486" s="22" t="s">
        <v>1546</v>
      </c>
    </row>
    <row r="487" spans="2:65" s="11" customFormat="1">
      <c r="B487" s="203"/>
      <c r="C487" s="204"/>
      <c r="D487" s="205" t="s">
        <v>163</v>
      </c>
      <c r="E487" s="206" t="s">
        <v>21</v>
      </c>
      <c r="F487" s="207" t="s">
        <v>82</v>
      </c>
      <c r="G487" s="204"/>
      <c r="H487" s="208">
        <v>2</v>
      </c>
      <c r="I487" s="209"/>
      <c r="J487" s="204"/>
      <c r="K487" s="204"/>
      <c r="L487" s="210"/>
      <c r="M487" s="211"/>
      <c r="N487" s="212"/>
      <c r="O487" s="212"/>
      <c r="P487" s="212"/>
      <c r="Q487" s="212"/>
      <c r="R487" s="212"/>
      <c r="S487" s="212"/>
      <c r="T487" s="213"/>
      <c r="AT487" s="214" t="s">
        <v>163</v>
      </c>
      <c r="AU487" s="214" t="s">
        <v>82</v>
      </c>
      <c r="AV487" s="11" t="s">
        <v>82</v>
      </c>
      <c r="AW487" s="11" t="s">
        <v>35</v>
      </c>
      <c r="AX487" s="11" t="s">
        <v>72</v>
      </c>
      <c r="AY487" s="214" t="s">
        <v>156</v>
      </c>
    </row>
    <row r="488" spans="2:65" s="12" customFormat="1">
      <c r="B488" s="215"/>
      <c r="C488" s="216"/>
      <c r="D488" s="217" t="s">
        <v>163</v>
      </c>
      <c r="E488" s="218" t="s">
        <v>21</v>
      </c>
      <c r="F488" s="219" t="s">
        <v>166</v>
      </c>
      <c r="G488" s="216"/>
      <c r="H488" s="220">
        <v>2</v>
      </c>
      <c r="I488" s="221"/>
      <c r="J488" s="216"/>
      <c r="K488" s="216"/>
      <c r="L488" s="222"/>
      <c r="M488" s="223"/>
      <c r="N488" s="224"/>
      <c r="O488" s="224"/>
      <c r="P488" s="224"/>
      <c r="Q488" s="224"/>
      <c r="R488" s="224"/>
      <c r="S488" s="224"/>
      <c r="T488" s="225"/>
      <c r="AT488" s="226" t="s">
        <v>163</v>
      </c>
      <c r="AU488" s="226" t="s">
        <v>82</v>
      </c>
      <c r="AV488" s="12" t="s">
        <v>162</v>
      </c>
      <c r="AW488" s="12" t="s">
        <v>35</v>
      </c>
      <c r="AX488" s="12" t="s">
        <v>80</v>
      </c>
      <c r="AY488" s="226" t="s">
        <v>156</v>
      </c>
    </row>
    <row r="489" spans="2:65" s="1" customFormat="1" ht="22.5" customHeight="1">
      <c r="B489" s="39"/>
      <c r="C489" s="227" t="s">
        <v>564</v>
      </c>
      <c r="D489" s="227" t="s">
        <v>238</v>
      </c>
      <c r="E489" s="228" t="s">
        <v>1547</v>
      </c>
      <c r="F489" s="229" t="s">
        <v>1548</v>
      </c>
      <c r="G489" s="230" t="s">
        <v>317</v>
      </c>
      <c r="H489" s="231">
        <v>1</v>
      </c>
      <c r="I489" s="232"/>
      <c r="J489" s="233">
        <f>ROUND(I489*H489,2)</f>
        <v>0</v>
      </c>
      <c r="K489" s="229" t="s">
        <v>21</v>
      </c>
      <c r="L489" s="234"/>
      <c r="M489" s="235" t="s">
        <v>21</v>
      </c>
      <c r="N489" s="236" t="s">
        <v>43</v>
      </c>
      <c r="O489" s="40"/>
      <c r="P489" s="200">
        <f>O489*H489</f>
        <v>0</v>
      </c>
      <c r="Q489" s="200">
        <v>0</v>
      </c>
      <c r="R489" s="200">
        <f>Q489*H489</f>
        <v>0</v>
      </c>
      <c r="S489" s="200">
        <v>0</v>
      </c>
      <c r="T489" s="201">
        <f>S489*H489</f>
        <v>0</v>
      </c>
      <c r="AR489" s="22" t="s">
        <v>220</v>
      </c>
      <c r="AT489" s="22" t="s">
        <v>238</v>
      </c>
      <c r="AU489" s="22" t="s">
        <v>82</v>
      </c>
      <c r="AY489" s="22" t="s">
        <v>156</v>
      </c>
      <c r="BE489" s="202">
        <f>IF(N489="základní",J489,0)</f>
        <v>0</v>
      </c>
      <c r="BF489" s="202">
        <f>IF(N489="snížená",J489,0)</f>
        <v>0</v>
      </c>
      <c r="BG489" s="202">
        <f>IF(N489="zákl. přenesená",J489,0)</f>
        <v>0</v>
      </c>
      <c r="BH489" s="202">
        <f>IF(N489="sníž. přenesená",J489,0)</f>
        <v>0</v>
      </c>
      <c r="BI489" s="202">
        <f>IF(N489="nulová",J489,0)</f>
        <v>0</v>
      </c>
      <c r="BJ489" s="22" t="s">
        <v>80</v>
      </c>
      <c r="BK489" s="202">
        <f>ROUND(I489*H489,2)</f>
        <v>0</v>
      </c>
      <c r="BL489" s="22" t="s">
        <v>191</v>
      </c>
      <c r="BM489" s="22" t="s">
        <v>1549</v>
      </c>
    </row>
    <row r="490" spans="2:65" s="1" customFormat="1" ht="22.5" customHeight="1">
      <c r="B490" s="39"/>
      <c r="C490" s="227" t="s">
        <v>1550</v>
      </c>
      <c r="D490" s="227" t="s">
        <v>238</v>
      </c>
      <c r="E490" s="228" t="s">
        <v>1551</v>
      </c>
      <c r="F490" s="229" t="s">
        <v>1552</v>
      </c>
      <c r="G490" s="230" t="s">
        <v>317</v>
      </c>
      <c r="H490" s="231">
        <v>3</v>
      </c>
      <c r="I490" s="232"/>
      <c r="J490" s="233">
        <f>ROUND(I490*H490,2)</f>
        <v>0</v>
      </c>
      <c r="K490" s="229" t="s">
        <v>21</v>
      </c>
      <c r="L490" s="234"/>
      <c r="M490" s="235" t="s">
        <v>21</v>
      </c>
      <c r="N490" s="236" t="s">
        <v>43</v>
      </c>
      <c r="O490" s="40"/>
      <c r="P490" s="200">
        <f>O490*H490</f>
        <v>0</v>
      </c>
      <c r="Q490" s="200">
        <v>0</v>
      </c>
      <c r="R490" s="200">
        <f>Q490*H490</f>
        <v>0</v>
      </c>
      <c r="S490" s="200">
        <v>0</v>
      </c>
      <c r="T490" s="201">
        <f>S490*H490</f>
        <v>0</v>
      </c>
      <c r="AR490" s="22" t="s">
        <v>220</v>
      </c>
      <c r="AT490" s="22" t="s">
        <v>238</v>
      </c>
      <c r="AU490" s="22" t="s">
        <v>82</v>
      </c>
      <c r="AY490" s="22" t="s">
        <v>156</v>
      </c>
      <c r="BE490" s="202">
        <f>IF(N490="základní",J490,0)</f>
        <v>0</v>
      </c>
      <c r="BF490" s="202">
        <f>IF(N490="snížená",J490,0)</f>
        <v>0</v>
      </c>
      <c r="BG490" s="202">
        <f>IF(N490="zákl. přenesená",J490,0)</f>
        <v>0</v>
      </c>
      <c r="BH490" s="202">
        <f>IF(N490="sníž. přenesená",J490,0)</f>
        <v>0</v>
      </c>
      <c r="BI490" s="202">
        <f>IF(N490="nulová",J490,0)</f>
        <v>0</v>
      </c>
      <c r="BJ490" s="22" t="s">
        <v>80</v>
      </c>
      <c r="BK490" s="202">
        <f>ROUND(I490*H490,2)</f>
        <v>0</v>
      </c>
      <c r="BL490" s="22" t="s">
        <v>191</v>
      </c>
      <c r="BM490" s="22" t="s">
        <v>1553</v>
      </c>
    </row>
    <row r="491" spans="2:65" s="11" customFormat="1">
      <c r="B491" s="203"/>
      <c r="C491" s="204"/>
      <c r="D491" s="205" t="s">
        <v>163</v>
      </c>
      <c r="E491" s="206" t="s">
        <v>21</v>
      </c>
      <c r="F491" s="207" t="s">
        <v>169</v>
      </c>
      <c r="G491" s="204"/>
      <c r="H491" s="208">
        <v>3</v>
      </c>
      <c r="I491" s="209"/>
      <c r="J491" s="204"/>
      <c r="K491" s="204"/>
      <c r="L491" s="210"/>
      <c r="M491" s="211"/>
      <c r="N491" s="212"/>
      <c r="O491" s="212"/>
      <c r="P491" s="212"/>
      <c r="Q491" s="212"/>
      <c r="R491" s="212"/>
      <c r="S491" s="212"/>
      <c r="T491" s="213"/>
      <c r="AT491" s="214" t="s">
        <v>163</v>
      </c>
      <c r="AU491" s="214" t="s">
        <v>82</v>
      </c>
      <c r="AV491" s="11" t="s">
        <v>82</v>
      </c>
      <c r="AW491" s="11" t="s">
        <v>35</v>
      </c>
      <c r="AX491" s="11" t="s">
        <v>72</v>
      </c>
      <c r="AY491" s="214" t="s">
        <v>156</v>
      </c>
    </row>
    <row r="492" spans="2:65" s="12" customFormat="1">
      <c r="B492" s="215"/>
      <c r="C492" s="216"/>
      <c r="D492" s="217" t="s">
        <v>163</v>
      </c>
      <c r="E492" s="218" t="s">
        <v>21</v>
      </c>
      <c r="F492" s="219" t="s">
        <v>166</v>
      </c>
      <c r="G492" s="216"/>
      <c r="H492" s="220">
        <v>3</v>
      </c>
      <c r="I492" s="221"/>
      <c r="J492" s="216"/>
      <c r="K492" s="216"/>
      <c r="L492" s="222"/>
      <c r="M492" s="223"/>
      <c r="N492" s="224"/>
      <c r="O492" s="224"/>
      <c r="P492" s="224"/>
      <c r="Q492" s="224"/>
      <c r="R492" s="224"/>
      <c r="S492" s="224"/>
      <c r="T492" s="225"/>
      <c r="AT492" s="226" t="s">
        <v>163</v>
      </c>
      <c r="AU492" s="226" t="s">
        <v>82</v>
      </c>
      <c r="AV492" s="12" t="s">
        <v>162</v>
      </c>
      <c r="AW492" s="12" t="s">
        <v>35</v>
      </c>
      <c r="AX492" s="12" t="s">
        <v>80</v>
      </c>
      <c r="AY492" s="226" t="s">
        <v>156</v>
      </c>
    </row>
    <row r="493" spans="2:65" s="1" customFormat="1" ht="22.5" customHeight="1">
      <c r="B493" s="39"/>
      <c r="C493" s="227" t="s">
        <v>568</v>
      </c>
      <c r="D493" s="227" t="s">
        <v>238</v>
      </c>
      <c r="E493" s="228" t="s">
        <v>1554</v>
      </c>
      <c r="F493" s="229" t="s">
        <v>1555</v>
      </c>
      <c r="G493" s="230" t="s">
        <v>317</v>
      </c>
      <c r="H493" s="231">
        <v>2</v>
      </c>
      <c r="I493" s="232"/>
      <c r="J493" s="233">
        <f>ROUND(I493*H493,2)</f>
        <v>0</v>
      </c>
      <c r="K493" s="229" t="s">
        <v>21</v>
      </c>
      <c r="L493" s="234"/>
      <c r="M493" s="235" t="s">
        <v>21</v>
      </c>
      <c r="N493" s="236" t="s">
        <v>43</v>
      </c>
      <c r="O493" s="40"/>
      <c r="P493" s="200">
        <f>O493*H493</f>
        <v>0</v>
      </c>
      <c r="Q493" s="200">
        <v>0</v>
      </c>
      <c r="R493" s="200">
        <f>Q493*H493</f>
        <v>0</v>
      </c>
      <c r="S493" s="200">
        <v>0</v>
      </c>
      <c r="T493" s="201">
        <f>S493*H493</f>
        <v>0</v>
      </c>
      <c r="AR493" s="22" t="s">
        <v>220</v>
      </c>
      <c r="AT493" s="22" t="s">
        <v>238</v>
      </c>
      <c r="AU493" s="22" t="s">
        <v>82</v>
      </c>
      <c r="AY493" s="22" t="s">
        <v>156</v>
      </c>
      <c r="BE493" s="202">
        <f>IF(N493="základní",J493,0)</f>
        <v>0</v>
      </c>
      <c r="BF493" s="202">
        <f>IF(N493="snížená",J493,0)</f>
        <v>0</v>
      </c>
      <c r="BG493" s="202">
        <f>IF(N493="zákl. přenesená",J493,0)</f>
        <v>0</v>
      </c>
      <c r="BH493" s="202">
        <f>IF(N493="sníž. přenesená",J493,0)</f>
        <v>0</v>
      </c>
      <c r="BI493" s="202">
        <f>IF(N493="nulová",J493,0)</f>
        <v>0</v>
      </c>
      <c r="BJ493" s="22" t="s">
        <v>80</v>
      </c>
      <c r="BK493" s="202">
        <f>ROUND(I493*H493,2)</f>
        <v>0</v>
      </c>
      <c r="BL493" s="22" t="s">
        <v>191</v>
      </c>
      <c r="BM493" s="22" t="s">
        <v>1556</v>
      </c>
    </row>
    <row r="494" spans="2:65" s="1" customFormat="1" ht="31.5" customHeight="1">
      <c r="B494" s="39"/>
      <c r="C494" s="227" t="s">
        <v>1557</v>
      </c>
      <c r="D494" s="227" t="s">
        <v>238</v>
      </c>
      <c r="E494" s="228" t="s">
        <v>1558</v>
      </c>
      <c r="F494" s="229" t="s">
        <v>1559</v>
      </c>
      <c r="G494" s="230" t="s">
        <v>317</v>
      </c>
      <c r="H494" s="231">
        <v>1</v>
      </c>
      <c r="I494" s="232"/>
      <c r="J494" s="233">
        <f>ROUND(I494*H494,2)</f>
        <v>0</v>
      </c>
      <c r="K494" s="229" t="s">
        <v>21</v>
      </c>
      <c r="L494" s="234"/>
      <c r="M494" s="235" t="s">
        <v>21</v>
      </c>
      <c r="N494" s="236" t="s">
        <v>43</v>
      </c>
      <c r="O494" s="40"/>
      <c r="P494" s="200">
        <f>O494*H494</f>
        <v>0</v>
      </c>
      <c r="Q494" s="200">
        <v>0</v>
      </c>
      <c r="R494" s="200">
        <f>Q494*H494</f>
        <v>0</v>
      </c>
      <c r="S494" s="200">
        <v>0</v>
      </c>
      <c r="T494" s="201">
        <f>S494*H494</f>
        <v>0</v>
      </c>
      <c r="AR494" s="22" t="s">
        <v>220</v>
      </c>
      <c r="AT494" s="22" t="s">
        <v>238</v>
      </c>
      <c r="AU494" s="22" t="s">
        <v>82</v>
      </c>
      <c r="AY494" s="22" t="s">
        <v>156</v>
      </c>
      <c r="BE494" s="202">
        <f>IF(N494="základní",J494,0)</f>
        <v>0</v>
      </c>
      <c r="BF494" s="202">
        <f>IF(N494="snížená",J494,0)</f>
        <v>0</v>
      </c>
      <c r="BG494" s="202">
        <f>IF(N494="zákl. přenesená",J494,0)</f>
        <v>0</v>
      </c>
      <c r="BH494" s="202">
        <f>IF(N494="sníž. přenesená",J494,0)</f>
        <v>0</v>
      </c>
      <c r="BI494" s="202">
        <f>IF(N494="nulová",J494,0)</f>
        <v>0</v>
      </c>
      <c r="BJ494" s="22" t="s">
        <v>80</v>
      </c>
      <c r="BK494" s="202">
        <f>ROUND(I494*H494,2)</f>
        <v>0</v>
      </c>
      <c r="BL494" s="22" t="s">
        <v>191</v>
      </c>
      <c r="BM494" s="22" t="s">
        <v>1560</v>
      </c>
    </row>
    <row r="495" spans="2:65" s="11" customFormat="1">
      <c r="B495" s="203"/>
      <c r="C495" s="204"/>
      <c r="D495" s="205" t="s">
        <v>163</v>
      </c>
      <c r="E495" s="206" t="s">
        <v>21</v>
      </c>
      <c r="F495" s="207" t="s">
        <v>80</v>
      </c>
      <c r="G495" s="204"/>
      <c r="H495" s="208">
        <v>1</v>
      </c>
      <c r="I495" s="209"/>
      <c r="J495" s="204"/>
      <c r="K495" s="204"/>
      <c r="L495" s="210"/>
      <c r="M495" s="211"/>
      <c r="N495" s="212"/>
      <c r="O495" s="212"/>
      <c r="P495" s="212"/>
      <c r="Q495" s="212"/>
      <c r="R495" s="212"/>
      <c r="S495" s="212"/>
      <c r="T495" s="213"/>
      <c r="AT495" s="214" t="s">
        <v>163</v>
      </c>
      <c r="AU495" s="214" t="s">
        <v>82</v>
      </c>
      <c r="AV495" s="11" t="s">
        <v>82</v>
      </c>
      <c r="AW495" s="11" t="s">
        <v>35</v>
      </c>
      <c r="AX495" s="11" t="s">
        <v>72</v>
      </c>
      <c r="AY495" s="214" t="s">
        <v>156</v>
      </c>
    </row>
    <row r="496" spans="2:65" s="12" customFormat="1">
      <c r="B496" s="215"/>
      <c r="C496" s="216"/>
      <c r="D496" s="217" t="s">
        <v>163</v>
      </c>
      <c r="E496" s="218" t="s">
        <v>21</v>
      </c>
      <c r="F496" s="219" t="s">
        <v>166</v>
      </c>
      <c r="G496" s="216"/>
      <c r="H496" s="220">
        <v>1</v>
      </c>
      <c r="I496" s="221"/>
      <c r="J496" s="216"/>
      <c r="K496" s="216"/>
      <c r="L496" s="222"/>
      <c r="M496" s="223"/>
      <c r="N496" s="224"/>
      <c r="O496" s="224"/>
      <c r="P496" s="224"/>
      <c r="Q496" s="224"/>
      <c r="R496" s="224"/>
      <c r="S496" s="224"/>
      <c r="T496" s="225"/>
      <c r="AT496" s="226" t="s">
        <v>163</v>
      </c>
      <c r="AU496" s="226" t="s">
        <v>82</v>
      </c>
      <c r="AV496" s="12" t="s">
        <v>162</v>
      </c>
      <c r="AW496" s="12" t="s">
        <v>35</v>
      </c>
      <c r="AX496" s="12" t="s">
        <v>80</v>
      </c>
      <c r="AY496" s="226" t="s">
        <v>156</v>
      </c>
    </row>
    <row r="497" spans="2:65" s="1" customFormat="1" ht="31.5" customHeight="1">
      <c r="B497" s="39"/>
      <c r="C497" s="227" t="s">
        <v>571</v>
      </c>
      <c r="D497" s="227" t="s">
        <v>238</v>
      </c>
      <c r="E497" s="228" t="s">
        <v>1561</v>
      </c>
      <c r="F497" s="229" t="s">
        <v>1562</v>
      </c>
      <c r="G497" s="230" t="s">
        <v>317</v>
      </c>
      <c r="H497" s="231">
        <v>1</v>
      </c>
      <c r="I497" s="232"/>
      <c r="J497" s="233">
        <f>ROUND(I497*H497,2)</f>
        <v>0</v>
      </c>
      <c r="K497" s="229" t="s">
        <v>21</v>
      </c>
      <c r="L497" s="234"/>
      <c r="M497" s="235" t="s">
        <v>21</v>
      </c>
      <c r="N497" s="236" t="s">
        <v>43</v>
      </c>
      <c r="O497" s="40"/>
      <c r="P497" s="200">
        <f>O497*H497</f>
        <v>0</v>
      </c>
      <c r="Q497" s="200">
        <v>0</v>
      </c>
      <c r="R497" s="200">
        <f>Q497*H497</f>
        <v>0</v>
      </c>
      <c r="S497" s="200">
        <v>0</v>
      </c>
      <c r="T497" s="201">
        <f>S497*H497</f>
        <v>0</v>
      </c>
      <c r="AR497" s="22" t="s">
        <v>220</v>
      </c>
      <c r="AT497" s="22" t="s">
        <v>238</v>
      </c>
      <c r="AU497" s="22" t="s">
        <v>82</v>
      </c>
      <c r="AY497" s="22" t="s">
        <v>156</v>
      </c>
      <c r="BE497" s="202">
        <f>IF(N497="základní",J497,0)</f>
        <v>0</v>
      </c>
      <c r="BF497" s="202">
        <f>IF(N497="snížená",J497,0)</f>
        <v>0</v>
      </c>
      <c r="BG497" s="202">
        <f>IF(N497="zákl. přenesená",J497,0)</f>
        <v>0</v>
      </c>
      <c r="BH497" s="202">
        <f>IF(N497="sníž. přenesená",J497,0)</f>
        <v>0</v>
      </c>
      <c r="BI497" s="202">
        <f>IF(N497="nulová",J497,0)</f>
        <v>0</v>
      </c>
      <c r="BJ497" s="22" t="s">
        <v>80</v>
      </c>
      <c r="BK497" s="202">
        <f>ROUND(I497*H497,2)</f>
        <v>0</v>
      </c>
      <c r="BL497" s="22" t="s">
        <v>191</v>
      </c>
      <c r="BM497" s="22" t="s">
        <v>1563</v>
      </c>
    </row>
    <row r="498" spans="2:65" s="1" customFormat="1" ht="31.5" customHeight="1">
      <c r="B498" s="39"/>
      <c r="C498" s="227" t="s">
        <v>1564</v>
      </c>
      <c r="D498" s="227" t="s">
        <v>238</v>
      </c>
      <c r="E498" s="228" t="s">
        <v>1565</v>
      </c>
      <c r="F498" s="229" t="s">
        <v>1566</v>
      </c>
      <c r="G498" s="230" t="s">
        <v>317</v>
      </c>
      <c r="H498" s="231">
        <v>1</v>
      </c>
      <c r="I498" s="232"/>
      <c r="J498" s="233">
        <f>ROUND(I498*H498,2)</f>
        <v>0</v>
      </c>
      <c r="K498" s="229" t="s">
        <v>21</v>
      </c>
      <c r="L498" s="234"/>
      <c r="M498" s="235" t="s">
        <v>21</v>
      </c>
      <c r="N498" s="236" t="s">
        <v>43</v>
      </c>
      <c r="O498" s="40"/>
      <c r="P498" s="200">
        <f>O498*H498</f>
        <v>0</v>
      </c>
      <c r="Q498" s="200">
        <v>0</v>
      </c>
      <c r="R498" s="200">
        <f>Q498*H498</f>
        <v>0</v>
      </c>
      <c r="S498" s="200">
        <v>0</v>
      </c>
      <c r="T498" s="201">
        <f>S498*H498</f>
        <v>0</v>
      </c>
      <c r="AR498" s="22" t="s">
        <v>220</v>
      </c>
      <c r="AT498" s="22" t="s">
        <v>238</v>
      </c>
      <c r="AU498" s="22" t="s">
        <v>82</v>
      </c>
      <c r="AY498" s="22" t="s">
        <v>156</v>
      </c>
      <c r="BE498" s="202">
        <f>IF(N498="základní",J498,0)</f>
        <v>0</v>
      </c>
      <c r="BF498" s="202">
        <f>IF(N498="snížená",J498,0)</f>
        <v>0</v>
      </c>
      <c r="BG498" s="202">
        <f>IF(N498="zákl. přenesená",J498,0)</f>
        <v>0</v>
      </c>
      <c r="BH498" s="202">
        <f>IF(N498="sníž. přenesená",J498,0)</f>
        <v>0</v>
      </c>
      <c r="BI498" s="202">
        <f>IF(N498="nulová",J498,0)</f>
        <v>0</v>
      </c>
      <c r="BJ498" s="22" t="s">
        <v>80</v>
      </c>
      <c r="BK498" s="202">
        <f>ROUND(I498*H498,2)</f>
        <v>0</v>
      </c>
      <c r="BL498" s="22" t="s">
        <v>191</v>
      </c>
      <c r="BM498" s="22" t="s">
        <v>1567</v>
      </c>
    </row>
    <row r="499" spans="2:65" s="11" customFormat="1">
      <c r="B499" s="203"/>
      <c r="C499" s="204"/>
      <c r="D499" s="205" t="s">
        <v>163</v>
      </c>
      <c r="E499" s="206" t="s">
        <v>21</v>
      </c>
      <c r="F499" s="207" t="s">
        <v>80</v>
      </c>
      <c r="G499" s="204"/>
      <c r="H499" s="208">
        <v>1</v>
      </c>
      <c r="I499" s="209"/>
      <c r="J499" s="204"/>
      <c r="K499" s="204"/>
      <c r="L499" s="210"/>
      <c r="M499" s="211"/>
      <c r="N499" s="212"/>
      <c r="O499" s="212"/>
      <c r="P499" s="212"/>
      <c r="Q499" s="212"/>
      <c r="R499" s="212"/>
      <c r="S499" s="212"/>
      <c r="T499" s="213"/>
      <c r="AT499" s="214" t="s">
        <v>163</v>
      </c>
      <c r="AU499" s="214" t="s">
        <v>82</v>
      </c>
      <c r="AV499" s="11" t="s">
        <v>82</v>
      </c>
      <c r="AW499" s="11" t="s">
        <v>35</v>
      </c>
      <c r="AX499" s="11" t="s">
        <v>72</v>
      </c>
      <c r="AY499" s="214" t="s">
        <v>156</v>
      </c>
    </row>
    <row r="500" spans="2:65" s="12" customFormat="1">
      <c r="B500" s="215"/>
      <c r="C500" s="216"/>
      <c r="D500" s="217" t="s">
        <v>163</v>
      </c>
      <c r="E500" s="218" t="s">
        <v>21</v>
      </c>
      <c r="F500" s="219" t="s">
        <v>166</v>
      </c>
      <c r="G500" s="216"/>
      <c r="H500" s="220">
        <v>1</v>
      </c>
      <c r="I500" s="221"/>
      <c r="J500" s="216"/>
      <c r="K500" s="216"/>
      <c r="L500" s="222"/>
      <c r="M500" s="223"/>
      <c r="N500" s="224"/>
      <c r="O500" s="224"/>
      <c r="P500" s="224"/>
      <c r="Q500" s="224"/>
      <c r="R500" s="224"/>
      <c r="S500" s="224"/>
      <c r="T500" s="225"/>
      <c r="AT500" s="226" t="s">
        <v>163</v>
      </c>
      <c r="AU500" s="226" t="s">
        <v>82</v>
      </c>
      <c r="AV500" s="12" t="s">
        <v>162</v>
      </c>
      <c r="AW500" s="12" t="s">
        <v>35</v>
      </c>
      <c r="AX500" s="12" t="s">
        <v>80</v>
      </c>
      <c r="AY500" s="226" t="s">
        <v>156</v>
      </c>
    </row>
    <row r="501" spans="2:65" s="1" customFormat="1" ht="31.5" customHeight="1">
      <c r="B501" s="39"/>
      <c r="C501" s="227" t="s">
        <v>575</v>
      </c>
      <c r="D501" s="227" t="s">
        <v>238</v>
      </c>
      <c r="E501" s="228" t="s">
        <v>1568</v>
      </c>
      <c r="F501" s="229" t="s">
        <v>1569</v>
      </c>
      <c r="G501" s="230" t="s">
        <v>317</v>
      </c>
      <c r="H501" s="231">
        <v>1</v>
      </c>
      <c r="I501" s="232"/>
      <c r="J501" s="233">
        <f>ROUND(I501*H501,2)</f>
        <v>0</v>
      </c>
      <c r="K501" s="229" t="s">
        <v>21</v>
      </c>
      <c r="L501" s="234"/>
      <c r="M501" s="235" t="s">
        <v>21</v>
      </c>
      <c r="N501" s="236" t="s">
        <v>43</v>
      </c>
      <c r="O501" s="40"/>
      <c r="P501" s="200">
        <f>O501*H501</f>
        <v>0</v>
      </c>
      <c r="Q501" s="200">
        <v>0</v>
      </c>
      <c r="R501" s="200">
        <f>Q501*H501</f>
        <v>0</v>
      </c>
      <c r="S501" s="200">
        <v>0</v>
      </c>
      <c r="T501" s="201">
        <f>S501*H501</f>
        <v>0</v>
      </c>
      <c r="AR501" s="22" t="s">
        <v>220</v>
      </c>
      <c r="AT501" s="22" t="s">
        <v>238</v>
      </c>
      <c r="AU501" s="22" t="s">
        <v>82</v>
      </c>
      <c r="AY501" s="22" t="s">
        <v>156</v>
      </c>
      <c r="BE501" s="202">
        <f>IF(N501="základní",J501,0)</f>
        <v>0</v>
      </c>
      <c r="BF501" s="202">
        <f>IF(N501="snížená",J501,0)</f>
        <v>0</v>
      </c>
      <c r="BG501" s="202">
        <f>IF(N501="zákl. přenesená",J501,0)</f>
        <v>0</v>
      </c>
      <c r="BH501" s="202">
        <f>IF(N501="sníž. přenesená",J501,0)</f>
        <v>0</v>
      </c>
      <c r="BI501" s="202">
        <f>IF(N501="nulová",J501,0)</f>
        <v>0</v>
      </c>
      <c r="BJ501" s="22" t="s">
        <v>80</v>
      </c>
      <c r="BK501" s="202">
        <f>ROUND(I501*H501,2)</f>
        <v>0</v>
      </c>
      <c r="BL501" s="22" t="s">
        <v>191</v>
      </c>
      <c r="BM501" s="22" t="s">
        <v>1570</v>
      </c>
    </row>
    <row r="502" spans="2:65" s="1" customFormat="1" ht="31.5" customHeight="1">
      <c r="B502" s="39"/>
      <c r="C502" s="227" t="s">
        <v>1571</v>
      </c>
      <c r="D502" s="227" t="s">
        <v>238</v>
      </c>
      <c r="E502" s="228" t="s">
        <v>1572</v>
      </c>
      <c r="F502" s="229" t="s">
        <v>1573</v>
      </c>
      <c r="G502" s="230" t="s">
        <v>317</v>
      </c>
      <c r="H502" s="231">
        <v>1</v>
      </c>
      <c r="I502" s="232"/>
      <c r="J502" s="233">
        <f>ROUND(I502*H502,2)</f>
        <v>0</v>
      </c>
      <c r="K502" s="229" t="s">
        <v>21</v>
      </c>
      <c r="L502" s="234"/>
      <c r="M502" s="235" t="s">
        <v>21</v>
      </c>
      <c r="N502" s="236" t="s">
        <v>43</v>
      </c>
      <c r="O502" s="40"/>
      <c r="P502" s="200">
        <f>O502*H502</f>
        <v>0</v>
      </c>
      <c r="Q502" s="200">
        <v>0</v>
      </c>
      <c r="R502" s="200">
        <f>Q502*H502</f>
        <v>0</v>
      </c>
      <c r="S502" s="200">
        <v>0</v>
      </c>
      <c r="T502" s="201">
        <f>S502*H502</f>
        <v>0</v>
      </c>
      <c r="AR502" s="22" t="s">
        <v>220</v>
      </c>
      <c r="AT502" s="22" t="s">
        <v>238</v>
      </c>
      <c r="AU502" s="22" t="s">
        <v>82</v>
      </c>
      <c r="AY502" s="22" t="s">
        <v>156</v>
      </c>
      <c r="BE502" s="202">
        <f>IF(N502="základní",J502,0)</f>
        <v>0</v>
      </c>
      <c r="BF502" s="202">
        <f>IF(N502="snížená",J502,0)</f>
        <v>0</v>
      </c>
      <c r="BG502" s="202">
        <f>IF(N502="zákl. přenesená",J502,0)</f>
        <v>0</v>
      </c>
      <c r="BH502" s="202">
        <f>IF(N502="sníž. přenesená",J502,0)</f>
        <v>0</v>
      </c>
      <c r="BI502" s="202">
        <f>IF(N502="nulová",J502,0)</f>
        <v>0</v>
      </c>
      <c r="BJ502" s="22" t="s">
        <v>80</v>
      </c>
      <c r="BK502" s="202">
        <f>ROUND(I502*H502,2)</f>
        <v>0</v>
      </c>
      <c r="BL502" s="22" t="s">
        <v>191</v>
      </c>
      <c r="BM502" s="22" t="s">
        <v>1574</v>
      </c>
    </row>
    <row r="503" spans="2:65" s="11" customFormat="1">
      <c r="B503" s="203"/>
      <c r="C503" s="204"/>
      <c r="D503" s="205" t="s">
        <v>163</v>
      </c>
      <c r="E503" s="206" t="s">
        <v>21</v>
      </c>
      <c r="F503" s="207" t="s">
        <v>80</v>
      </c>
      <c r="G503" s="204"/>
      <c r="H503" s="208">
        <v>1</v>
      </c>
      <c r="I503" s="209"/>
      <c r="J503" s="204"/>
      <c r="K503" s="204"/>
      <c r="L503" s="210"/>
      <c r="M503" s="211"/>
      <c r="N503" s="212"/>
      <c r="O503" s="212"/>
      <c r="P503" s="212"/>
      <c r="Q503" s="212"/>
      <c r="R503" s="212"/>
      <c r="S503" s="212"/>
      <c r="T503" s="213"/>
      <c r="AT503" s="214" t="s">
        <v>163</v>
      </c>
      <c r="AU503" s="214" t="s">
        <v>82</v>
      </c>
      <c r="AV503" s="11" t="s">
        <v>82</v>
      </c>
      <c r="AW503" s="11" t="s">
        <v>35</v>
      </c>
      <c r="AX503" s="11" t="s">
        <v>72</v>
      </c>
      <c r="AY503" s="214" t="s">
        <v>156</v>
      </c>
    </row>
    <row r="504" spans="2:65" s="12" customFormat="1">
      <c r="B504" s="215"/>
      <c r="C504" s="216"/>
      <c r="D504" s="217" t="s">
        <v>163</v>
      </c>
      <c r="E504" s="218" t="s">
        <v>21</v>
      </c>
      <c r="F504" s="219" t="s">
        <v>166</v>
      </c>
      <c r="G504" s="216"/>
      <c r="H504" s="220">
        <v>1</v>
      </c>
      <c r="I504" s="221"/>
      <c r="J504" s="216"/>
      <c r="K504" s="216"/>
      <c r="L504" s="222"/>
      <c r="M504" s="223"/>
      <c r="N504" s="224"/>
      <c r="O504" s="224"/>
      <c r="P504" s="224"/>
      <c r="Q504" s="224"/>
      <c r="R504" s="224"/>
      <c r="S504" s="224"/>
      <c r="T504" s="225"/>
      <c r="AT504" s="226" t="s">
        <v>163</v>
      </c>
      <c r="AU504" s="226" t="s">
        <v>82</v>
      </c>
      <c r="AV504" s="12" t="s">
        <v>162</v>
      </c>
      <c r="AW504" s="12" t="s">
        <v>35</v>
      </c>
      <c r="AX504" s="12" t="s">
        <v>80</v>
      </c>
      <c r="AY504" s="226" t="s">
        <v>156</v>
      </c>
    </row>
    <row r="505" spans="2:65" s="1" customFormat="1" ht="31.5" customHeight="1">
      <c r="B505" s="39"/>
      <c r="C505" s="227" t="s">
        <v>578</v>
      </c>
      <c r="D505" s="227" t="s">
        <v>238</v>
      </c>
      <c r="E505" s="228" t="s">
        <v>1575</v>
      </c>
      <c r="F505" s="229" t="s">
        <v>1576</v>
      </c>
      <c r="G505" s="230" t="s">
        <v>317</v>
      </c>
      <c r="H505" s="231">
        <v>1</v>
      </c>
      <c r="I505" s="232"/>
      <c r="J505" s="233">
        <f>ROUND(I505*H505,2)</f>
        <v>0</v>
      </c>
      <c r="K505" s="229" t="s">
        <v>21</v>
      </c>
      <c r="L505" s="234"/>
      <c r="M505" s="235" t="s">
        <v>21</v>
      </c>
      <c r="N505" s="236" t="s">
        <v>43</v>
      </c>
      <c r="O505" s="40"/>
      <c r="P505" s="200">
        <f>O505*H505</f>
        <v>0</v>
      </c>
      <c r="Q505" s="200">
        <v>0</v>
      </c>
      <c r="R505" s="200">
        <f>Q505*H505</f>
        <v>0</v>
      </c>
      <c r="S505" s="200">
        <v>0</v>
      </c>
      <c r="T505" s="201">
        <f>S505*H505</f>
        <v>0</v>
      </c>
      <c r="AR505" s="22" t="s">
        <v>220</v>
      </c>
      <c r="AT505" s="22" t="s">
        <v>238</v>
      </c>
      <c r="AU505" s="22" t="s">
        <v>82</v>
      </c>
      <c r="AY505" s="22" t="s">
        <v>156</v>
      </c>
      <c r="BE505" s="202">
        <f>IF(N505="základní",J505,0)</f>
        <v>0</v>
      </c>
      <c r="BF505" s="202">
        <f>IF(N505="snížená",J505,0)</f>
        <v>0</v>
      </c>
      <c r="BG505" s="202">
        <f>IF(N505="zákl. přenesená",J505,0)</f>
        <v>0</v>
      </c>
      <c r="BH505" s="202">
        <f>IF(N505="sníž. přenesená",J505,0)</f>
        <v>0</v>
      </c>
      <c r="BI505" s="202">
        <f>IF(N505="nulová",J505,0)</f>
        <v>0</v>
      </c>
      <c r="BJ505" s="22" t="s">
        <v>80</v>
      </c>
      <c r="BK505" s="202">
        <f>ROUND(I505*H505,2)</f>
        <v>0</v>
      </c>
      <c r="BL505" s="22" t="s">
        <v>191</v>
      </c>
      <c r="BM505" s="22" t="s">
        <v>1577</v>
      </c>
    </row>
    <row r="506" spans="2:65" s="1" customFormat="1" ht="31.5" customHeight="1">
      <c r="B506" s="39"/>
      <c r="C506" s="227" t="s">
        <v>1578</v>
      </c>
      <c r="D506" s="227" t="s">
        <v>238</v>
      </c>
      <c r="E506" s="228" t="s">
        <v>1579</v>
      </c>
      <c r="F506" s="229" t="s">
        <v>1580</v>
      </c>
      <c r="G506" s="230" t="s">
        <v>317</v>
      </c>
      <c r="H506" s="231">
        <v>1</v>
      </c>
      <c r="I506" s="232"/>
      <c r="J506" s="233">
        <f>ROUND(I506*H506,2)</f>
        <v>0</v>
      </c>
      <c r="K506" s="229" t="s">
        <v>21</v>
      </c>
      <c r="L506" s="234"/>
      <c r="M506" s="235" t="s">
        <v>21</v>
      </c>
      <c r="N506" s="236" t="s">
        <v>43</v>
      </c>
      <c r="O506" s="40"/>
      <c r="P506" s="200">
        <f>O506*H506</f>
        <v>0</v>
      </c>
      <c r="Q506" s="200">
        <v>0</v>
      </c>
      <c r="R506" s="200">
        <f>Q506*H506</f>
        <v>0</v>
      </c>
      <c r="S506" s="200">
        <v>0</v>
      </c>
      <c r="T506" s="201">
        <f>S506*H506</f>
        <v>0</v>
      </c>
      <c r="AR506" s="22" t="s">
        <v>220</v>
      </c>
      <c r="AT506" s="22" t="s">
        <v>238</v>
      </c>
      <c r="AU506" s="22" t="s">
        <v>82</v>
      </c>
      <c r="AY506" s="22" t="s">
        <v>156</v>
      </c>
      <c r="BE506" s="202">
        <f>IF(N506="základní",J506,0)</f>
        <v>0</v>
      </c>
      <c r="BF506" s="202">
        <f>IF(N506="snížená",J506,0)</f>
        <v>0</v>
      </c>
      <c r="BG506" s="202">
        <f>IF(N506="zákl. přenesená",J506,0)</f>
        <v>0</v>
      </c>
      <c r="BH506" s="202">
        <f>IF(N506="sníž. přenesená",J506,0)</f>
        <v>0</v>
      </c>
      <c r="BI506" s="202">
        <f>IF(N506="nulová",J506,0)</f>
        <v>0</v>
      </c>
      <c r="BJ506" s="22" t="s">
        <v>80</v>
      </c>
      <c r="BK506" s="202">
        <f>ROUND(I506*H506,2)</f>
        <v>0</v>
      </c>
      <c r="BL506" s="22" t="s">
        <v>191</v>
      </c>
      <c r="BM506" s="22" t="s">
        <v>1581</v>
      </c>
    </row>
    <row r="507" spans="2:65" s="11" customFormat="1">
      <c r="B507" s="203"/>
      <c r="C507" s="204"/>
      <c r="D507" s="205" t="s">
        <v>163</v>
      </c>
      <c r="E507" s="206" t="s">
        <v>21</v>
      </c>
      <c r="F507" s="207" t="s">
        <v>80</v>
      </c>
      <c r="G507" s="204"/>
      <c r="H507" s="208">
        <v>1</v>
      </c>
      <c r="I507" s="209"/>
      <c r="J507" s="204"/>
      <c r="K507" s="204"/>
      <c r="L507" s="210"/>
      <c r="M507" s="211"/>
      <c r="N507" s="212"/>
      <c r="O507" s="212"/>
      <c r="P507" s="212"/>
      <c r="Q507" s="212"/>
      <c r="R507" s="212"/>
      <c r="S507" s="212"/>
      <c r="T507" s="213"/>
      <c r="AT507" s="214" t="s">
        <v>163</v>
      </c>
      <c r="AU507" s="214" t="s">
        <v>82</v>
      </c>
      <c r="AV507" s="11" t="s">
        <v>82</v>
      </c>
      <c r="AW507" s="11" t="s">
        <v>35</v>
      </c>
      <c r="AX507" s="11" t="s">
        <v>72</v>
      </c>
      <c r="AY507" s="214" t="s">
        <v>156</v>
      </c>
    </row>
    <row r="508" spans="2:65" s="12" customFormat="1">
      <c r="B508" s="215"/>
      <c r="C508" s="216"/>
      <c r="D508" s="217" t="s">
        <v>163</v>
      </c>
      <c r="E508" s="218" t="s">
        <v>21</v>
      </c>
      <c r="F508" s="219" t="s">
        <v>166</v>
      </c>
      <c r="G508" s="216"/>
      <c r="H508" s="220">
        <v>1</v>
      </c>
      <c r="I508" s="221"/>
      <c r="J508" s="216"/>
      <c r="K508" s="216"/>
      <c r="L508" s="222"/>
      <c r="M508" s="223"/>
      <c r="N508" s="224"/>
      <c r="O508" s="224"/>
      <c r="P508" s="224"/>
      <c r="Q508" s="224"/>
      <c r="R508" s="224"/>
      <c r="S508" s="224"/>
      <c r="T508" s="225"/>
      <c r="AT508" s="226" t="s">
        <v>163</v>
      </c>
      <c r="AU508" s="226" t="s">
        <v>82</v>
      </c>
      <c r="AV508" s="12" t="s">
        <v>162</v>
      </c>
      <c r="AW508" s="12" t="s">
        <v>35</v>
      </c>
      <c r="AX508" s="12" t="s">
        <v>80</v>
      </c>
      <c r="AY508" s="226" t="s">
        <v>156</v>
      </c>
    </row>
    <row r="509" spans="2:65" s="1" customFormat="1" ht="22.5" customHeight="1">
      <c r="B509" s="39"/>
      <c r="C509" s="227" t="s">
        <v>584</v>
      </c>
      <c r="D509" s="227" t="s">
        <v>238</v>
      </c>
      <c r="E509" s="228" t="s">
        <v>1582</v>
      </c>
      <c r="F509" s="229" t="s">
        <v>1583</v>
      </c>
      <c r="G509" s="230" t="s">
        <v>317</v>
      </c>
      <c r="H509" s="231">
        <v>1</v>
      </c>
      <c r="I509" s="232"/>
      <c r="J509" s="233">
        <f>ROUND(I509*H509,2)</f>
        <v>0</v>
      </c>
      <c r="K509" s="229" t="s">
        <v>21</v>
      </c>
      <c r="L509" s="234"/>
      <c r="M509" s="235" t="s">
        <v>21</v>
      </c>
      <c r="N509" s="236" t="s">
        <v>43</v>
      </c>
      <c r="O509" s="40"/>
      <c r="P509" s="200">
        <f>O509*H509</f>
        <v>0</v>
      </c>
      <c r="Q509" s="200">
        <v>0</v>
      </c>
      <c r="R509" s="200">
        <f>Q509*H509</f>
        <v>0</v>
      </c>
      <c r="S509" s="200">
        <v>0</v>
      </c>
      <c r="T509" s="201">
        <f>S509*H509</f>
        <v>0</v>
      </c>
      <c r="AR509" s="22" t="s">
        <v>220</v>
      </c>
      <c r="AT509" s="22" t="s">
        <v>238</v>
      </c>
      <c r="AU509" s="22" t="s">
        <v>82</v>
      </c>
      <c r="AY509" s="22" t="s">
        <v>156</v>
      </c>
      <c r="BE509" s="202">
        <f>IF(N509="základní",J509,0)</f>
        <v>0</v>
      </c>
      <c r="BF509" s="202">
        <f>IF(N509="snížená",J509,0)</f>
        <v>0</v>
      </c>
      <c r="BG509" s="202">
        <f>IF(N509="zákl. přenesená",J509,0)</f>
        <v>0</v>
      </c>
      <c r="BH509" s="202">
        <f>IF(N509="sníž. přenesená",J509,0)</f>
        <v>0</v>
      </c>
      <c r="BI509" s="202">
        <f>IF(N509="nulová",J509,0)</f>
        <v>0</v>
      </c>
      <c r="BJ509" s="22" t="s">
        <v>80</v>
      </c>
      <c r="BK509" s="202">
        <f>ROUND(I509*H509,2)</f>
        <v>0</v>
      </c>
      <c r="BL509" s="22" t="s">
        <v>191</v>
      </c>
      <c r="BM509" s="22" t="s">
        <v>1584</v>
      </c>
    </row>
    <row r="510" spans="2:65" s="1" customFormat="1" ht="22.5" customHeight="1">
      <c r="B510" s="39"/>
      <c r="C510" s="227" t="s">
        <v>1585</v>
      </c>
      <c r="D510" s="227" t="s">
        <v>238</v>
      </c>
      <c r="E510" s="228" t="s">
        <v>1586</v>
      </c>
      <c r="F510" s="229" t="s">
        <v>1587</v>
      </c>
      <c r="G510" s="230" t="s">
        <v>317</v>
      </c>
      <c r="H510" s="231">
        <v>2</v>
      </c>
      <c r="I510" s="232"/>
      <c r="J510" s="233">
        <f>ROUND(I510*H510,2)</f>
        <v>0</v>
      </c>
      <c r="K510" s="229" t="s">
        <v>21</v>
      </c>
      <c r="L510" s="234"/>
      <c r="M510" s="235" t="s">
        <v>21</v>
      </c>
      <c r="N510" s="236" t="s">
        <v>43</v>
      </c>
      <c r="O510" s="40"/>
      <c r="P510" s="200">
        <f>O510*H510</f>
        <v>0</v>
      </c>
      <c r="Q510" s="200">
        <v>0</v>
      </c>
      <c r="R510" s="200">
        <f>Q510*H510</f>
        <v>0</v>
      </c>
      <c r="S510" s="200">
        <v>0</v>
      </c>
      <c r="T510" s="201">
        <f>S510*H510</f>
        <v>0</v>
      </c>
      <c r="AR510" s="22" t="s">
        <v>220</v>
      </c>
      <c r="AT510" s="22" t="s">
        <v>238</v>
      </c>
      <c r="AU510" s="22" t="s">
        <v>82</v>
      </c>
      <c r="AY510" s="22" t="s">
        <v>156</v>
      </c>
      <c r="BE510" s="202">
        <f>IF(N510="základní",J510,0)</f>
        <v>0</v>
      </c>
      <c r="BF510" s="202">
        <f>IF(N510="snížená",J510,0)</f>
        <v>0</v>
      </c>
      <c r="BG510" s="202">
        <f>IF(N510="zákl. přenesená",J510,0)</f>
        <v>0</v>
      </c>
      <c r="BH510" s="202">
        <f>IF(N510="sníž. přenesená",J510,0)</f>
        <v>0</v>
      </c>
      <c r="BI510" s="202">
        <f>IF(N510="nulová",J510,0)</f>
        <v>0</v>
      </c>
      <c r="BJ510" s="22" t="s">
        <v>80</v>
      </c>
      <c r="BK510" s="202">
        <f>ROUND(I510*H510,2)</f>
        <v>0</v>
      </c>
      <c r="BL510" s="22" t="s">
        <v>191</v>
      </c>
      <c r="BM510" s="22" t="s">
        <v>1588</v>
      </c>
    </row>
    <row r="511" spans="2:65" s="11" customFormat="1">
      <c r="B511" s="203"/>
      <c r="C511" s="204"/>
      <c r="D511" s="205" t="s">
        <v>163</v>
      </c>
      <c r="E511" s="206" t="s">
        <v>21</v>
      </c>
      <c r="F511" s="207" t="s">
        <v>82</v>
      </c>
      <c r="G511" s="204"/>
      <c r="H511" s="208">
        <v>2</v>
      </c>
      <c r="I511" s="209"/>
      <c r="J511" s="204"/>
      <c r="K511" s="204"/>
      <c r="L511" s="210"/>
      <c r="M511" s="211"/>
      <c r="N511" s="212"/>
      <c r="O511" s="212"/>
      <c r="P511" s="212"/>
      <c r="Q511" s="212"/>
      <c r="R511" s="212"/>
      <c r="S511" s="212"/>
      <c r="T511" s="213"/>
      <c r="AT511" s="214" t="s">
        <v>163</v>
      </c>
      <c r="AU511" s="214" t="s">
        <v>82</v>
      </c>
      <c r="AV511" s="11" t="s">
        <v>82</v>
      </c>
      <c r="AW511" s="11" t="s">
        <v>35</v>
      </c>
      <c r="AX511" s="11" t="s">
        <v>72</v>
      </c>
      <c r="AY511" s="214" t="s">
        <v>156</v>
      </c>
    </row>
    <row r="512" spans="2:65" s="12" customFormat="1">
      <c r="B512" s="215"/>
      <c r="C512" s="216"/>
      <c r="D512" s="217" t="s">
        <v>163</v>
      </c>
      <c r="E512" s="218" t="s">
        <v>21</v>
      </c>
      <c r="F512" s="219" t="s">
        <v>166</v>
      </c>
      <c r="G512" s="216"/>
      <c r="H512" s="220">
        <v>2</v>
      </c>
      <c r="I512" s="221"/>
      <c r="J512" s="216"/>
      <c r="K512" s="216"/>
      <c r="L512" s="222"/>
      <c r="M512" s="223"/>
      <c r="N512" s="224"/>
      <c r="O512" s="224"/>
      <c r="P512" s="224"/>
      <c r="Q512" s="224"/>
      <c r="R512" s="224"/>
      <c r="S512" s="224"/>
      <c r="T512" s="225"/>
      <c r="AT512" s="226" t="s">
        <v>163</v>
      </c>
      <c r="AU512" s="226" t="s">
        <v>82</v>
      </c>
      <c r="AV512" s="12" t="s">
        <v>162</v>
      </c>
      <c r="AW512" s="12" t="s">
        <v>35</v>
      </c>
      <c r="AX512" s="12" t="s">
        <v>80</v>
      </c>
      <c r="AY512" s="226" t="s">
        <v>156</v>
      </c>
    </row>
    <row r="513" spans="2:65" s="1" customFormat="1" ht="22.5" customHeight="1">
      <c r="B513" s="39"/>
      <c r="C513" s="227" t="s">
        <v>587</v>
      </c>
      <c r="D513" s="227" t="s">
        <v>238</v>
      </c>
      <c r="E513" s="228" t="s">
        <v>1589</v>
      </c>
      <c r="F513" s="229" t="s">
        <v>1590</v>
      </c>
      <c r="G513" s="230" t="s">
        <v>317</v>
      </c>
      <c r="H513" s="231">
        <v>1</v>
      </c>
      <c r="I513" s="232"/>
      <c r="J513" s="233">
        <f>ROUND(I513*H513,2)</f>
        <v>0</v>
      </c>
      <c r="K513" s="229" t="s">
        <v>21</v>
      </c>
      <c r="L513" s="234"/>
      <c r="M513" s="235" t="s">
        <v>21</v>
      </c>
      <c r="N513" s="236" t="s">
        <v>43</v>
      </c>
      <c r="O513" s="40"/>
      <c r="P513" s="200">
        <f>O513*H513</f>
        <v>0</v>
      </c>
      <c r="Q513" s="200">
        <v>0</v>
      </c>
      <c r="R513" s="200">
        <f>Q513*H513</f>
        <v>0</v>
      </c>
      <c r="S513" s="200">
        <v>0</v>
      </c>
      <c r="T513" s="201">
        <f>S513*H513</f>
        <v>0</v>
      </c>
      <c r="AR513" s="22" t="s">
        <v>220</v>
      </c>
      <c r="AT513" s="22" t="s">
        <v>238</v>
      </c>
      <c r="AU513" s="22" t="s">
        <v>82</v>
      </c>
      <c r="AY513" s="22" t="s">
        <v>156</v>
      </c>
      <c r="BE513" s="202">
        <f>IF(N513="základní",J513,0)</f>
        <v>0</v>
      </c>
      <c r="BF513" s="202">
        <f>IF(N513="snížená",J513,0)</f>
        <v>0</v>
      </c>
      <c r="BG513" s="202">
        <f>IF(N513="zákl. přenesená",J513,0)</f>
        <v>0</v>
      </c>
      <c r="BH513" s="202">
        <f>IF(N513="sníž. přenesená",J513,0)</f>
        <v>0</v>
      </c>
      <c r="BI513" s="202">
        <f>IF(N513="nulová",J513,0)</f>
        <v>0</v>
      </c>
      <c r="BJ513" s="22" t="s">
        <v>80</v>
      </c>
      <c r="BK513" s="202">
        <f>ROUND(I513*H513,2)</f>
        <v>0</v>
      </c>
      <c r="BL513" s="22" t="s">
        <v>191</v>
      </c>
      <c r="BM513" s="22" t="s">
        <v>1591</v>
      </c>
    </row>
    <row r="514" spans="2:65" s="1" customFormat="1" ht="22.5" customHeight="1">
      <c r="B514" s="39"/>
      <c r="C514" s="227" t="s">
        <v>1592</v>
      </c>
      <c r="D514" s="227" t="s">
        <v>238</v>
      </c>
      <c r="E514" s="228" t="s">
        <v>1593</v>
      </c>
      <c r="F514" s="229" t="s">
        <v>1594</v>
      </c>
      <c r="G514" s="230" t="s">
        <v>317</v>
      </c>
      <c r="H514" s="231">
        <v>3</v>
      </c>
      <c r="I514" s="232"/>
      <c r="J514" s="233">
        <f>ROUND(I514*H514,2)</f>
        <v>0</v>
      </c>
      <c r="K514" s="229" t="s">
        <v>21</v>
      </c>
      <c r="L514" s="234"/>
      <c r="M514" s="235" t="s">
        <v>21</v>
      </c>
      <c r="N514" s="236" t="s">
        <v>43</v>
      </c>
      <c r="O514" s="40"/>
      <c r="P514" s="200">
        <f>O514*H514</f>
        <v>0</v>
      </c>
      <c r="Q514" s="200">
        <v>0</v>
      </c>
      <c r="R514" s="200">
        <f>Q514*H514</f>
        <v>0</v>
      </c>
      <c r="S514" s="200">
        <v>0</v>
      </c>
      <c r="T514" s="201">
        <f>S514*H514</f>
        <v>0</v>
      </c>
      <c r="AR514" s="22" t="s">
        <v>220</v>
      </c>
      <c r="AT514" s="22" t="s">
        <v>238</v>
      </c>
      <c r="AU514" s="22" t="s">
        <v>82</v>
      </c>
      <c r="AY514" s="22" t="s">
        <v>156</v>
      </c>
      <c r="BE514" s="202">
        <f>IF(N514="základní",J514,0)</f>
        <v>0</v>
      </c>
      <c r="BF514" s="202">
        <f>IF(N514="snížená",J514,0)</f>
        <v>0</v>
      </c>
      <c r="BG514" s="202">
        <f>IF(N514="zákl. přenesená",J514,0)</f>
        <v>0</v>
      </c>
      <c r="BH514" s="202">
        <f>IF(N514="sníž. přenesená",J514,0)</f>
        <v>0</v>
      </c>
      <c r="BI514" s="202">
        <f>IF(N514="nulová",J514,0)</f>
        <v>0</v>
      </c>
      <c r="BJ514" s="22" t="s">
        <v>80</v>
      </c>
      <c r="BK514" s="202">
        <f>ROUND(I514*H514,2)</f>
        <v>0</v>
      </c>
      <c r="BL514" s="22" t="s">
        <v>191</v>
      </c>
      <c r="BM514" s="22" t="s">
        <v>1595</v>
      </c>
    </row>
    <row r="515" spans="2:65" s="11" customFormat="1">
      <c r="B515" s="203"/>
      <c r="C515" s="204"/>
      <c r="D515" s="205" t="s">
        <v>163</v>
      </c>
      <c r="E515" s="206" t="s">
        <v>21</v>
      </c>
      <c r="F515" s="207" t="s">
        <v>169</v>
      </c>
      <c r="G515" s="204"/>
      <c r="H515" s="208">
        <v>3</v>
      </c>
      <c r="I515" s="209"/>
      <c r="J515" s="204"/>
      <c r="K515" s="204"/>
      <c r="L515" s="210"/>
      <c r="M515" s="211"/>
      <c r="N515" s="212"/>
      <c r="O515" s="212"/>
      <c r="P515" s="212"/>
      <c r="Q515" s="212"/>
      <c r="R515" s="212"/>
      <c r="S515" s="212"/>
      <c r="T515" s="213"/>
      <c r="AT515" s="214" t="s">
        <v>163</v>
      </c>
      <c r="AU515" s="214" t="s">
        <v>82</v>
      </c>
      <c r="AV515" s="11" t="s">
        <v>82</v>
      </c>
      <c r="AW515" s="11" t="s">
        <v>35</v>
      </c>
      <c r="AX515" s="11" t="s">
        <v>72</v>
      </c>
      <c r="AY515" s="214" t="s">
        <v>156</v>
      </c>
    </row>
    <row r="516" spans="2:65" s="12" customFormat="1">
      <c r="B516" s="215"/>
      <c r="C516" s="216"/>
      <c r="D516" s="217" t="s">
        <v>163</v>
      </c>
      <c r="E516" s="218" t="s">
        <v>21</v>
      </c>
      <c r="F516" s="219" t="s">
        <v>166</v>
      </c>
      <c r="G516" s="216"/>
      <c r="H516" s="220">
        <v>3</v>
      </c>
      <c r="I516" s="221"/>
      <c r="J516" s="216"/>
      <c r="K516" s="216"/>
      <c r="L516" s="222"/>
      <c r="M516" s="223"/>
      <c r="N516" s="224"/>
      <c r="O516" s="224"/>
      <c r="P516" s="224"/>
      <c r="Q516" s="224"/>
      <c r="R516" s="224"/>
      <c r="S516" s="224"/>
      <c r="T516" s="225"/>
      <c r="AT516" s="226" t="s">
        <v>163</v>
      </c>
      <c r="AU516" s="226" t="s">
        <v>82</v>
      </c>
      <c r="AV516" s="12" t="s">
        <v>162</v>
      </c>
      <c r="AW516" s="12" t="s">
        <v>35</v>
      </c>
      <c r="AX516" s="12" t="s">
        <v>80</v>
      </c>
      <c r="AY516" s="226" t="s">
        <v>156</v>
      </c>
    </row>
    <row r="517" spans="2:65" s="1" customFormat="1" ht="22.5" customHeight="1">
      <c r="B517" s="39"/>
      <c r="C517" s="191" t="s">
        <v>591</v>
      </c>
      <c r="D517" s="191" t="s">
        <v>158</v>
      </c>
      <c r="E517" s="192" t="s">
        <v>1254</v>
      </c>
      <c r="F517" s="193" t="s">
        <v>1255</v>
      </c>
      <c r="G517" s="194" t="s">
        <v>421</v>
      </c>
      <c r="H517" s="195">
        <v>7</v>
      </c>
      <c r="I517" s="196"/>
      <c r="J517" s="197">
        <f>ROUND(I517*H517,2)</f>
        <v>0</v>
      </c>
      <c r="K517" s="193" t="s">
        <v>21</v>
      </c>
      <c r="L517" s="59"/>
      <c r="M517" s="198" t="s">
        <v>21</v>
      </c>
      <c r="N517" s="199" t="s">
        <v>43</v>
      </c>
      <c r="O517" s="40"/>
      <c r="P517" s="200">
        <f>O517*H517</f>
        <v>0</v>
      </c>
      <c r="Q517" s="200">
        <v>0</v>
      </c>
      <c r="R517" s="200">
        <f>Q517*H517</f>
        <v>0</v>
      </c>
      <c r="S517" s="200">
        <v>0</v>
      </c>
      <c r="T517" s="201">
        <f>S517*H517</f>
        <v>0</v>
      </c>
      <c r="AR517" s="22" t="s">
        <v>191</v>
      </c>
      <c r="AT517" s="22" t="s">
        <v>158</v>
      </c>
      <c r="AU517" s="22" t="s">
        <v>82</v>
      </c>
      <c r="AY517" s="22" t="s">
        <v>156</v>
      </c>
      <c r="BE517" s="202">
        <f>IF(N517="základní",J517,0)</f>
        <v>0</v>
      </c>
      <c r="BF517" s="202">
        <f>IF(N517="snížená",J517,0)</f>
        <v>0</v>
      </c>
      <c r="BG517" s="202">
        <f>IF(N517="zákl. přenesená",J517,0)</f>
        <v>0</v>
      </c>
      <c r="BH517" s="202">
        <f>IF(N517="sníž. přenesená",J517,0)</f>
        <v>0</v>
      </c>
      <c r="BI517" s="202">
        <f>IF(N517="nulová",J517,0)</f>
        <v>0</v>
      </c>
      <c r="BJ517" s="22" t="s">
        <v>80</v>
      </c>
      <c r="BK517" s="202">
        <f>ROUND(I517*H517,2)</f>
        <v>0</v>
      </c>
      <c r="BL517" s="22" t="s">
        <v>191</v>
      </c>
      <c r="BM517" s="22" t="s">
        <v>1596</v>
      </c>
    </row>
    <row r="518" spans="2:65" s="1" customFormat="1" ht="22.5" customHeight="1">
      <c r="B518" s="39"/>
      <c r="C518" s="191" t="s">
        <v>1597</v>
      </c>
      <c r="D518" s="191" t="s">
        <v>158</v>
      </c>
      <c r="E518" s="192" t="s">
        <v>1598</v>
      </c>
      <c r="F518" s="193" t="s">
        <v>1599</v>
      </c>
      <c r="G518" s="194" t="s">
        <v>421</v>
      </c>
      <c r="H518" s="195">
        <v>6</v>
      </c>
      <c r="I518" s="196"/>
      <c r="J518" s="197">
        <f>ROUND(I518*H518,2)</f>
        <v>0</v>
      </c>
      <c r="K518" s="193" t="s">
        <v>21</v>
      </c>
      <c r="L518" s="59"/>
      <c r="M518" s="198" t="s">
        <v>21</v>
      </c>
      <c r="N518" s="199" t="s">
        <v>43</v>
      </c>
      <c r="O518" s="40"/>
      <c r="P518" s="200">
        <f>O518*H518</f>
        <v>0</v>
      </c>
      <c r="Q518" s="200">
        <v>0</v>
      </c>
      <c r="R518" s="200">
        <f>Q518*H518</f>
        <v>0</v>
      </c>
      <c r="S518" s="200">
        <v>0</v>
      </c>
      <c r="T518" s="201">
        <f>S518*H518</f>
        <v>0</v>
      </c>
      <c r="AR518" s="22" t="s">
        <v>191</v>
      </c>
      <c r="AT518" s="22" t="s">
        <v>158</v>
      </c>
      <c r="AU518" s="22" t="s">
        <v>82</v>
      </c>
      <c r="AY518" s="22" t="s">
        <v>156</v>
      </c>
      <c r="BE518" s="202">
        <f>IF(N518="základní",J518,0)</f>
        <v>0</v>
      </c>
      <c r="BF518" s="202">
        <f>IF(N518="snížená",J518,0)</f>
        <v>0</v>
      </c>
      <c r="BG518" s="202">
        <f>IF(N518="zákl. přenesená",J518,0)</f>
        <v>0</v>
      </c>
      <c r="BH518" s="202">
        <f>IF(N518="sníž. přenesená",J518,0)</f>
        <v>0</v>
      </c>
      <c r="BI518" s="202">
        <f>IF(N518="nulová",J518,0)</f>
        <v>0</v>
      </c>
      <c r="BJ518" s="22" t="s">
        <v>80</v>
      </c>
      <c r="BK518" s="202">
        <f>ROUND(I518*H518,2)</f>
        <v>0</v>
      </c>
      <c r="BL518" s="22" t="s">
        <v>191</v>
      </c>
      <c r="BM518" s="22" t="s">
        <v>1600</v>
      </c>
    </row>
    <row r="519" spans="2:65" s="11" customFormat="1">
      <c r="B519" s="203"/>
      <c r="C519" s="204"/>
      <c r="D519" s="205" t="s">
        <v>163</v>
      </c>
      <c r="E519" s="206" t="s">
        <v>21</v>
      </c>
      <c r="F519" s="207" t="s">
        <v>172</v>
      </c>
      <c r="G519" s="204"/>
      <c r="H519" s="208">
        <v>6</v>
      </c>
      <c r="I519" s="209"/>
      <c r="J519" s="204"/>
      <c r="K519" s="204"/>
      <c r="L519" s="210"/>
      <c r="M519" s="211"/>
      <c r="N519" s="212"/>
      <c r="O519" s="212"/>
      <c r="P519" s="212"/>
      <c r="Q519" s="212"/>
      <c r="R519" s="212"/>
      <c r="S519" s="212"/>
      <c r="T519" s="213"/>
      <c r="AT519" s="214" t="s">
        <v>163</v>
      </c>
      <c r="AU519" s="214" t="s">
        <v>82</v>
      </c>
      <c r="AV519" s="11" t="s">
        <v>82</v>
      </c>
      <c r="AW519" s="11" t="s">
        <v>35</v>
      </c>
      <c r="AX519" s="11" t="s">
        <v>72</v>
      </c>
      <c r="AY519" s="214" t="s">
        <v>156</v>
      </c>
    </row>
    <row r="520" spans="2:65" s="12" customFormat="1">
      <c r="B520" s="215"/>
      <c r="C520" s="216"/>
      <c r="D520" s="217" t="s">
        <v>163</v>
      </c>
      <c r="E520" s="218" t="s">
        <v>21</v>
      </c>
      <c r="F520" s="219" t="s">
        <v>166</v>
      </c>
      <c r="G520" s="216"/>
      <c r="H520" s="220">
        <v>6</v>
      </c>
      <c r="I520" s="221"/>
      <c r="J520" s="216"/>
      <c r="K520" s="216"/>
      <c r="L520" s="222"/>
      <c r="M520" s="223"/>
      <c r="N520" s="224"/>
      <c r="O520" s="224"/>
      <c r="P520" s="224"/>
      <c r="Q520" s="224"/>
      <c r="R520" s="224"/>
      <c r="S520" s="224"/>
      <c r="T520" s="225"/>
      <c r="AT520" s="226" t="s">
        <v>163</v>
      </c>
      <c r="AU520" s="226" t="s">
        <v>82</v>
      </c>
      <c r="AV520" s="12" t="s">
        <v>162</v>
      </c>
      <c r="AW520" s="12" t="s">
        <v>35</v>
      </c>
      <c r="AX520" s="12" t="s">
        <v>80</v>
      </c>
      <c r="AY520" s="226" t="s">
        <v>156</v>
      </c>
    </row>
    <row r="521" spans="2:65" s="1" customFormat="1" ht="22.5" customHeight="1">
      <c r="B521" s="39"/>
      <c r="C521" s="191" t="s">
        <v>598</v>
      </c>
      <c r="D521" s="191" t="s">
        <v>158</v>
      </c>
      <c r="E521" s="192" t="s">
        <v>1601</v>
      </c>
      <c r="F521" s="193" t="s">
        <v>1602</v>
      </c>
      <c r="G521" s="194" t="s">
        <v>421</v>
      </c>
      <c r="H521" s="195">
        <v>2</v>
      </c>
      <c r="I521" s="196"/>
      <c r="J521" s="197">
        <f>ROUND(I521*H521,2)</f>
        <v>0</v>
      </c>
      <c r="K521" s="193" t="s">
        <v>21</v>
      </c>
      <c r="L521" s="59"/>
      <c r="M521" s="198" t="s">
        <v>21</v>
      </c>
      <c r="N521" s="199" t="s">
        <v>43</v>
      </c>
      <c r="O521" s="40"/>
      <c r="P521" s="200">
        <f>O521*H521</f>
        <v>0</v>
      </c>
      <c r="Q521" s="200">
        <v>0</v>
      </c>
      <c r="R521" s="200">
        <f>Q521*H521</f>
        <v>0</v>
      </c>
      <c r="S521" s="200">
        <v>0</v>
      </c>
      <c r="T521" s="201">
        <f>S521*H521</f>
        <v>0</v>
      </c>
      <c r="AR521" s="22" t="s">
        <v>191</v>
      </c>
      <c r="AT521" s="22" t="s">
        <v>158</v>
      </c>
      <c r="AU521" s="22" t="s">
        <v>82</v>
      </c>
      <c r="AY521" s="22" t="s">
        <v>156</v>
      </c>
      <c r="BE521" s="202">
        <f>IF(N521="základní",J521,0)</f>
        <v>0</v>
      </c>
      <c r="BF521" s="202">
        <f>IF(N521="snížená",J521,0)</f>
        <v>0</v>
      </c>
      <c r="BG521" s="202">
        <f>IF(N521="zákl. přenesená",J521,0)</f>
        <v>0</v>
      </c>
      <c r="BH521" s="202">
        <f>IF(N521="sníž. přenesená",J521,0)</f>
        <v>0</v>
      </c>
      <c r="BI521" s="202">
        <f>IF(N521="nulová",J521,0)</f>
        <v>0</v>
      </c>
      <c r="BJ521" s="22" t="s">
        <v>80</v>
      </c>
      <c r="BK521" s="202">
        <f>ROUND(I521*H521,2)</f>
        <v>0</v>
      </c>
      <c r="BL521" s="22" t="s">
        <v>191</v>
      </c>
      <c r="BM521" s="22" t="s">
        <v>1603</v>
      </c>
    </row>
    <row r="522" spans="2:65" s="1" customFormat="1" ht="22.5" customHeight="1">
      <c r="B522" s="39"/>
      <c r="C522" s="191" t="s">
        <v>1604</v>
      </c>
      <c r="D522" s="191" t="s">
        <v>158</v>
      </c>
      <c r="E522" s="192" t="s">
        <v>1605</v>
      </c>
      <c r="F522" s="193" t="s">
        <v>1606</v>
      </c>
      <c r="G522" s="194" t="s">
        <v>421</v>
      </c>
      <c r="H522" s="195">
        <v>6</v>
      </c>
      <c r="I522" s="196"/>
      <c r="J522" s="197">
        <f>ROUND(I522*H522,2)</f>
        <v>0</v>
      </c>
      <c r="K522" s="193" t="s">
        <v>21</v>
      </c>
      <c r="L522" s="59"/>
      <c r="M522" s="198" t="s">
        <v>21</v>
      </c>
      <c r="N522" s="199" t="s">
        <v>43</v>
      </c>
      <c r="O522" s="40"/>
      <c r="P522" s="200">
        <f>O522*H522</f>
        <v>0</v>
      </c>
      <c r="Q522" s="200">
        <v>0</v>
      </c>
      <c r="R522" s="200">
        <f>Q522*H522</f>
        <v>0</v>
      </c>
      <c r="S522" s="200">
        <v>0</v>
      </c>
      <c r="T522" s="201">
        <f>S522*H522</f>
        <v>0</v>
      </c>
      <c r="AR522" s="22" t="s">
        <v>191</v>
      </c>
      <c r="AT522" s="22" t="s">
        <v>158</v>
      </c>
      <c r="AU522" s="22" t="s">
        <v>82</v>
      </c>
      <c r="AY522" s="22" t="s">
        <v>156</v>
      </c>
      <c r="BE522" s="202">
        <f>IF(N522="základní",J522,0)</f>
        <v>0</v>
      </c>
      <c r="BF522" s="202">
        <f>IF(N522="snížená",J522,0)</f>
        <v>0</v>
      </c>
      <c r="BG522" s="202">
        <f>IF(N522="zákl. přenesená",J522,0)</f>
        <v>0</v>
      </c>
      <c r="BH522" s="202">
        <f>IF(N522="sníž. přenesená",J522,0)</f>
        <v>0</v>
      </c>
      <c r="BI522" s="202">
        <f>IF(N522="nulová",J522,0)</f>
        <v>0</v>
      </c>
      <c r="BJ522" s="22" t="s">
        <v>80</v>
      </c>
      <c r="BK522" s="202">
        <f>ROUND(I522*H522,2)</f>
        <v>0</v>
      </c>
      <c r="BL522" s="22" t="s">
        <v>191</v>
      </c>
      <c r="BM522" s="22" t="s">
        <v>1607</v>
      </c>
    </row>
    <row r="523" spans="2:65" s="11" customFormat="1">
      <c r="B523" s="203"/>
      <c r="C523" s="204"/>
      <c r="D523" s="205" t="s">
        <v>163</v>
      </c>
      <c r="E523" s="206" t="s">
        <v>21</v>
      </c>
      <c r="F523" s="207" t="s">
        <v>172</v>
      </c>
      <c r="G523" s="204"/>
      <c r="H523" s="208">
        <v>6</v>
      </c>
      <c r="I523" s="209"/>
      <c r="J523" s="204"/>
      <c r="K523" s="204"/>
      <c r="L523" s="210"/>
      <c r="M523" s="211"/>
      <c r="N523" s="212"/>
      <c r="O523" s="212"/>
      <c r="P523" s="212"/>
      <c r="Q523" s="212"/>
      <c r="R523" s="212"/>
      <c r="S523" s="212"/>
      <c r="T523" s="213"/>
      <c r="AT523" s="214" t="s">
        <v>163</v>
      </c>
      <c r="AU523" s="214" t="s">
        <v>82</v>
      </c>
      <c r="AV523" s="11" t="s">
        <v>82</v>
      </c>
      <c r="AW523" s="11" t="s">
        <v>35</v>
      </c>
      <c r="AX523" s="11" t="s">
        <v>72</v>
      </c>
      <c r="AY523" s="214" t="s">
        <v>156</v>
      </c>
    </row>
    <row r="524" spans="2:65" s="12" customFormat="1">
      <c r="B524" s="215"/>
      <c r="C524" s="216"/>
      <c r="D524" s="217" t="s">
        <v>163</v>
      </c>
      <c r="E524" s="218" t="s">
        <v>21</v>
      </c>
      <c r="F524" s="219" t="s">
        <v>166</v>
      </c>
      <c r="G524" s="216"/>
      <c r="H524" s="220">
        <v>6</v>
      </c>
      <c r="I524" s="221"/>
      <c r="J524" s="216"/>
      <c r="K524" s="216"/>
      <c r="L524" s="222"/>
      <c r="M524" s="223"/>
      <c r="N524" s="224"/>
      <c r="O524" s="224"/>
      <c r="P524" s="224"/>
      <c r="Q524" s="224"/>
      <c r="R524" s="224"/>
      <c r="S524" s="224"/>
      <c r="T524" s="225"/>
      <c r="AT524" s="226" t="s">
        <v>163</v>
      </c>
      <c r="AU524" s="226" t="s">
        <v>82</v>
      </c>
      <c r="AV524" s="12" t="s">
        <v>162</v>
      </c>
      <c r="AW524" s="12" t="s">
        <v>35</v>
      </c>
      <c r="AX524" s="12" t="s">
        <v>80</v>
      </c>
      <c r="AY524" s="226" t="s">
        <v>156</v>
      </c>
    </row>
    <row r="525" spans="2:65" s="1" customFormat="1" ht="22.5" customHeight="1">
      <c r="B525" s="39"/>
      <c r="C525" s="191" t="s">
        <v>602</v>
      </c>
      <c r="D525" s="191" t="s">
        <v>158</v>
      </c>
      <c r="E525" s="192" t="s">
        <v>1608</v>
      </c>
      <c r="F525" s="193" t="s">
        <v>1609</v>
      </c>
      <c r="G525" s="194" t="s">
        <v>317</v>
      </c>
      <c r="H525" s="195">
        <v>30</v>
      </c>
      <c r="I525" s="196"/>
      <c r="J525" s="197">
        <f>ROUND(I525*H525,2)</f>
        <v>0</v>
      </c>
      <c r="K525" s="193" t="s">
        <v>21</v>
      </c>
      <c r="L525" s="59"/>
      <c r="M525" s="198" t="s">
        <v>21</v>
      </c>
      <c r="N525" s="199" t="s">
        <v>43</v>
      </c>
      <c r="O525" s="40"/>
      <c r="P525" s="200">
        <f>O525*H525</f>
        <v>0</v>
      </c>
      <c r="Q525" s="200">
        <v>0</v>
      </c>
      <c r="R525" s="200">
        <f>Q525*H525</f>
        <v>0</v>
      </c>
      <c r="S525" s="200">
        <v>0</v>
      </c>
      <c r="T525" s="201">
        <f>S525*H525</f>
        <v>0</v>
      </c>
      <c r="AR525" s="22" t="s">
        <v>191</v>
      </c>
      <c r="AT525" s="22" t="s">
        <v>158</v>
      </c>
      <c r="AU525" s="22" t="s">
        <v>82</v>
      </c>
      <c r="AY525" s="22" t="s">
        <v>156</v>
      </c>
      <c r="BE525" s="202">
        <f>IF(N525="základní",J525,0)</f>
        <v>0</v>
      </c>
      <c r="BF525" s="202">
        <f>IF(N525="snížená",J525,0)</f>
        <v>0</v>
      </c>
      <c r="BG525" s="202">
        <f>IF(N525="zákl. přenesená",J525,0)</f>
        <v>0</v>
      </c>
      <c r="BH525" s="202">
        <f>IF(N525="sníž. přenesená",J525,0)</f>
        <v>0</v>
      </c>
      <c r="BI525" s="202">
        <f>IF(N525="nulová",J525,0)</f>
        <v>0</v>
      </c>
      <c r="BJ525" s="22" t="s">
        <v>80</v>
      </c>
      <c r="BK525" s="202">
        <f>ROUND(I525*H525,2)</f>
        <v>0</v>
      </c>
      <c r="BL525" s="22" t="s">
        <v>191</v>
      </c>
      <c r="BM525" s="22" t="s">
        <v>1610</v>
      </c>
    </row>
    <row r="526" spans="2:65" s="1" customFormat="1" ht="22.5" customHeight="1">
      <c r="B526" s="39"/>
      <c r="C526" s="191" t="s">
        <v>1611</v>
      </c>
      <c r="D526" s="191" t="s">
        <v>158</v>
      </c>
      <c r="E526" s="192" t="s">
        <v>1612</v>
      </c>
      <c r="F526" s="193" t="s">
        <v>1613</v>
      </c>
      <c r="G526" s="194" t="s">
        <v>317</v>
      </c>
      <c r="H526" s="195">
        <v>10</v>
      </c>
      <c r="I526" s="196"/>
      <c r="J526" s="197">
        <f>ROUND(I526*H526,2)</f>
        <v>0</v>
      </c>
      <c r="K526" s="193" t="s">
        <v>21</v>
      </c>
      <c r="L526" s="59"/>
      <c r="M526" s="198" t="s">
        <v>21</v>
      </c>
      <c r="N526" s="199" t="s">
        <v>43</v>
      </c>
      <c r="O526" s="40"/>
      <c r="P526" s="200">
        <f>O526*H526</f>
        <v>0</v>
      </c>
      <c r="Q526" s="200">
        <v>0</v>
      </c>
      <c r="R526" s="200">
        <f>Q526*H526</f>
        <v>0</v>
      </c>
      <c r="S526" s="200">
        <v>0</v>
      </c>
      <c r="T526" s="201">
        <f>S526*H526</f>
        <v>0</v>
      </c>
      <c r="AR526" s="22" t="s">
        <v>191</v>
      </c>
      <c r="AT526" s="22" t="s">
        <v>158</v>
      </c>
      <c r="AU526" s="22" t="s">
        <v>82</v>
      </c>
      <c r="AY526" s="22" t="s">
        <v>156</v>
      </c>
      <c r="BE526" s="202">
        <f>IF(N526="základní",J526,0)</f>
        <v>0</v>
      </c>
      <c r="BF526" s="202">
        <f>IF(N526="snížená",J526,0)</f>
        <v>0</v>
      </c>
      <c r="BG526" s="202">
        <f>IF(N526="zákl. přenesená",J526,0)</f>
        <v>0</v>
      </c>
      <c r="BH526" s="202">
        <f>IF(N526="sníž. přenesená",J526,0)</f>
        <v>0</v>
      </c>
      <c r="BI526" s="202">
        <f>IF(N526="nulová",J526,0)</f>
        <v>0</v>
      </c>
      <c r="BJ526" s="22" t="s">
        <v>80</v>
      </c>
      <c r="BK526" s="202">
        <f>ROUND(I526*H526,2)</f>
        <v>0</v>
      </c>
      <c r="BL526" s="22" t="s">
        <v>191</v>
      </c>
      <c r="BM526" s="22" t="s">
        <v>1614</v>
      </c>
    </row>
    <row r="527" spans="2:65" s="11" customFormat="1">
      <c r="B527" s="203"/>
      <c r="C527" s="204"/>
      <c r="D527" s="205" t="s">
        <v>163</v>
      </c>
      <c r="E527" s="206" t="s">
        <v>21</v>
      </c>
      <c r="F527" s="207" t="s">
        <v>180</v>
      </c>
      <c r="G527" s="204"/>
      <c r="H527" s="208">
        <v>10</v>
      </c>
      <c r="I527" s="209"/>
      <c r="J527" s="204"/>
      <c r="K527" s="204"/>
      <c r="L527" s="210"/>
      <c r="M527" s="211"/>
      <c r="N527" s="212"/>
      <c r="O527" s="212"/>
      <c r="P527" s="212"/>
      <c r="Q527" s="212"/>
      <c r="R527" s="212"/>
      <c r="S527" s="212"/>
      <c r="T527" s="213"/>
      <c r="AT527" s="214" t="s">
        <v>163</v>
      </c>
      <c r="AU527" s="214" t="s">
        <v>82</v>
      </c>
      <c r="AV527" s="11" t="s">
        <v>82</v>
      </c>
      <c r="AW527" s="11" t="s">
        <v>35</v>
      </c>
      <c r="AX527" s="11" t="s">
        <v>72</v>
      </c>
      <c r="AY527" s="214" t="s">
        <v>156</v>
      </c>
    </row>
    <row r="528" spans="2:65" s="12" customFormat="1">
      <c r="B528" s="215"/>
      <c r="C528" s="216"/>
      <c r="D528" s="217" t="s">
        <v>163</v>
      </c>
      <c r="E528" s="218" t="s">
        <v>21</v>
      </c>
      <c r="F528" s="219" t="s">
        <v>166</v>
      </c>
      <c r="G528" s="216"/>
      <c r="H528" s="220">
        <v>10</v>
      </c>
      <c r="I528" s="221"/>
      <c r="J528" s="216"/>
      <c r="K528" s="216"/>
      <c r="L528" s="222"/>
      <c r="M528" s="223"/>
      <c r="N528" s="224"/>
      <c r="O528" s="224"/>
      <c r="P528" s="224"/>
      <c r="Q528" s="224"/>
      <c r="R528" s="224"/>
      <c r="S528" s="224"/>
      <c r="T528" s="225"/>
      <c r="AT528" s="226" t="s">
        <v>163</v>
      </c>
      <c r="AU528" s="226" t="s">
        <v>82</v>
      </c>
      <c r="AV528" s="12" t="s">
        <v>162</v>
      </c>
      <c r="AW528" s="12" t="s">
        <v>35</v>
      </c>
      <c r="AX528" s="12" t="s">
        <v>80</v>
      </c>
      <c r="AY528" s="226" t="s">
        <v>156</v>
      </c>
    </row>
    <row r="529" spans="2:65" s="1" customFormat="1" ht="22.5" customHeight="1">
      <c r="B529" s="39"/>
      <c r="C529" s="191" t="s">
        <v>607</v>
      </c>
      <c r="D529" s="191" t="s">
        <v>158</v>
      </c>
      <c r="E529" s="192" t="s">
        <v>1615</v>
      </c>
      <c r="F529" s="193" t="s">
        <v>1616</v>
      </c>
      <c r="G529" s="194" t="s">
        <v>317</v>
      </c>
      <c r="H529" s="195">
        <v>6</v>
      </c>
      <c r="I529" s="196"/>
      <c r="J529" s="197">
        <f>ROUND(I529*H529,2)</f>
        <v>0</v>
      </c>
      <c r="K529" s="193" t="s">
        <v>21</v>
      </c>
      <c r="L529" s="59"/>
      <c r="M529" s="198" t="s">
        <v>21</v>
      </c>
      <c r="N529" s="199" t="s">
        <v>43</v>
      </c>
      <c r="O529" s="40"/>
      <c r="P529" s="200">
        <f>O529*H529</f>
        <v>0</v>
      </c>
      <c r="Q529" s="200">
        <v>0</v>
      </c>
      <c r="R529" s="200">
        <f>Q529*H529</f>
        <v>0</v>
      </c>
      <c r="S529" s="200">
        <v>0</v>
      </c>
      <c r="T529" s="201">
        <f>S529*H529</f>
        <v>0</v>
      </c>
      <c r="AR529" s="22" t="s">
        <v>191</v>
      </c>
      <c r="AT529" s="22" t="s">
        <v>158</v>
      </c>
      <c r="AU529" s="22" t="s">
        <v>82</v>
      </c>
      <c r="AY529" s="22" t="s">
        <v>156</v>
      </c>
      <c r="BE529" s="202">
        <f>IF(N529="základní",J529,0)</f>
        <v>0</v>
      </c>
      <c r="BF529" s="202">
        <f>IF(N529="snížená",J529,0)</f>
        <v>0</v>
      </c>
      <c r="BG529" s="202">
        <f>IF(N529="zákl. přenesená",J529,0)</f>
        <v>0</v>
      </c>
      <c r="BH529" s="202">
        <f>IF(N529="sníž. přenesená",J529,0)</f>
        <v>0</v>
      </c>
      <c r="BI529" s="202">
        <f>IF(N529="nulová",J529,0)</f>
        <v>0</v>
      </c>
      <c r="BJ529" s="22" t="s">
        <v>80</v>
      </c>
      <c r="BK529" s="202">
        <f>ROUND(I529*H529,2)</f>
        <v>0</v>
      </c>
      <c r="BL529" s="22" t="s">
        <v>191</v>
      </c>
      <c r="BM529" s="22" t="s">
        <v>1617</v>
      </c>
    </row>
    <row r="530" spans="2:65" s="1" customFormat="1" ht="22.5" customHeight="1">
      <c r="B530" s="39"/>
      <c r="C530" s="191" t="s">
        <v>1618</v>
      </c>
      <c r="D530" s="191" t="s">
        <v>158</v>
      </c>
      <c r="E530" s="192" t="s">
        <v>1619</v>
      </c>
      <c r="F530" s="193" t="s">
        <v>1620</v>
      </c>
      <c r="G530" s="194" t="s">
        <v>317</v>
      </c>
      <c r="H530" s="195">
        <v>8</v>
      </c>
      <c r="I530" s="196"/>
      <c r="J530" s="197">
        <f>ROUND(I530*H530,2)</f>
        <v>0</v>
      </c>
      <c r="K530" s="193" t="s">
        <v>21</v>
      </c>
      <c r="L530" s="59"/>
      <c r="M530" s="198" t="s">
        <v>21</v>
      </c>
      <c r="N530" s="199" t="s">
        <v>43</v>
      </c>
      <c r="O530" s="40"/>
      <c r="P530" s="200">
        <f>O530*H530</f>
        <v>0</v>
      </c>
      <c r="Q530" s="200">
        <v>0</v>
      </c>
      <c r="R530" s="200">
        <f>Q530*H530</f>
        <v>0</v>
      </c>
      <c r="S530" s="200">
        <v>0</v>
      </c>
      <c r="T530" s="201">
        <f>S530*H530</f>
        <v>0</v>
      </c>
      <c r="AR530" s="22" t="s">
        <v>191</v>
      </c>
      <c r="AT530" s="22" t="s">
        <v>158</v>
      </c>
      <c r="AU530" s="22" t="s">
        <v>82</v>
      </c>
      <c r="AY530" s="22" t="s">
        <v>156</v>
      </c>
      <c r="BE530" s="202">
        <f>IF(N530="základní",J530,0)</f>
        <v>0</v>
      </c>
      <c r="BF530" s="202">
        <f>IF(N530="snížená",J530,0)</f>
        <v>0</v>
      </c>
      <c r="BG530" s="202">
        <f>IF(N530="zákl. přenesená",J530,0)</f>
        <v>0</v>
      </c>
      <c r="BH530" s="202">
        <f>IF(N530="sníž. přenesená",J530,0)</f>
        <v>0</v>
      </c>
      <c r="BI530" s="202">
        <f>IF(N530="nulová",J530,0)</f>
        <v>0</v>
      </c>
      <c r="BJ530" s="22" t="s">
        <v>80</v>
      </c>
      <c r="BK530" s="202">
        <f>ROUND(I530*H530,2)</f>
        <v>0</v>
      </c>
      <c r="BL530" s="22" t="s">
        <v>191</v>
      </c>
      <c r="BM530" s="22" t="s">
        <v>1621</v>
      </c>
    </row>
    <row r="531" spans="2:65" s="11" customFormat="1">
      <c r="B531" s="203"/>
      <c r="C531" s="204"/>
      <c r="D531" s="205" t="s">
        <v>163</v>
      </c>
      <c r="E531" s="206" t="s">
        <v>21</v>
      </c>
      <c r="F531" s="207" t="s">
        <v>176</v>
      </c>
      <c r="G531" s="204"/>
      <c r="H531" s="208">
        <v>8</v>
      </c>
      <c r="I531" s="209"/>
      <c r="J531" s="204"/>
      <c r="K531" s="204"/>
      <c r="L531" s="210"/>
      <c r="M531" s="211"/>
      <c r="N531" s="212"/>
      <c r="O531" s="212"/>
      <c r="P531" s="212"/>
      <c r="Q531" s="212"/>
      <c r="R531" s="212"/>
      <c r="S531" s="212"/>
      <c r="T531" s="213"/>
      <c r="AT531" s="214" t="s">
        <v>163</v>
      </c>
      <c r="AU531" s="214" t="s">
        <v>82</v>
      </c>
      <c r="AV531" s="11" t="s">
        <v>82</v>
      </c>
      <c r="AW531" s="11" t="s">
        <v>35</v>
      </c>
      <c r="AX531" s="11" t="s">
        <v>72</v>
      </c>
      <c r="AY531" s="214" t="s">
        <v>156</v>
      </c>
    </row>
    <row r="532" spans="2:65" s="12" customFormat="1">
      <c r="B532" s="215"/>
      <c r="C532" s="216"/>
      <c r="D532" s="217" t="s">
        <v>163</v>
      </c>
      <c r="E532" s="218" t="s">
        <v>21</v>
      </c>
      <c r="F532" s="219" t="s">
        <v>166</v>
      </c>
      <c r="G532" s="216"/>
      <c r="H532" s="220">
        <v>8</v>
      </c>
      <c r="I532" s="221"/>
      <c r="J532" s="216"/>
      <c r="K532" s="216"/>
      <c r="L532" s="222"/>
      <c r="M532" s="223"/>
      <c r="N532" s="224"/>
      <c r="O532" s="224"/>
      <c r="P532" s="224"/>
      <c r="Q532" s="224"/>
      <c r="R532" s="224"/>
      <c r="S532" s="224"/>
      <c r="T532" s="225"/>
      <c r="AT532" s="226" t="s">
        <v>163</v>
      </c>
      <c r="AU532" s="226" t="s">
        <v>82</v>
      </c>
      <c r="AV532" s="12" t="s">
        <v>162</v>
      </c>
      <c r="AW532" s="12" t="s">
        <v>35</v>
      </c>
      <c r="AX532" s="12" t="s">
        <v>80</v>
      </c>
      <c r="AY532" s="226" t="s">
        <v>156</v>
      </c>
    </row>
    <row r="533" spans="2:65" s="1" customFormat="1" ht="22.5" customHeight="1">
      <c r="B533" s="39"/>
      <c r="C533" s="191" t="s">
        <v>609</v>
      </c>
      <c r="D533" s="191" t="s">
        <v>158</v>
      </c>
      <c r="E533" s="192" t="s">
        <v>1622</v>
      </c>
      <c r="F533" s="193" t="s">
        <v>1623</v>
      </c>
      <c r="G533" s="194" t="s">
        <v>317</v>
      </c>
      <c r="H533" s="195">
        <v>7</v>
      </c>
      <c r="I533" s="196"/>
      <c r="J533" s="197">
        <f>ROUND(I533*H533,2)</f>
        <v>0</v>
      </c>
      <c r="K533" s="193" t="s">
        <v>21</v>
      </c>
      <c r="L533" s="59"/>
      <c r="M533" s="198" t="s">
        <v>21</v>
      </c>
      <c r="N533" s="199" t="s">
        <v>43</v>
      </c>
      <c r="O533" s="40"/>
      <c r="P533" s="200">
        <f>O533*H533</f>
        <v>0</v>
      </c>
      <c r="Q533" s="200">
        <v>0</v>
      </c>
      <c r="R533" s="200">
        <f>Q533*H533</f>
        <v>0</v>
      </c>
      <c r="S533" s="200">
        <v>0</v>
      </c>
      <c r="T533" s="201">
        <f>S533*H533</f>
        <v>0</v>
      </c>
      <c r="AR533" s="22" t="s">
        <v>191</v>
      </c>
      <c r="AT533" s="22" t="s">
        <v>158</v>
      </c>
      <c r="AU533" s="22" t="s">
        <v>82</v>
      </c>
      <c r="AY533" s="22" t="s">
        <v>156</v>
      </c>
      <c r="BE533" s="202">
        <f>IF(N533="základní",J533,0)</f>
        <v>0</v>
      </c>
      <c r="BF533" s="202">
        <f>IF(N533="snížená",J533,0)</f>
        <v>0</v>
      </c>
      <c r="BG533" s="202">
        <f>IF(N533="zákl. přenesená",J533,0)</f>
        <v>0</v>
      </c>
      <c r="BH533" s="202">
        <f>IF(N533="sníž. přenesená",J533,0)</f>
        <v>0</v>
      </c>
      <c r="BI533" s="202">
        <f>IF(N533="nulová",J533,0)</f>
        <v>0</v>
      </c>
      <c r="BJ533" s="22" t="s">
        <v>80</v>
      </c>
      <c r="BK533" s="202">
        <f>ROUND(I533*H533,2)</f>
        <v>0</v>
      </c>
      <c r="BL533" s="22" t="s">
        <v>191</v>
      </c>
      <c r="BM533" s="22" t="s">
        <v>1624</v>
      </c>
    </row>
    <row r="534" spans="2:65" s="1" customFormat="1" ht="22.5" customHeight="1">
      <c r="B534" s="39"/>
      <c r="C534" s="191" t="s">
        <v>1625</v>
      </c>
      <c r="D534" s="191" t="s">
        <v>158</v>
      </c>
      <c r="E534" s="192" t="s">
        <v>1626</v>
      </c>
      <c r="F534" s="193" t="s">
        <v>1627</v>
      </c>
      <c r="G534" s="194" t="s">
        <v>317</v>
      </c>
      <c r="H534" s="195">
        <v>16</v>
      </c>
      <c r="I534" s="196"/>
      <c r="J534" s="197">
        <f>ROUND(I534*H534,2)</f>
        <v>0</v>
      </c>
      <c r="K534" s="193" t="s">
        <v>21</v>
      </c>
      <c r="L534" s="59"/>
      <c r="M534" s="198" t="s">
        <v>21</v>
      </c>
      <c r="N534" s="199" t="s">
        <v>43</v>
      </c>
      <c r="O534" s="40"/>
      <c r="P534" s="200">
        <f>O534*H534</f>
        <v>0</v>
      </c>
      <c r="Q534" s="200">
        <v>0</v>
      </c>
      <c r="R534" s="200">
        <f>Q534*H534</f>
        <v>0</v>
      </c>
      <c r="S534" s="200">
        <v>0</v>
      </c>
      <c r="T534" s="201">
        <f>S534*H534</f>
        <v>0</v>
      </c>
      <c r="AR534" s="22" t="s">
        <v>191</v>
      </c>
      <c r="AT534" s="22" t="s">
        <v>158</v>
      </c>
      <c r="AU534" s="22" t="s">
        <v>82</v>
      </c>
      <c r="AY534" s="22" t="s">
        <v>156</v>
      </c>
      <c r="BE534" s="202">
        <f>IF(N534="základní",J534,0)</f>
        <v>0</v>
      </c>
      <c r="BF534" s="202">
        <f>IF(N534="snížená",J534,0)</f>
        <v>0</v>
      </c>
      <c r="BG534" s="202">
        <f>IF(N534="zákl. přenesená",J534,0)</f>
        <v>0</v>
      </c>
      <c r="BH534" s="202">
        <f>IF(N534="sníž. přenesená",J534,0)</f>
        <v>0</v>
      </c>
      <c r="BI534" s="202">
        <f>IF(N534="nulová",J534,0)</f>
        <v>0</v>
      </c>
      <c r="BJ534" s="22" t="s">
        <v>80</v>
      </c>
      <c r="BK534" s="202">
        <f>ROUND(I534*H534,2)</f>
        <v>0</v>
      </c>
      <c r="BL534" s="22" t="s">
        <v>191</v>
      </c>
      <c r="BM534" s="22" t="s">
        <v>1628</v>
      </c>
    </row>
    <row r="535" spans="2:65" s="11" customFormat="1">
      <c r="B535" s="203"/>
      <c r="C535" s="204"/>
      <c r="D535" s="205" t="s">
        <v>163</v>
      </c>
      <c r="E535" s="206" t="s">
        <v>21</v>
      </c>
      <c r="F535" s="207" t="s">
        <v>191</v>
      </c>
      <c r="G535" s="204"/>
      <c r="H535" s="208">
        <v>16</v>
      </c>
      <c r="I535" s="209"/>
      <c r="J535" s="204"/>
      <c r="K535" s="204"/>
      <c r="L535" s="210"/>
      <c r="M535" s="211"/>
      <c r="N535" s="212"/>
      <c r="O535" s="212"/>
      <c r="P535" s="212"/>
      <c r="Q535" s="212"/>
      <c r="R535" s="212"/>
      <c r="S535" s="212"/>
      <c r="T535" s="213"/>
      <c r="AT535" s="214" t="s">
        <v>163</v>
      </c>
      <c r="AU535" s="214" t="s">
        <v>82</v>
      </c>
      <c r="AV535" s="11" t="s">
        <v>82</v>
      </c>
      <c r="AW535" s="11" t="s">
        <v>35</v>
      </c>
      <c r="AX535" s="11" t="s">
        <v>72</v>
      </c>
      <c r="AY535" s="214" t="s">
        <v>156</v>
      </c>
    </row>
    <row r="536" spans="2:65" s="12" customFormat="1">
      <c r="B536" s="215"/>
      <c r="C536" s="216"/>
      <c r="D536" s="217" t="s">
        <v>163</v>
      </c>
      <c r="E536" s="218" t="s">
        <v>21</v>
      </c>
      <c r="F536" s="219" t="s">
        <v>166</v>
      </c>
      <c r="G536" s="216"/>
      <c r="H536" s="220">
        <v>16</v>
      </c>
      <c r="I536" s="221"/>
      <c r="J536" s="216"/>
      <c r="K536" s="216"/>
      <c r="L536" s="222"/>
      <c r="M536" s="223"/>
      <c r="N536" s="224"/>
      <c r="O536" s="224"/>
      <c r="P536" s="224"/>
      <c r="Q536" s="224"/>
      <c r="R536" s="224"/>
      <c r="S536" s="224"/>
      <c r="T536" s="225"/>
      <c r="AT536" s="226" t="s">
        <v>163</v>
      </c>
      <c r="AU536" s="226" t="s">
        <v>82</v>
      </c>
      <c r="AV536" s="12" t="s">
        <v>162</v>
      </c>
      <c r="AW536" s="12" t="s">
        <v>35</v>
      </c>
      <c r="AX536" s="12" t="s">
        <v>80</v>
      </c>
      <c r="AY536" s="226" t="s">
        <v>156</v>
      </c>
    </row>
    <row r="537" spans="2:65" s="1" customFormat="1" ht="22.5" customHeight="1">
      <c r="B537" s="39"/>
      <c r="C537" s="191" t="s">
        <v>612</v>
      </c>
      <c r="D537" s="191" t="s">
        <v>158</v>
      </c>
      <c r="E537" s="192" t="s">
        <v>1629</v>
      </c>
      <c r="F537" s="193" t="s">
        <v>1630</v>
      </c>
      <c r="G537" s="194" t="s">
        <v>317</v>
      </c>
      <c r="H537" s="195">
        <v>1</v>
      </c>
      <c r="I537" s="196"/>
      <c r="J537" s="197">
        <f>ROUND(I537*H537,2)</f>
        <v>0</v>
      </c>
      <c r="K537" s="193" t="s">
        <v>21</v>
      </c>
      <c r="L537" s="59"/>
      <c r="M537" s="198" t="s">
        <v>21</v>
      </c>
      <c r="N537" s="199" t="s">
        <v>43</v>
      </c>
      <c r="O537" s="40"/>
      <c r="P537" s="200">
        <f>O537*H537</f>
        <v>0</v>
      </c>
      <c r="Q537" s="200">
        <v>0</v>
      </c>
      <c r="R537" s="200">
        <f>Q537*H537</f>
        <v>0</v>
      </c>
      <c r="S537" s="200">
        <v>0</v>
      </c>
      <c r="T537" s="201">
        <f>S537*H537</f>
        <v>0</v>
      </c>
      <c r="AR537" s="22" t="s">
        <v>191</v>
      </c>
      <c r="AT537" s="22" t="s">
        <v>158</v>
      </c>
      <c r="AU537" s="22" t="s">
        <v>82</v>
      </c>
      <c r="AY537" s="22" t="s">
        <v>156</v>
      </c>
      <c r="BE537" s="202">
        <f>IF(N537="základní",J537,0)</f>
        <v>0</v>
      </c>
      <c r="BF537" s="202">
        <f>IF(N537="snížená",J537,0)</f>
        <v>0</v>
      </c>
      <c r="BG537" s="202">
        <f>IF(N537="zákl. přenesená",J537,0)</f>
        <v>0</v>
      </c>
      <c r="BH537" s="202">
        <f>IF(N537="sníž. přenesená",J537,0)</f>
        <v>0</v>
      </c>
      <c r="BI537" s="202">
        <f>IF(N537="nulová",J537,0)</f>
        <v>0</v>
      </c>
      <c r="BJ537" s="22" t="s">
        <v>80</v>
      </c>
      <c r="BK537" s="202">
        <f>ROUND(I537*H537,2)</f>
        <v>0</v>
      </c>
      <c r="BL537" s="22" t="s">
        <v>191</v>
      </c>
      <c r="BM537" s="22" t="s">
        <v>1631</v>
      </c>
    </row>
    <row r="538" spans="2:65" s="1" customFormat="1" ht="22.5" customHeight="1">
      <c r="B538" s="39"/>
      <c r="C538" s="191" t="s">
        <v>1632</v>
      </c>
      <c r="D538" s="191" t="s">
        <v>158</v>
      </c>
      <c r="E538" s="192" t="s">
        <v>1633</v>
      </c>
      <c r="F538" s="193" t="s">
        <v>1634</v>
      </c>
      <c r="G538" s="194" t="s">
        <v>317</v>
      </c>
      <c r="H538" s="195">
        <v>1</v>
      </c>
      <c r="I538" s="196"/>
      <c r="J538" s="197">
        <f>ROUND(I538*H538,2)</f>
        <v>0</v>
      </c>
      <c r="K538" s="193" t="s">
        <v>21</v>
      </c>
      <c r="L538" s="59"/>
      <c r="M538" s="198" t="s">
        <v>21</v>
      </c>
      <c r="N538" s="199" t="s">
        <v>43</v>
      </c>
      <c r="O538" s="40"/>
      <c r="P538" s="200">
        <f>O538*H538</f>
        <v>0</v>
      </c>
      <c r="Q538" s="200">
        <v>0</v>
      </c>
      <c r="R538" s="200">
        <f>Q538*H538</f>
        <v>0</v>
      </c>
      <c r="S538" s="200">
        <v>0</v>
      </c>
      <c r="T538" s="201">
        <f>S538*H538</f>
        <v>0</v>
      </c>
      <c r="AR538" s="22" t="s">
        <v>191</v>
      </c>
      <c r="AT538" s="22" t="s">
        <v>158</v>
      </c>
      <c r="AU538" s="22" t="s">
        <v>82</v>
      </c>
      <c r="AY538" s="22" t="s">
        <v>156</v>
      </c>
      <c r="BE538" s="202">
        <f>IF(N538="základní",J538,0)</f>
        <v>0</v>
      </c>
      <c r="BF538" s="202">
        <f>IF(N538="snížená",J538,0)</f>
        <v>0</v>
      </c>
      <c r="BG538" s="202">
        <f>IF(N538="zákl. přenesená",J538,0)</f>
        <v>0</v>
      </c>
      <c r="BH538" s="202">
        <f>IF(N538="sníž. přenesená",J538,0)</f>
        <v>0</v>
      </c>
      <c r="BI538" s="202">
        <f>IF(N538="nulová",J538,0)</f>
        <v>0</v>
      </c>
      <c r="BJ538" s="22" t="s">
        <v>80</v>
      </c>
      <c r="BK538" s="202">
        <f>ROUND(I538*H538,2)</f>
        <v>0</v>
      </c>
      <c r="BL538" s="22" t="s">
        <v>191</v>
      </c>
      <c r="BM538" s="22" t="s">
        <v>1635</v>
      </c>
    </row>
    <row r="539" spans="2:65" s="11" customFormat="1">
      <c r="B539" s="203"/>
      <c r="C539" s="204"/>
      <c r="D539" s="205" t="s">
        <v>163</v>
      </c>
      <c r="E539" s="206" t="s">
        <v>21</v>
      </c>
      <c r="F539" s="207" t="s">
        <v>80</v>
      </c>
      <c r="G539" s="204"/>
      <c r="H539" s="208">
        <v>1</v>
      </c>
      <c r="I539" s="209"/>
      <c r="J539" s="204"/>
      <c r="K539" s="204"/>
      <c r="L539" s="210"/>
      <c r="M539" s="211"/>
      <c r="N539" s="212"/>
      <c r="O539" s="212"/>
      <c r="P539" s="212"/>
      <c r="Q539" s="212"/>
      <c r="R539" s="212"/>
      <c r="S539" s="212"/>
      <c r="T539" s="213"/>
      <c r="AT539" s="214" t="s">
        <v>163</v>
      </c>
      <c r="AU539" s="214" t="s">
        <v>82</v>
      </c>
      <c r="AV539" s="11" t="s">
        <v>82</v>
      </c>
      <c r="AW539" s="11" t="s">
        <v>35</v>
      </c>
      <c r="AX539" s="11" t="s">
        <v>72</v>
      </c>
      <c r="AY539" s="214" t="s">
        <v>156</v>
      </c>
    </row>
    <row r="540" spans="2:65" s="12" customFormat="1">
      <c r="B540" s="215"/>
      <c r="C540" s="216"/>
      <c r="D540" s="217" t="s">
        <v>163</v>
      </c>
      <c r="E540" s="218" t="s">
        <v>21</v>
      </c>
      <c r="F540" s="219" t="s">
        <v>166</v>
      </c>
      <c r="G540" s="216"/>
      <c r="H540" s="220">
        <v>1</v>
      </c>
      <c r="I540" s="221"/>
      <c r="J540" s="216"/>
      <c r="K540" s="216"/>
      <c r="L540" s="222"/>
      <c r="M540" s="223"/>
      <c r="N540" s="224"/>
      <c r="O540" s="224"/>
      <c r="P540" s="224"/>
      <c r="Q540" s="224"/>
      <c r="R540" s="224"/>
      <c r="S540" s="224"/>
      <c r="T540" s="225"/>
      <c r="AT540" s="226" t="s">
        <v>163</v>
      </c>
      <c r="AU540" s="226" t="s">
        <v>82</v>
      </c>
      <c r="AV540" s="12" t="s">
        <v>162</v>
      </c>
      <c r="AW540" s="12" t="s">
        <v>35</v>
      </c>
      <c r="AX540" s="12" t="s">
        <v>80</v>
      </c>
      <c r="AY540" s="226" t="s">
        <v>156</v>
      </c>
    </row>
    <row r="541" spans="2:65" s="1" customFormat="1" ht="22.5" customHeight="1">
      <c r="B541" s="39"/>
      <c r="C541" s="191" t="s">
        <v>616</v>
      </c>
      <c r="D541" s="191" t="s">
        <v>158</v>
      </c>
      <c r="E541" s="192" t="s">
        <v>1636</v>
      </c>
      <c r="F541" s="193" t="s">
        <v>1637</v>
      </c>
      <c r="G541" s="194" t="s">
        <v>317</v>
      </c>
      <c r="H541" s="195">
        <v>1</v>
      </c>
      <c r="I541" s="196"/>
      <c r="J541" s="197">
        <f>ROUND(I541*H541,2)</f>
        <v>0</v>
      </c>
      <c r="K541" s="193" t="s">
        <v>21</v>
      </c>
      <c r="L541" s="59"/>
      <c r="M541" s="198" t="s">
        <v>21</v>
      </c>
      <c r="N541" s="199" t="s">
        <v>43</v>
      </c>
      <c r="O541" s="40"/>
      <c r="P541" s="200">
        <f>O541*H541</f>
        <v>0</v>
      </c>
      <c r="Q541" s="200">
        <v>0</v>
      </c>
      <c r="R541" s="200">
        <f>Q541*H541</f>
        <v>0</v>
      </c>
      <c r="S541" s="200">
        <v>0</v>
      </c>
      <c r="T541" s="201">
        <f>S541*H541</f>
        <v>0</v>
      </c>
      <c r="AR541" s="22" t="s">
        <v>191</v>
      </c>
      <c r="AT541" s="22" t="s">
        <v>158</v>
      </c>
      <c r="AU541" s="22" t="s">
        <v>82</v>
      </c>
      <c r="AY541" s="22" t="s">
        <v>156</v>
      </c>
      <c r="BE541" s="202">
        <f>IF(N541="základní",J541,0)</f>
        <v>0</v>
      </c>
      <c r="BF541" s="202">
        <f>IF(N541="snížená",J541,0)</f>
        <v>0</v>
      </c>
      <c r="BG541" s="202">
        <f>IF(N541="zákl. přenesená",J541,0)</f>
        <v>0</v>
      </c>
      <c r="BH541" s="202">
        <f>IF(N541="sníž. přenesená",J541,0)</f>
        <v>0</v>
      </c>
      <c r="BI541" s="202">
        <f>IF(N541="nulová",J541,0)</f>
        <v>0</v>
      </c>
      <c r="BJ541" s="22" t="s">
        <v>80</v>
      </c>
      <c r="BK541" s="202">
        <f>ROUND(I541*H541,2)</f>
        <v>0</v>
      </c>
      <c r="BL541" s="22" t="s">
        <v>191</v>
      </c>
      <c r="BM541" s="22" t="s">
        <v>1638</v>
      </c>
    </row>
    <row r="542" spans="2:65" s="1" customFormat="1" ht="31.5" customHeight="1">
      <c r="B542" s="39"/>
      <c r="C542" s="191" t="s">
        <v>1639</v>
      </c>
      <c r="D542" s="191" t="s">
        <v>158</v>
      </c>
      <c r="E542" s="192" t="s">
        <v>1640</v>
      </c>
      <c r="F542" s="193" t="s">
        <v>1641</v>
      </c>
      <c r="G542" s="194" t="s">
        <v>317</v>
      </c>
      <c r="H542" s="195">
        <v>12</v>
      </c>
      <c r="I542" s="196"/>
      <c r="J542" s="197">
        <f>ROUND(I542*H542,2)</f>
        <v>0</v>
      </c>
      <c r="K542" s="193" t="s">
        <v>21</v>
      </c>
      <c r="L542" s="59"/>
      <c r="M542" s="198" t="s">
        <v>21</v>
      </c>
      <c r="N542" s="199" t="s">
        <v>43</v>
      </c>
      <c r="O542" s="40"/>
      <c r="P542" s="200">
        <f>O542*H542</f>
        <v>0</v>
      </c>
      <c r="Q542" s="200">
        <v>0</v>
      </c>
      <c r="R542" s="200">
        <f>Q542*H542</f>
        <v>0</v>
      </c>
      <c r="S542" s="200">
        <v>0</v>
      </c>
      <c r="T542" s="201">
        <f>S542*H542</f>
        <v>0</v>
      </c>
      <c r="AR542" s="22" t="s">
        <v>191</v>
      </c>
      <c r="AT542" s="22" t="s">
        <v>158</v>
      </c>
      <c r="AU542" s="22" t="s">
        <v>82</v>
      </c>
      <c r="AY542" s="22" t="s">
        <v>156</v>
      </c>
      <c r="BE542" s="202">
        <f>IF(N542="základní",J542,0)</f>
        <v>0</v>
      </c>
      <c r="BF542" s="202">
        <f>IF(N542="snížená",J542,0)</f>
        <v>0</v>
      </c>
      <c r="BG542" s="202">
        <f>IF(N542="zákl. přenesená",J542,0)</f>
        <v>0</v>
      </c>
      <c r="BH542" s="202">
        <f>IF(N542="sníž. přenesená",J542,0)</f>
        <v>0</v>
      </c>
      <c r="BI542" s="202">
        <f>IF(N542="nulová",J542,0)</f>
        <v>0</v>
      </c>
      <c r="BJ542" s="22" t="s">
        <v>80</v>
      </c>
      <c r="BK542" s="202">
        <f>ROUND(I542*H542,2)</f>
        <v>0</v>
      </c>
      <c r="BL542" s="22" t="s">
        <v>191</v>
      </c>
      <c r="BM542" s="22" t="s">
        <v>1642</v>
      </c>
    </row>
    <row r="543" spans="2:65" s="11" customFormat="1">
      <c r="B543" s="203"/>
      <c r="C543" s="204"/>
      <c r="D543" s="205" t="s">
        <v>163</v>
      </c>
      <c r="E543" s="206" t="s">
        <v>21</v>
      </c>
      <c r="F543" s="207" t="s">
        <v>183</v>
      </c>
      <c r="G543" s="204"/>
      <c r="H543" s="208">
        <v>12</v>
      </c>
      <c r="I543" s="209"/>
      <c r="J543" s="204"/>
      <c r="K543" s="204"/>
      <c r="L543" s="210"/>
      <c r="M543" s="211"/>
      <c r="N543" s="212"/>
      <c r="O543" s="212"/>
      <c r="P543" s="212"/>
      <c r="Q543" s="212"/>
      <c r="R543" s="212"/>
      <c r="S543" s="212"/>
      <c r="T543" s="213"/>
      <c r="AT543" s="214" t="s">
        <v>163</v>
      </c>
      <c r="AU543" s="214" t="s">
        <v>82</v>
      </c>
      <c r="AV543" s="11" t="s">
        <v>82</v>
      </c>
      <c r="AW543" s="11" t="s">
        <v>35</v>
      </c>
      <c r="AX543" s="11" t="s">
        <v>72</v>
      </c>
      <c r="AY543" s="214" t="s">
        <v>156</v>
      </c>
    </row>
    <row r="544" spans="2:65" s="12" customFormat="1">
      <c r="B544" s="215"/>
      <c r="C544" s="216"/>
      <c r="D544" s="217" t="s">
        <v>163</v>
      </c>
      <c r="E544" s="218" t="s">
        <v>21</v>
      </c>
      <c r="F544" s="219" t="s">
        <v>166</v>
      </c>
      <c r="G544" s="216"/>
      <c r="H544" s="220">
        <v>12</v>
      </c>
      <c r="I544" s="221"/>
      <c r="J544" s="216"/>
      <c r="K544" s="216"/>
      <c r="L544" s="222"/>
      <c r="M544" s="223"/>
      <c r="N544" s="224"/>
      <c r="O544" s="224"/>
      <c r="P544" s="224"/>
      <c r="Q544" s="224"/>
      <c r="R544" s="224"/>
      <c r="S544" s="224"/>
      <c r="T544" s="225"/>
      <c r="AT544" s="226" t="s">
        <v>163</v>
      </c>
      <c r="AU544" s="226" t="s">
        <v>82</v>
      </c>
      <c r="AV544" s="12" t="s">
        <v>162</v>
      </c>
      <c r="AW544" s="12" t="s">
        <v>35</v>
      </c>
      <c r="AX544" s="12" t="s">
        <v>80</v>
      </c>
      <c r="AY544" s="226" t="s">
        <v>156</v>
      </c>
    </row>
    <row r="545" spans="2:65" s="1" customFormat="1" ht="31.5" customHeight="1">
      <c r="B545" s="39"/>
      <c r="C545" s="191" t="s">
        <v>620</v>
      </c>
      <c r="D545" s="191" t="s">
        <v>158</v>
      </c>
      <c r="E545" s="192" t="s">
        <v>1643</v>
      </c>
      <c r="F545" s="193" t="s">
        <v>1644</v>
      </c>
      <c r="G545" s="194" t="s">
        <v>317</v>
      </c>
      <c r="H545" s="195">
        <v>2</v>
      </c>
      <c r="I545" s="196"/>
      <c r="J545" s="197">
        <f>ROUND(I545*H545,2)</f>
        <v>0</v>
      </c>
      <c r="K545" s="193" t="s">
        <v>21</v>
      </c>
      <c r="L545" s="59"/>
      <c r="M545" s="198" t="s">
        <v>21</v>
      </c>
      <c r="N545" s="199" t="s">
        <v>43</v>
      </c>
      <c r="O545" s="40"/>
      <c r="P545" s="200">
        <f>O545*H545</f>
        <v>0</v>
      </c>
      <c r="Q545" s="200">
        <v>0</v>
      </c>
      <c r="R545" s="200">
        <f>Q545*H545</f>
        <v>0</v>
      </c>
      <c r="S545" s="200">
        <v>0</v>
      </c>
      <c r="T545" s="201">
        <f>S545*H545</f>
        <v>0</v>
      </c>
      <c r="AR545" s="22" t="s">
        <v>191</v>
      </c>
      <c r="AT545" s="22" t="s">
        <v>158</v>
      </c>
      <c r="AU545" s="22" t="s">
        <v>82</v>
      </c>
      <c r="AY545" s="22" t="s">
        <v>156</v>
      </c>
      <c r="BE545" s="202">
        <f>IF(N545="základní",J545,0)</f>
        <v>0</v>
      </c>
      <c r="BF545" s="202">
        <f>IF(N545="snížená",J545,0)</f>
        <v>0</v>
      </c>
      <c r="BG545" s="202">
        <f>IF(N545="zákl. přenesená",J545,0)</f>
        <v>0</v>
      </c>
      <c r="BH545" s="202">
        <f>IF(N545="sníž. přenesená",J545,0)</f>
        <v>0</v>
      </c>
      <c r="BI545" s="202">
        <f>IF(N545="nulová",J545,0)</f>
        <v>0</v>
      </c>
      <c r="BJ545" s="22" t="s">
        <v>80</v>
      </c>
      <c r="BK545" s="202">
        <f>ROUND(I545*H545,2)</f>
        <v>0</v>
      </c>
      <c r="BL545" s="22" t="s">
        <v>191</v>
      </c>
      <c r="BM545" s="22" t="s">
        <v>1645</v>
      </c>
    </row>
    <row r="546" spans="2:65" s="1" customFormat="1" ht="31.5" customHeight="1">
      <c r="B546" s="39"/>
      <c r="C546" s="191" t="s">
        <v>1646</v>
      </c>
      <c r="D546" s="191" t="s">
        <v>158</v>
      </c>
      <c r="E546" s="192" t="s">
        <v>1647</v>
      </c>
      <c r="F546" s="193" t="s">
        <v>1648</v>
      </c>
      <c r="G546" s="194" t="s">
        <v>944</v>
      </c>
      <c r="H546" s="249"/>
      <c r="I546" s="196"/>
      <c r="J546" s="197">
        <f>ROUND(I546*H546,2)</f>
        <v>0</v>
      </c>
      <c r="K546" s="193" t="s">
        <v>21</v>
      </c>
      <c r="L546" s="59"/>
      <c r="M546" s="198" t="s">
        <v>21</v>
      </c>
      <c r="N546" s="199" t="s">
        <v>43</v>
      </c>
      <c r="O546" s="40"/>
      <c r="P546" s="200">
        <f>O546*H546</f>
        <v>0</v>
      </c>
      <c r="Q546" s="200">
        <v>0</v>
      </c>
      <c r="R546" s="200">
        <f>Q546*H546</f>
        <v>0</v>
      </c>
      <c r="S546" s="200">
        <v>0</v>
      </c>
      <c r="T546" s="201">
        <f>S546*H546</f>
        <v>0</v>
      </c>
      <c r="AR546" s="22" t="s">
        <v>191</v>
      </c>
      <c r="AT546" s="22" t="s">
        <v>158</v>
      </c>
      <c r="AU546" s="22" t="s">
        <v>82</v>
      </c>
      <c r="AY546" s="22" t="s">
        <v>156</v>
      </c>
      <c r="BE546" s="202">
        <f>IF(N546="základní",J546,0)</f>
        <v>0</v>
      </c>
      <c r="BF546" s="202">
        <f>IF(N546="snížená",J546,0)</f>
        <v>0</v>
      </c>
      <c r="BG546" s="202">
        <f>IF(N546="zákl. přenesená",J546,0)</f>
        <v>0</v>
      </c>
      <c r="BH546" s="202">
        <f>IF(N546="sníž. přenesená",J546,0)</f>
        <v>0</v>
      </c>
      <c r="BI546" s="202">
        <f>IF(N546="nulová",J546,0)</f>
        <v>0</v>
      </c>
      <c r="BJ546" s="22" t="s">
        <v>80</v>
      </c>
      <c r="BK546" s="202">
        <f>ROUND(I546*H546,2)</f>
        <v>0</v>
      </c>
      <c r="BL546" s="22" t="s">
        <v>191</v>
      </c>
      <c r="BM546" s="22" t="s">
        <v>1649</v>
      </c>
    </row>
    <row r="547" spans="2:65" s="10" customFormat="1" ht="29.85" customHeight="1">
      <c r="B547" s="174"/>
      <c r="C547" s="175"/>
      <c r="D547" s="188" t="s">
        <v>71</v>
      </c>
      <c r="E547" s="189" t="s">
        <v>626</v>
      </c>
      <c r="F547" s="189" t="s">
        <v>627</v>
      </c>
      <c r="G547" s="175"/>
      <c r="H547" s="175"/>
      <c r="I547" s="178"/>
      <c r="J547" s="190">
        <f>BK547</f>
        <v>0</v>
      </c>
      <c r="K547" s="175"/>
      <c r="L547" s="180"/>
      <c r="M547" s="181"/>
      <c r="N547" s="182"/>
      <c r="O547" s="182"/>
      <c r="P547" s="183">
        <f>SUM(P548:P552)</f>
        <v>0</v>
      </c>
      <c r="Q547" s="182"/>
      <c r="R547" s="183">
        <f>SUM(R548:R552)</f>
        <v>0</v>
      </c>
      <c r="S547" s="182"/>
      <c r="T547" s="184">
        <f>SUM(T548:T552)</f>
        <v>0</v>
      </c>
      <c r="AR547" s="185" t="s">
        <v>82</v>
      </c>
      <c r="AT547" s="186" t="s">
        <v>71</v>
      </c>
      <c r="AU547" s="186" t="s">
        <v>80</v>
      </c>
      <c r="AY547" s="185" t="s">
        <v>156</v>
      </c>
      <c r="BK547" s="187">
        <f>SUM(BK548:BK552)</f>
        <v>0</v>
      </c>
    </row>
    <row r="548" spans="2:65" s="1" customFormat="1" ht="22.5" customHeight="1">
      <c r="B548" s="39"/>
      <c r="C548" s="191" t="s">
        <v>622</v>
      </c>
      <c r="D548" s="191" t="s">
        <v>158</v>
      </c>
      <c r="E548" s="192" t="s">
        <v>945</v>
      </c>
      <c r="F548" s="193" t="s">
        <v>946</v>
      </c>
      <c r="G548" s="194" t="s">
        <v>536</v>
      </c>
      <c r="H548" s="195">
        <v>232.24</v>
      </c>
      <c r="I548" s="196"/>
      <c r="J548" s="197">
        <f>ROUND(I548*H548,2)</f>
        <v>0</v>
      </c>
      <c r="K548" s="193" t="s">
        <v>21</v>
      </c>
      <c r="L548" s="59"/>
      <c r="M548" s="198" t="s">
        <v>21</v>
      </c>
      <c r="N548" s="199" t="s">
        <v>43</v>
      </c>
      <c r="O548" s="40"/>
      <c r="P548" s="200">
        <f>O548*H548</f>
        <v>0</v>
      </c>
      <c r="Q548" s="200">
        <v>0</v>
      </c>
      <c r="R548" s="200">
        <f>Q548*H548</f>
        <v>0</v>
      </c>
      <c r="S548" s="200">
        <v>0</v>
      </c>
      <c r="T548" s="201">
        <f>S548*H548</f>
        <v>0</v>
      </c>
      <c r="AR548" s="22" t="s">
        <v>191</v>
      </c>
      <c r="AT548" s="22" t="s">
        <v>158</v>
      </c>
      <c r="AU548" s="22" t="s">
        <v>82</v>
      </c>
      <c r="AY548" s="22" t="s">
        <v>156</v>
      </c>
      <c r="BE548" s="202">
        <f>IF(N548="základní",J548,0)</f>
        <v>0</v>
      </c>
      <c r="BF548" s="202">
        <f>IF(N548="snížená",J548,0)</f>
        <v>0</v>
      </c>
      <c r="BG548" s="202">
        <f>IF(N548="zákl. přenesená",J548,0)</f>
        <v>0</v>
      </c>
      <c r="BH548" s="202">
        <f>IF(N548="sníž. přenesená",J548,0)</f>
        <v>0</v>
      </c>
      <c r="BI548" s="202">
        <f>IF(N548="nulová",J548,0)</f>
        <v>0</v>
      </c>
      <c r="BJ548" s="22" t="s">
        <v>80</v>
      </c>
      <c r="BK548" s="202">
        <f>ROUND(I548*H548,2)</f>
        <v>0</v>
      </c>
      <c r="BL548" s="22" t="s">
        <v>191</v>
      </c>
      <c r="BM548" s="22" t="s">
        <v>1650</v>
      </c>
    </row>
    <row r="549" spans="2:65" s="11" customFormat="1">
      <c r="B549" s="203"/>
      <c r="C549" s="204"/>
      <c r="D549" s="205" t="s">
        <v>163</v>
      </c>
      <c r="E549" s="206" t="s">
        <v>21</v>
      </c>
      <c r="F549" s="207" t="s">
        <v>1651</v>
      </c>
      <c r="G549" s="204"/>
      <c r="H549" s="208">
        <v>232.24</v>
      </c>
      <c r="I549" s="209"/>
      <c r="J549" s="204"/>
      <c r="K549" s="204"/>
      <c r="L549" s="210"/>
      <c r="M549" s="211"/>
      <c r="N549" s="212"/>
      <c r="O549" s="212"/>
      <c r="P549" s="212"/>
      <c r="Q549" s="212"/>
      <c r="R549" s="212"/>
      <c r="S549" s="212"/>
      <c r="T549" s="213"/>
      <c r="AT549" s="214" t="s">
        <v>163</v>
      </c>
      <c r="AU549" s="214" t="s">
        <v>82</v>
      </c>
      <c r="AV549" s="11" t="s">
        <v>82</v>
      </c>
      <c r="AW549" s="11" t="s">
        <v>35</v>
      </c>
      <c r="AX549" s="11" t="s">
        <v>72</v>
      </c>
      <c r="AY549" s="214" t="s">
        <v>156</v>
      </c>
    </row>
    <row r="550" spans="2:65" s="12" customFormat="1">
      <c r="B550" s="215"/>
      <c r="C550" s="216"/>
      <c r="D550" s="217" t="s">
        <v>163</v>
      </c>
      <c r="E550" s="218" t="s">
        <v>21</v>
      </c>
      <c r="F550" s="219" t="s">
        <v>166</v>
      </c>
      <c r="G550" s="216"/>
      <c r="H550" s="220">
        <v>232.24</v>
      </c>
      <c r="I550" s="221"/>
      <c r="J550" s="216"/>
      <c r="K550" s="216"/>
      <c r="L550" s="222"/>
      <c r="M550" s="223"/>
      <c r="N550" s="224"/>
      <c r="O550" s="224"/>
      <c r="P550" s="224"/>
      <c r="Q550" s="224"/>
      <c r="R550" s="224"/>
      <c r="S550" s="224"/>
      <c r="T550" s="225"/>
      <c r="AT550" s="226" t="s">
        <v>163</v>
      </c>
      <c r="AU550" s="226" t="s">
        <v>82</v>
      </c>
      <c r="AV550" s="12" t="s">
        <v>162</v>
      </c>
      <c r="AW550" s="12" t="s">
        <v>35</v>
      </c>
      <c r="AX550" s="12" t="s">
        <v>80</v>
      </c>
      <c r="AY550" s="226" t="s">
        <v>156</v>
      </c>
    </row>
    <row r="551" spans="2:65" s="1" customFormat="1" ht="22.5" customHeight="1">
      <c r="B551" s="39"/>
      <c r="C551" s="227" t="s">
        <v>1652</v>
      </c>
      <c r="D551" s="227" t="s">
        <v>238</v>
      </c>
      <c r="E551" s="228" t="s">
        <v>947</v>
      </c>
      <c r="F551" s="229" t="s">
        <v>948</v>
      </c>
      <c r="G551" s="230" t="s">
        <v>536</v>
      </c>
      <c r="H551" s="231">
        <v>232.24</v>
      </c>
      <c r="I551" s="232"/>
      <c r="J551" s="233">
        <f>ROUND(I551*H551,2)</f>
        <v>0</v>
      </c>
      <c r="K551" s="229" t="s">
        <v>21</v>
      </c>
      <c r="L551" s="234"/>
      <c r="M551" s="235" t="s">
        <v>21</v>
      </c>
      <c r="N551" s="236" t="s">
        <v>43</v>
      </c>
      <c r="O551" s="40"/>
      <c r="P551" s="200">
        <f>O551*H551</f>
        <v>0</v>
      </c>
      <c r="Q551" s="200">
        <v>0</v>
      </c>
      <c r="R551" s="200">
        <f>Q551*H551</f>
        <v>0</v>
      </c>
      <c r="S551" s="200">
        <v>0</v>
      </c>
      <c r="T551" s="201">
        <f>S551*H551</f>
        <v>0</v>
      </c>
      <c r="AR551" s="22" t="s">
        <v>220</v>
      </c>
      <c r="AT551" s="22" t="s">
        <v>238</v>
      </c>
      <c r="AU551" s="22" t="s">
        <v>82</v>
      </c>
      <c r="AY551" s="22" t="s">
        <v>156</v>
      </c>
      <c r="BE551" s="202">
        <f>IF(N551="základní",J551,0)</f>
        <v>0</v>
      </c>
      <c r="BF551" s="202">
        <f>IF(N551="snížená",J551,0)</f>
        <v>0</v>
      </c>
      <c r="BG551" s="202">
        <f>IF(N551="zákl. přenesená",J551,0)</f>
        <v>0</v>
      </c>
      <c r="BH551" s="202">
        <f>IF(N551="sníž. přenesená",J551,0)</f>
        <v>0</v>
      </c>
      <c r="BI551" s="202">
        <f>IF(N551="nulová",J551,0)</f>
        <v>0</v>
      </c>
      <c r="BJ551" s="22" t="s">
        <v>80</v>
      </c>
      <c r="BK551" s="202">
        <f>ROUND(I551*H551,2)</f>
        <v>0</v>
      </c>
      <c r="BL551" s="22" t="s">
        <v>191</v>
      </c>
      <c r="BM551" s="22" t="s">
        <v>1653</v>
      </c>
    </row>
    <row r="552" spans="2:65" s="1" customFormat="1" ht="31.5" customHeight="1">
      <c r="B552" s="39"/>
      <c r="C552" s="191" t="s">
        <v>625</v>
      </c>
      <c r="D552" s="191" t="s">
        <v>158</v>
      </c>
      <c r="E552" s="192" t="s">
        <v>949</v>
      </c>
      <c r="F552" s="193" t="s">
        <v>950</v>
      </c>
      <c r="G552" s="194" t="s">
        <v>944</v>
      </c>
      <c r="H552" s="249"/>
      <c r="I552" s="196"/>
      <c r="J552" s="197">
        <f>ROUND(I552*H552,2)</f>
        <v>0</v>
      </c>
      <c r="K552" s="193" t="s">
        <v>21</v>
      </c>
      <c r="L552" s="59"/>
      <c r="M552" s="198" t="s">
        <v>21</v>
      </c>
      <c r="N552" s="199" t="s">
        <v>43</v>
      </c>
      <c r="O552" s="40"/>
      <c r="P552" s="200">
        <f>O552*H552</f>
        <v>0</v>
      </c>
      <c r="Q552" s="200">
        <v>0</v>
      </c>
      <c r="R552" s="200">
        <f>Q552*H552</f>
        <v>0</v>
      </c>
      <c r="S552" s="200">
        <v>0</v>
      </c>
      <c r="T552" s="201">
        <f>S552*H552</f>
        <v>0</v>
      </c>
      <c r="AR552" s="22" t="s">
        <v>191</v>
      </c>
      <c r="AT552" s="22" t="s">
        <v>158</v>
      </c>
      <c r="AU552" s="22" t="s">
        <v>82</v>
      </c>
      <c r="AY552" s="22" t="s">
        <v>156</v>
      </c>
      <c r="BE552" s="202">
        <f>IF(N552="základní",J552,0)</f>
        <v>0</v>
      </c>
      <c r="BF552" s="202">
        <f>IF(N552="snížená",J552,0)</f>
        <v>0</v>
      </c>
      <c r="BG552" s="202">
        <f>IF(N552="zákl. přenesená",J552,0)</f>
        <v>0</v>
      </c>
      <c r="BH552" s="202">
        <f>IF(N552="sníž. přenesená",J552,0)</f>
        <v>0</v>
      </c>
      <c r="BI552" s="202">
        <f>IF(N552="nulová",J552,0)</f>
        <v>0</v>
      </c>
      <c r="BJ552" s="22" t="s">
        <v>80</v>
      </c>
      <c r="BK552" s="202">
        <f>ROUND(I552*H552,2)</f>
        <v>0</v>
      </c>
      <c r="BL552" s="22" t="s">
        <v>191</v>
      </c>
      <c r="BM552" s="22" t="s">
        <v>1654</v>
      </c>
    </row>
    <row r="553" spans="2:65" s="10" customFormat="1" ht="29.85" customHeight="1">
      <c r="B553" s="174"/>
      <c r="C553" s="175"/>
      <c r="D553" s="188" t="s">
        <v>71</v>
      </c>
      <c r="E553" s="189" t="s">
        <v>663</v>
      </c>
      <c r="F553" s="189" t="s">
        <v>664</v>
      </c>
      <c r="G553" s="175"/>
      <c r="H553" s="175"/>
      <c r="I553" s="178"/>
      <c r="J553" s="190">
        <f>BK553</f>
        <v>0</v>
      </c>
      <c r="K553" s="175"/>
      <c r="L553" s="180"/>
      <c r="M553" s="181"/>
      <c r="N553" s="182"/>
      <c r="O553" s="182"/>
      <c r="P553" s="183">
        <f>SUM(P554:P560)</f>
        <v>0</v>
      </c>
      <c r="Q553" s="182"/>
      <c r="R553" s="183">
        <f>SUM(R554:R560)</f>
        <v>0</v>
      </c>
      <c r="S553" s="182"/>
      <c r="T553" s="184">
        <f>SUM(T554:T560)</f>
        <v>0</v>
      </c>
      <c r="AR553" s="185" t="s">
        <v>82</v>
      </c>
      <c r="AT553" s="186" t="s">
        <v>71</v>
      </c>
      <c r="AU553" s="186" t="s">
        <v>80</v>
      </c>
      <c r="AY553" s="185" t="s">
        <v>156</v>
      </c>
      <c r="BK553" s="187">
        <f>SUM(BK554:BK560)</f>
        <v>0</v>
      </c>
    </row>
    <row r="554" spans="2:65" s="1" customFormat="1" ht="44.25" customHeight="1">
      <c r="B554" s="39"/>
      <c r="C554" s="191" t="s">
        <v>1655</v>
      </c>
      <c r="D554" s="191" t="s">
        <v>158</v>
      </c>
      <c r="E554" s="192" t="s">
        <v>1656</v>
      </c>
      <c r="F554" s="193" t="s">
        <v>1657</v>
      </c>
      <c r="G554" s="194" t="s">
        <v>349</v>
      </c>
      <c r="H554" s="195">
        <v>21</v>
      </c>
      <c r="I554" s="196"/>
      <c r="J554" s="197">
        <f>ROUND(I554*H554,2)</f>
        <v>0</v>
      </c>
      <c r="K554" s="193" t="s">
        <v>21</v>
      </c>
      <c r="L554" s="59"/>
      <c r="M554" s="198" t="s">
        <v>21</v>
      </c>
      <c r="N554" s="199" t="s">
        <v>43</v>
      </c>
      <c r="O554" s="40"/>
      <c r="P554" s="200">
        <f>O554*H554</f>
        <v>0</v>
      </c>
      <c r="Q554" s="200">
        <v>0</v>
      </c>
      <c r="R554" s="200">
        <f>Q554*H554</f>
        <v>0</v>
      </c>
      <c r="S554" s="200">
        <v>0</v>
      </c>
      <c r="T554" s="201">
        <f>S554*H554</f>
        <v>0</v>
      </c>
      <c r="AR554" s="22" t="s">
        <v>191</v>
      </c>
      <c r="AT554" s="22" t="s">
        <v>158</v>
      </c>
      <c r="AU554" s="22" t="s">
        <v>82</v>
      </c>
      <c r="AY554" s="22" t="s">
        <v>156</v>
      </c>
      <c r="BE554" s="202">
        <f>IF(N554="základní",J554,0)</f>
        <v>0</v>
      </c>
      <c r="BF554" s="202">
        <f>IF(N554="snížená",J554,0)</f>
        <v>0</v>
      </c>
      <c r="BG554" s="202">
        <f>IF(N554="zákl. přenesená",J554,0)</f>
        <v>0</v>
      </c>
      <c r="BH554" s="202">
        <f>IF(N554="sníž. přenesená",J554,0)</f>
        <v>0</v>
      </c>
      <c r="BI554" s="202">
        <f>IF(N554="nulová",J554,0)</f>
        <v>0</v>
      </c>
      <c r="BJ554" s="22" t="s">
        <v>80</v>
      </c>
      <c r="BK554" s="202">
        <f>ROUND(I554*H554,2)</f>
        <v>0</v>
      </c>
      <c r="BL554" s="22" t="s">
        <v>191</v>
      </c>
      <c r="BM554" s="22" t="s">
        <v>1658</v>
      </c>
    </row>
    <row r="555" spans="2:65" s="11" customFormat="1">
      <c r="B555" s="203"/>
      <c r="C555" s="204"/>
      <c r="D555" s="205" t="s">
        <v>163</v>
      </c>
      <c r="E555" s="206" t="s">
        <v>21</v>
      </c>
      <c r="F555" s="207" t="s">
        <v>9</v>
      </c>
      <c r="G555" s="204"/>
      <c r="H555" s="208">
        <v>21</v>
      </c>
      <c r="I555" s="209"/>
      <c r="J555" s="204"/>
      <c r="K555" s="204"/>
      <c r="L555" s="210"/>
      <c r="M555" s="211"/>
      <c r="N555" s="212"/>
      <c r="O555" s="212"/>
      <c r="P555" s="212"/>
      <c r="Q555" s="212"/>
      <c r="R555" s="212"/>
      <c r="S555" s="212"/>
      <c r="T555" s="213"/>
      <c r="AT555" s="214" t="s">
        <v>163</v>
      </c>
      <c r="AU555" s="214" t="s">
        <v>82</v>
      </c>
      <c r="AV555" s="11" t="s">
        <v>82</v>
      </c>
      <c r="AW555" s="11" t="s">
        <v>35</v>
      </c>
      <c r="AX555" s="11" t="s">
        <v>72</v>
      </c>
      <c r="AY555" s="214" t="s">
        <v>156</v>
      </c>
    </row>
    <row r="556" spans="2:65" s="12" customFormat="1">
      <c r="B556" s="215"/>
      <c r="C556" s="216"/>
      <c r="D556" s="217" t="s">
        <v>163</v>
      </c>
      <c r="E556" s="218" t="s">
        <v>21</v>
      </c>
      <c r="F556" s="219" t="s">
        <v>166</v>
      </c>
      <c r="G556" s="216"/>
      <c r="H556" s="220">
        <v>21</v>
      </c>
      <c r="I556" s="221"/>
      <c r="J556" s="216"/>
      <c r="K556" s="216"/>
      <c r="L556" s="222"/>
      <c r="M556" s="223"/>
      <c r="N556" s="224"/>
      <c r="O556" s="224"/>
      <c r="P556" s="224"/>
      <c r="Q556" s="224"/>
      <c r="R556" s="224"/>
      <c r="S556" s="224"/>
      <c r="T556" s="225"/>
      <c r="AT556" s="226" t="s">
        <v>163</v>
      </c>
      <c r="AU556" s="226" t="s">
        <v>82</v>
      </c>
      <c r="AV556" s="12" t="s">
        <v>162</v>
      </c>
      <c r="AW556" s="12" t="s">
        <v>35</v>
      </c>
      <c r="AX556" s="12" t="s">
        <v>80</v>
      </c>
      <c r="AY556" s="226" t="s">
        <v>156</v>
      </c>
    </row>
    <row r="557" spans="2:65" s="1" customFormat="1" ht="31.5" customHeight="1">
      <c r="B557" s="39"/>
      <c r="C557" s="191" t="s">
        <v>631</v>
      </c>
      <c r="D557" s="191" t="s">
        <v>158</v>
      </c>
      <c r="E557" s="192" t="s">
        <v>1659</v>
      </c>
      <c r="F557" s="193" t="s">
        <v>1660</v>
      </c>
      <c r="G557" s="194" t="s">
        <v>349</v>
      </c>
      <c r="H557" s="195">
        <v>70</v>
      </c>
      <c r="I557" s="196"/>
      <c r="J557" s="197">
        <f>ROUND(I557*H557,2)</f>
        <v>0</v>
      </c>
      <c r="K557" s="193" t="s">
        <v>21</v>
      </c>
      <c r="L557" s="59"/>
      <c r="M557" s="198" t="s">
        <v>21</v>
      </c>
      <c r="N557" s="199" t="s">
        <v>43</v>
      </c>
      <c r="O557" s="40"/>
      <c r="P557" s="200">
        <f>O557*H557</f>
        <v>0</v>
      </c>
      <c r="Q557" s="200">
        <v>0</v>
      </c>
      <c r="R557" s="200">
        <f>Q557*H557</f>
        <v>0</v>
      </c>
      <c r="S557" s="200">
        <v>0</v>
      </c>
      <c r="T557" s="201">
        <f>S557*H557</f>
        <v>0</v>
      </c>
      <c r="AR557" s="22" t="s">
        <v>191</v>
      </c>
      <c r="AT557" s="22" t="s">
        <v>158</v>
      </c>
      <c r="AU557" s="22" t="s">
        <v>82</v>
      </c>
      <c r="AY557" s="22" t="s">
        <v>156</v>
      </c>
      <c r="BE557" s="202">
        <f>IF(N557="základní",J557,0)</f>
        <v>0</v>
      </c>
      <c r="BF557" s="202">
        <f>IF(N557="snížená",J557,0)</f>
        <v>0</v>
      </c>
      <c r="BG557" s="202">
        <f>IF(N557="zákl. přenesená",J557,0)</f>
        <v>0</v>
      </c>
      <c r="BH557" s="202">
        <f>IF(N557="sníž. přenesená",J557,0)</f>
        <v>0</v>
      </c>
      <c r="BI557" s="202">
        <f>IF(N557="nulová",J557,0)</f>
        <v>0</v>
      </c>
      <c r="BJ557" s="22" t="s">
        <v>80</v>
      </c>
      <c r="BK557" s="202">
        <f>ROUND(I557*H557,2)</f>
        <v>0</v>
      </c>
      <c r="BL557" s="22" t="s">
        <v>191</v>
      </c>
      <c r="BM557" s="22" t="s">
        <v>1661</v>
      </c>
    </row>
    <row r="558" spans="2:65" s="1" customFormat="1" ht="31.5" customHeight="1">
      <c r="B558" s="39"/>
      <c r="C558" s="191" t="s">
        <v>1662</v>
      </c>
      <c r="D558" s="191" t="s">
        <v>158</v>
      </c>
      <c r="E558" s="192" t="s">
        <v>1663</v>
      </c>
      <c r="F558" s="193" t="s">
        <v>1664</v>
      </c>
      <c r="G558" s="194" t="s">
        <v>349</v>
      </c>
      <c r="H558" s="195">
        <v>75</v>
      </c>
      <c r="I558" s="196"/>
      <c r="J558" s="197">
        <f>ROUND(I558*H558,2)</f>
        <v>0</v>
      </c>
      <c r="K558" s="193" t="s">
        <v>21</v>
      </c>
      <c r="L558" s="59"/>
      <c r="M558" s="198" t="s">
        <v>21</v>
      </c>
      <c r="N558" s="199" t="s">
        <v>43</v>
      </c>
      <c r="O558" s="40"/>
      <c r="P558" s="200">
        <f>O558*H558</f>
        <v>0</v>
      </c>
      <c r="Q558" s="200">
        <v>0</v>
      </c>
      <c r="R558" s="200">
        <f>Q558*H558</f>
        <v>0</v>
      </c>
      <c r="S558" s="200">
        <v>0</v>
      </c>
      <c r="T558" s="201">
        <f>S558*H558</f>
        <v>0</v>
      </c>
      <c r="AR558" s="22" t="s">
        <v>191</v>
      </c>
      <c r="AT558" s="22" t="s">
        <v>158</v>
      </c>
      <c r="AU558" s="22" t="s">
        <v>82</v>
      </c>
      <c r="AY558" s="22" t="s">
        <v>156</v>
      </c>
      <c r="BE558" s="202">
        <f>IF(N558="základní",J558,0)</f>
        <v>0</v>
      </c>
      <c r="BF558" s="202">
        <f>IF(N558="snížená",J558,0)</f>
        <v>0</v>
      </c>
      <c r="BG558" s="202">
        <f>IF(N558="zákl. přenesená",J558,0)</f>
        <v>0</v>
      </c>
      <c r="BH558" s="202">
        <f>IF(N558="sníž. přenesená",J558,0)</f>
        <v>0</v>
      </c>
      <c r="BI558" s="202">
        <f>IF(N558="nulová",J558,0)</f>
        <v>0</v>
      </c>
      <c r="BJ558" s="22" t="s">
        <v>80</v>
      </c>
      <c r="BK558" s="202">
        <f>ROUND(I558*H558,2)</f>
        <v>0</v>
      </c>
      <c r="BL558" s="22" t="s">
        <v>191</v>
      </c>
      <c r="BM558" s="22" t="s">
        <v>1665</v>
      </c>
    </row>
    <row r="559" spans="2:65" s="11" customFormat="1">
      <c r="B559" s="203"/>
      <c r="C559" s="204"/>
      <c r="D559" s="205" t="s">
        <v>163</v>
      </c>
      <c r="E559" s="206" t="s">
        <v>21</v>
      </c>
      <c r="F559" s="207" t="s">
        <v>1666</v>
      </c>
      <c r="G559" s="204"/>
      <c r="H559" s="208">
        <v>75</v>
      </c>
      <c r="I559" s="209"/>
      <c r="J559" s="204"/>
      <c r="K559" s="204"/>
      <c r="L559" s="210"/>
      <c r="M559" s="211"/>
      <c r="N559" s="212"/>
      <c r="O559" s="212"/>
      <c r="P559" s="212"/>
      <c r="Q559" s="212"/>
      <c r="R559" s="212"/>
      <c r="S559" s="212"/>
      <c r="T559" s="213"/>
      <c r="AT559" s="214" t="s">
        <v>163</v>
      </c>
      <c r="AU559" s="214" t="s">
        <v>82</v>
      </c>
      <c r="AV559" s="11" t="s">
        <v>82</v>
      </c>
      <c r="AW559" s="11" t="s">
        <v>35</v>
      </c>
      <c r="AX559" s="11" t="s">
        <v>72</v>
      </c>
      <c r="AY559" s="214" t="s">
        <v>156</v>
      </c>
    </row>
    <row r="560" spans="2:65" s="12" customFormat="1">
      <c r="B560" s="215"/>
      <c r="C560" s="216"/>
      <c r="D560" s="205" t="s">
        <v>163</v>
      </c>
      <c r="E560" s="239" t="s">
        <v>21</v>
      </c>
      <c r="F560" s="240" t="s">
        <v>166</v>
      </c>
      <c r="G560" s="216"/>
      <c r="H560" s="241">
        <v>75</v>
      </c>
      <c r="I560" s="221"/>
      <c r="J560" s="216"/>
      <c r="K560" s="216"/>
      <c r="L560" s="222"/>
      <c r="M560" s="223"/>
      <c r="N560" s="224"/>
      <c r="O560" s="224"/>
      <c r="P560" s="224"/>
      <c r="Q560" s="224"/>
      <c r="R560" s="224"/>
      <c r="S560" s="224"/>
      <c r="T560" s="225"/>
      <c r="AT560" s="226" t="s">
        <v>163</v>
      </c>
      <c r="AU560" s="226" t="s">
        <v>82</v>
      </c>
      <c r="AV560" s="12" t="s">
        <v>162</v>
      </c>
      <c r="AW560" s="12" t="s">
        <v>35</v>
      </c>
      <c r="AX560" s="12" t="s">
        <v>80</v>
      </c>
      <c r="AY560" s="226" t="s">
        <v>156</v>
      </c>
    </row>
    <row r="561" spans="2:65" s="10" customFormat="1" ht="37.35" customHeight="1">
      <c r="B561" s="174"/>
      <c r="C561" s="175"/>
      <c r="D561" s="188" t="s">
        <v>71</v>
      </c>
      <c r="E561" s="243" t="s">
        <v>953</v>
      </c>
      <c r="F561" s="243" t="s">
        <v>690</v>
      </c>
      <c r="G561" s="175"/>
      <c r="H561" s="175"/>
      <c r="I561" s="178"/>
      <c r="J561" s="244">
        <f>BK561</f>
        <v>0</v>
      </c>
      <c r="K561" s="175"/>
      <c r="L561" s="180"/>
      <c r="M561" s="181"/>
      <c r="N561" s="182"/>
      <c r="O561" s="182"/>
      <c r="P561" s="183">
        <f>SUM(P562:P567)</f>
        <v>0</v>
      </c>
      <c r="Q561" s="182"/>
      <c r="R561" s="183">
        <f>SUM(R562:R567)</f>
        <v>0</v>
      </c>
      <c r="S561" s="182"/>
      <c r="T561" s="184">
        <f>SUM(T562:T567)</f>
        <v>0</v>
      </c>
      <c r="AR561" s="185" t="s">
        <v>162</v>
      </c>
      <c r="AT561" s="186" t="s">
        <v>71</v>
      </c>
      <c r="AU561" s="186" t="s">
        <v>72</v>
      </c>
      <c r="AY561" s="185" t="s">
        <v>156</v>
      </c>
      <c r="BK561" s="187">
        <f>SUM(BK562:BK567)</f>
        <v>0</v>
      </c>
    </row>
    <row r="562" spans="2:65" s="1" customFormat="1" ht="22.5" customHeight="1">
      <c r="B562" s="39"/>
      <c r="C562" s="191" t="s">
        <v>634</v>
      </c>
      <c r="D562" s="191" t="s">
        <v>158</v>
      </c>
      <c r="E562" s="192" t="s">
        <v>707</v>
      </c>
      <c r="F562" s="193" t="s">
        <v>1667</v>
      </c>
      <c r="G562" s="194" t="s">
        <v>1668</v>
      </c>
      <c r="H562" s="195">
        <v>1</v>
      </c>
      <c r="I562" s="196"/>
      <c r="J562" s="197">
        <f>ROUND(I562*H562,2)</f>
        <v>0</v>
      </c>
      <c r="K562" s="193" t="s">
        <v>21</v>
      </c>
      <c r="L562" s="59"/>
      <c r="M562" s="198" t="s">
        <v>21</v>
      </c>
      <c r="N562" s="199" t="s">
        <v>43</v>
      </c>
      <c r="O562" s="40"/>
      <c r="P562" s="200">
        <f>O562*H562</f>
        <v>0</v>
      </c>
      <c r="Q562" s="200">
        <v>0</v>
      </c>
      <c r="R562" s="200">
        <f>Q562*H562</f>
        <v>0</v>
      </c>
      <c r="S562" s="200">
        <v>0</v>
      </c>
      <c r="T562" s="201">
        <f>S562*H562</f>
        <v>0</v>
      </c>
      <c r="AR562" s="22" t="s">
        <v>694</v>
      </c>
      <c r="AT562" s="22" t="s">
        <v>158</v>
      </c>
      <c r="AU562" s="22" t="s">
        <v>80</v>
      </c>
      <c r="AY562" s="22" t="s">
        <v>156</v>
      </c>
      <c r="BE562" s="202">
        <f>IF(N562="základní",J562,0)</f>
        <v>0</v>
      </c>
      <c r="BF562" s="202">
        <f>IF(N562="snížená",J562,0)</f>
        <v>0</v>
      </c>
      <c r="BG562" s="202">
        <f>IF(N562="zákl. přenesená",J562,0)</f>
        <v>0</v>
      </c>
      <c r="BH562" s="202">
        <f>IF(N562="sníž. přenesená",J562,0)</f>
        <v>0</v>
      </c>
      <c r="BI562" s="202">
        <f>IF(N562="nulová",J562,0)</f>
        <v>0</v>
      </c>
      <c r="BJ562" s="22" t="s">
        <v>80</v>
      </c>
      <c r="BK562" s="202">
        <f>ROUND(I562*H562,2)</f>
        <v>0</v>
      </c>
      <c r="BL562" s="22" t="s">
        <v>694</v>
      </c>
      <c r="BM562" s="22" t="s">
        <v>1669</v>
      </c>
    </row>
    <row r="563" spans="2:65" s="1" customFormat="1" ht="22.5" customHeight="1">
      <c r="B563" s="39"/>
      <c r="C563" s="191" t="s">
        <v>1670</v>
      </c>
      <c r="D563" s="191" t="s">
        <v>158</v>
      </c>
      <c r="E563" s="192" t="s">
        <v>530</v>
      </c>
      <c r="F563" s="193" t="s">
        <v>1671</v>
      </c>
      <c r="G563" s="194" t="s">
        <v>1668</v>
      </c>
      <c r="H563" s="195">
        <v>1</v>
      </c>
      <c r="I563" s="196"/>
      <c r="J563" s="197">
        <f>ROUND(I563*H563,2)</f>
        <v>0</v>
      </c>
      <c r="K563" s="193" t="s">
        <v>21</v>
      </c>
      <c r="L563" s="59"/>
      <c r="M563" s="198" t="s">
        <v>21</v>
      </c>
      <c r="N563" s="199" t="s">
        <v>43</v>
      </c>
      <c r="O563" s="40"/>
      <c r="P563" s="200">
        <f>O563*H563</f>
        <v>0</v>
      </c>
      <c r="Q563" s="200">
        <v>0</v>
      </c>
      <c r="R563" s="200">
        <f>Q563*H563</f>
        <v>0</v>
      </c>
      <c r="S563" s="200">
        <v>0</v>
      </c>
      <c r="T563" s="201">
        <f>S563*H563</f>
        <v>0</v>
      </c>
      <c r="AR563" s="22" t="s">
        <v>694</v>
      </c>
      <c r="AT563" s="22" t="s">
        <v>158</v>
      </c>
      <c r="AU563" s="22" t="s">
        <v>80</v>
      </c>
      <c r="AY563" s="22" t="s">
        <v>156</v>
      </c>
      <c r="BE563" s="202">
        <f>IF(N563="základní",J563,0)</f>
        <v>0</v>
      </c>
      <c r="BF563" s="202">
        <f>IF(N563="snížená",J563,0)</f>
        <v>0</v>
      </c>
      <c r="BG563" s="202">
        <f>IF(N563="zákl. přenesená",J563,0)</f>
        <v>0</v>
      </c>
      <c r="BH563" s="202">
        <f>IF(N563="sníž. přenesená",J563,0)</f>
        <v>0</v>
      </c>
      <c r="BI563" s="202">
        <f>IF(N563="nulová",J563,0)</f>
        <v>0</v>
      </c>
      <c r="BJ563" s="22" t="s">
        <v>80</v>
      </c>
      <c r="BK563" s="202">
        <f>ROUND(I563*H563,2)</f>
        <v>0</v>
      </c>
      <c r="BL563" s="22" t="s">
        <v>694</v>
      </c>
      <c r="BM563" s="22" t="s">
        <v>1672</v>
      </c>
    </row>
    <row r="564" spans="2:65" s="11" customFormat="1">
      <c r="B564" s="203"/>
      <c r="C564" s="204"/>
      <c r="D564" s="205" t="s">
        <v>163</v>
      </c>
      <c r="E564" s="206" t="s">
        <v>21</v>
      </c>
      <c r="F564" s="207" t="s">
        <v>80</v>
      </c>
      <c r="G564" s="204"/>
      <c r="H564" s="208">
        <v>1</v>
      </c>
      <c r="I564" s="209"/>
      <c r="J564" s="204"/>
      <c r="K564" s="204"/>
      <c r="L564" s="210"/>
      <c r="M564" s="211"/>
      <c r="N564" s="212"/>
      <c r="O564" s="212"/>
      <c r="P564" s="212"/>
      <c r="Q564" s="212"/>
      <c r="R564" s="212"/>
      <c r="S564" s="212"/>
      <c r="T564" s="213"/>
      <c r="AT564" s="214" t="s">
        <v>163</v>
      </c>
      <c r="AU564" s="214" t="s">
        <v>80</v>
      </c>
      <c r="AV564" s="11" t="s">
        <v>82</v>
      </c>
      <c r="AW564" s="11" t="s">
        <v>35</v>
      </c>
      <c r="AX564" s="11" t="s">
        <v>72</v>
      </c>
      <c r="AY564" s="214" t="s">
        <v>156</v>
      </c>
    </row>
    <row r="565" spans="2:65" s="12" customFormat="1">
      <c r="B565" s="215"/>
      <c r="C565" s="216"/>
      <c r="D565" s="217" t="s">
        <v>163</v>
      </c>
      <c r="E565" s="218" t="s">
        <v>21</v>
      </c>
      <c r="F565" s="219" t="s">
        <v>166</v>
      </c>
      <c r="G565" s="216"/>
      <c r="H565" s="220">
        <v>1</v>
      </c>
      <c r="I565" s="221"/>
      <c r="J565" s="216"/>
      <c r="K565" s="216"/>
      <c r="L565" s="222"/>
      <c r="M565" s="223"/>
      <c r="N565" s="224"/>
      <c r="O565" s="224"/>
      <c r="P565" s="224"/>
      <c r="Q565" s="224"/>
      <c r="R565" s="224"/>
      <c r="S565" s="224"/>
      <c r="T565" s="225"/>
      <c r="AT565" s="226" t="s">
        <v>163</v>
      </c>
      <c r="AU565" s="226" t="s">
        <v>80</v>
      </c>
      <c r="AV565" s="12" t="s">
        <v>162</v>
      </c>
      <c r="AW565" s="12" t="s">
        <v>35</v>
      </c>
      <c r="AX565" s="12" t="s">
        <v>80</v>
      </c>
      <c r="AY565" s="226" t="s">
        <v>156</v>
      </c>
    </row>
    <row r="566" spans="2:65" s="1" customFormat="1" ht="22.5" customHeight="1">
      <c r="B566" s="39"/>
      <c r="C566" s="191" t="s">
        <v>637</v>
      </c>
      <c r="D566" s="191" t="s">
        <v>158</v>
      </c>
      <c r="E566" s="192" t="s">
        <v>710</v>
      </c>
      <c r="F566" s="193" t="s">
        <v>1673</v>
      </c>
      <c r="G566" s="194" t="s">
        <v>1668</v>
      </c>
      <c r="H566" s="195">
        <v>1</v>
      </c>
      <c r="I566" s="196"/>
      <c r="J566" s="197">
        <f>ROUND(I566*H566,2)</f>
        <v>0</v>
      </c>
      <c r="K566" s="193" t="s">
        <v>21</v>
      </c>
      <c r="L566" s="59"/>
      <c r="M566" s="198" t="s">
        <v>21</v>
      </c>
      <c r="N566" s="199" t="s">
        <v>43</v>
      </c>
      <c r="O566" s="40"/>
      <c r="P566" s="200">
        <f>O566*H566</f>
        <v>0</v>
      </c>
      <c r="Q566" s="200">
        <v>0</v>
      </c>
      <c r="R566" s="200">
        <f>Q566*H566</f>
        <v>0</v>
      </c>
      <c r="S566" s="200">
        <v>0</v>
      </c>
      <c r="T566" s="201">
        <f>S566*H566</f>
        <v>0</v>
      </c>
      <c r="AR566" s="22" t="s">
        <v>694</v>
      </c>
      <c r="AT566" s="22" t="s">
        <v>158</v>
      </c>
      <c r="AU566" s="22" t="s">
        <v>80</v>
      </c>
      <c r="AY566" s="22" t="s">
        <v>156</v>
      </c>
      <c r="BE566" s="202">
        <f>IF(N566="základní",J566,0)</f>
        <v>0</v>
      </c>
      <c r="BF566" s="202">
        <f>IF(N566="snížená",J566,0)</f>
        <v>0</v>
      </c>
      <c r="BG566" s="202">
        <f>IF(N566="zákl. přenesená",J566,0)</f>
        <v>0</v>
      </c>
      <c r="BH566" s="202">
        <f>IF(N566="sníž. přenesená",J566,0)</f>
        <v>0</v>
      </c>
      <c r="BI566" s="202">
        <f>IF(N566="nulová",J566,0)</f>
        <v>0</v>
      </c>
      <c r="BJ566" s="22" t="s">
        <v>80</v>
      </c>
      <c r="BK566" s="202">
        <f>ROUND(I566*H566,2)</f>
        <v>0</v>
      </c>
      <c r="BL566" s="22" t="s">
        <v>694</v>
      </c>
      <c r="BM566" s="22" t="s">
        <v>1674</v>
      </c>
    </row>
    <row r="567" spans="2:65" s="1" customFormat="1" ht="22.5" customHeight="1">
      <c r="B567" s="39"/>
      <c r="C567" s="191" t="s">
        <v>1675</v>
      </c>
      <c r="D567" s="191" t="s">
        <v>158</v>
      </c>
      <c r="E567" s="192" t="s">
        <v>713</v>
      </c>
      <c r="F567" s="193" t="s">
        <v>1676</v>
      </c>
      <c r="G567" s="194" t="s">
        <v>862</v>
      </c>
      <c r="H567" s="195">
        <v>72</v>
      </c>
      <c r="I567" s="196"/>
      <c r="J567" s="197">
        <f>ROUND(I567*H567,2)</f>
        <v>0</v>
      </c>
      <c r="K567" s="193" t="s">
        <v>21</v>
      </c>
      <c r="L567" s="59"/>
      <c r="M567" s="198" t="s">
        <v>21</v>
      </c>
      <c r="N567" s="245" t="s">
        <v>43</v>
      </c>
      <c r="O567" s="246"/>
      <c r="P567" s="247">
        <f>O567*H567</f>
        <v>0</v>
      </c>
      <c r="Q567" s="247">
        <v>0</v>
      </c>
      <c r="R567" s="247">
        <f>Q567*H567</f>
        <v>0</v>
      </c>
      <c r="S567" s="247">
        <v>0</v>
      </c>
      <c r="T567" s="248">
        <f>S567*H567</f>
        <v>0</v>
      </c>
      <c r="AR567" s="22" t="s">
        <v>694</v>
      </c>
      <c r="AT567" s="22" t="s">
        <v>158</v>
      </c>
      <c r="AU567" s="22" t="s">
        <v>80</v>
      </c>
      <c r="AY567" s="22" t="s">
        <v>156</v>
      </c>
      <c r="BE567" s="202">
        <f>IF(N567="základní",J567,0)</f>
        <v>0</v>
      </c>
      <c r="BF567" s="202">
        <f>IF(N567="snížená",J567,0)</f>
        <v>0</v>
      </c>
      <c r="BG567" s="202">
        <f>IF(N567="zákl. přenesená",J567,0)</f>
        <v>0</v>
      </c>
      <c r="BH567" s="202">
        <f>IF(N567="sníž. přenesená",J567,0)</f>
        <v>0</v>
      </c>
      <c r="BI567" s="202">
        <f>IF(N567="nulová",J567,0)</f>
        <v>0</v>
      </c>
      <c r="BJ567" s="22" t="s">
        <v>80</v>
      </c>
      <c r="BK567" s="202">
        <f>ROUND(I567*H567,2)</f>
        <v>0</v>
      </c>
      <c r="BL567" s="22" t="s">
        <v>694</v>
      </c>
      <c r="BM567" s="22" t="s">
        <v>1677</v>
      </c>
    </row>
    <row r="568" spans="2:65" s="1" customFormat="1" ht="6.95" customHeight="1">
      <c r="B568" s="54"/>
      <c r="C568" s="55"/>
      <c r="D568" s="55"/>
      <c r="E568" s="55"/>
      <c r="F568" s="55"/>
      <c r="G568" s="55"/>
      <c r="H568" s="55"/>
      <c r="I568" s="137"/>
      <c r="J568" s="55"/>
      <c r="K568" s="55"/>
      <c r="L568" s="59"/>
    </row>
  </sheetData>
  <sheetProtection password="CC35" sheet="1" objects="1" scenarios="1" formatCells="0" formatColumns="0" formatRows="0" sort="0" autoFilter="0"/>
  <autoFilter ref="C88:K567"/>
  <mergeCells count="9">
    <mergeCell ref="E79:H79"/>
    <mergeCell ref="E81:H81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8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17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9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9"/>
      <c r="B1" s="110"/>
      <c r="C1" s="110"/>
      <c r="D1" s="111" t="s">
        <v>1</v>
      </c>
      <c r="E1" s="110"/>
      <c r="F1" s="112" t="s">
        <v>110</v>
      </c>
      <c r="G1" s="369" t="s">
        <v>111</v>
      </c>
      <c r="H1" s="369"/>
      <c r="I1" s="113"/>
      <c r="J1" s="112" t="s">
        <v>112</v>
      </c>
      <c r="K1" s="111" t="s">
        <v>113</v>
      </c>
      <c r="L1" s="112" t="s">
        <v>114</v>
      </c>
      <c r="M1" s="112"/>
      <c r="N1" s="112"/>
      <c r="O1" s="112"/>
      <c r="P1" s="112"/>
      <c r="Q1" s="112"/>
      <c r="R1" s="112"/>
      <c r="S1" s="112"/>
      <c r="T1" s="112"/>
      <c r="U1" s="18"/>
      <c r="V1" s="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</row>
    <row r="2" spans="1:70" ht="36.950000000000003" customHeight="1"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AT2" s="22" t="s">
        <v>103</v>
      </c>
    </row>
    <row r="3" spans="1:70" ht="6.95" customHeight="1">
      <c r="B3" s="23"/>
      <c r="C3" s="24"/>
      <c r="D3" s="24"/>
      <c r="E3" s="24"/>
      <c r="F3" s="24"/>
      <c r="G3" s="24"/>
      <c r="H3" s="24"/>
      <c r="I3" s="114"/>
      <c r="J3" s="24"/>
      <c r="K3" s="25"/>
      <c r="AT3" s="22" t="s">
        <v>82</v>
      </c>
    </row>
    <row r="4" spans="1:70" ht="36.950000000000003" customHeight="1">
      <c r="B4" s="26"/>
      <c r="C4" s="27"/>
      <c r="D4" s="28" t="s">
        <v>115</v>
      </c>
      <c r="E4" s="27"/>
      <c r="F4" s="27"/>
      <c r="G4" s="27"/>
      <c r="H4" s="27"/>
      <c r="I4" s="115"/>
      <c r="J4" s="27"/>
      <c r="K4" s="29"/>
      <c r="M4" s="30" t="s">
        <v>12</v>
      </c>
      <c r="AT4" s="22" t="s">
        <v>6</v>
      </c>
    </row>
    <row r="5" spans="1:70" ht="6.95" customHeight="1">
      <c r="B5" s="26"/>
      <c r="C5" s="27"/>
      <c r="D5" s="27"/>
      <c r="E5" s="27"/>
      <c r="F5" s="27"/>
      <c r="G5" s="27"/>
      <c r="H5" s="27"/>
      <c r="I5" s="115"/>
      <c r="J5" s="27"/>
      <c r="K5" s="29"/>
    </row>
    <row r="6" spans="1:70" ht="15">
      <c r="B6" s="26"/>
      <c r="C6" s="27"/>
      <c r="D6" s="35" t="s">
        <v>18</v>
      </c>
      <c r="E6" s="27"/>
      <c r="F6" s="27"/>
      <c r="G6" s="27"/>
      <c r="H6" s="27"/>
      <c r="I6" s="115"/>
      <c r="J6" s="27"/>
      <c r="K6" s="29"/>
    </row>
    <row r="7" spans="1:70" ht="22.5" customHeight="1">
      <c r="B7" s="26"/>
      <c r="C7" s="27"/>
      <c r="D7" s="27"/>
      <c r="E7" s="370" t="str">
        <f>'Rekapitulace stavby'!K6</f>
        <v>Slavkov - ekologizace kotelny na tuhá paliva</v>
      </c>
      <c r="F7" s="371"/>
      <c r="G7" s="371"/>
      <c r="H7" s="371"/>
      <c r="I7" s="115"/>
      <c r="J7" s="27"/>
      <c r="K7" s="29"/>
    </row>
    <row r="8" spans="1:70" s="1" customFormat="1" ht="15">
      <c r="B8" s="39"/>
      <c r="C8" s="40"/>
      <c r="D8" s="35" t="s">
        <v>116</v>
      </c>
      <c r="E8" s="40"/>
      <c r="F8" s="40"/>
      <c r="G8" s="40"/>
      <c r="H8" s="40"/>
      <c r="I8" s="116"/>
      <c r="J8" s="40"/>
      <c r="K8" s="43"/>
    </row>
    <row r="9" spans="1:70" s="1" customFormat="1" ht="36.950000000000003" customHeight="1">
      <c r="B9" s="39"/>
      <c r="C9" s="40"/>
      <c r="D9" s="40"/>
      <c r="E9" s="372" t="s">
        <v>1678</v>
      </c>
      <c r="F9" s="373"/>
      <c r="G9" s="373"/>
      <c r="H9" s="373"/>
      <c r="I9" s="116"/>
      <c r="J9" s="40"/>
      <c r="K9" s="43"/>
    </row>
    <row r="10" spans="1:70" s="1" customFormat="1">
      <c r="B10" s="39"/>
      <c r="C10" s="40"/>
      <c r="D10" s="40"/>
      <c r="E10" s="40"/>
      <c r="F10" s="40"/>
      <c r="G10" s="40"/>
      <c r="H10" s="40"/>
      <c r="I10" s="116"/>
      <c r="J10" s="40"/>
      <c r="K10" s="43"/>
    </row>
    <row r="11" spans="1:70" s="1" customFormat="1" ht="14.45" customHeight="1">
      <c r="B11" s="39"/>
      <c r="C11" s="40"/>
      <c r="D11" s="35" t="s">
        <v>20</v>
      </c>
      <c r="E11" s="40"/>
      <c r="F11" s="33" t="s">
        <v>21</v>
      </c>
      <c r="G11" s="40"/>
      <c r="H11" s="40"/>
      <c r="I11" s="117" t="s">
        <v>22</v>
      </c>
      <c r="J11" s="33" t="s">
        <v>21</v>
      </c>
      <c r="K11" s="43"/>
    </row>
    <row r="12" spans="1:70" s="1" customFormat="1" ht="14.45" customHeight="1">
      <c r="B12" s="39"/>
      <c r="C12" s="40"/>
      <c r="D12" s="35" t="s">
        <v>23</v>
      </c>
      <c r="E12" s="40"/>
      <c r="F12" s="33" t="s">
        <v>24</v>
      </c>
      <c r="G12" s="40"/>
      <c r="H12" s="40"/>
      <c r="I12" s="117" t="s">
        <v>25</v>
      </c>
      <c r="J12" s="118" t="str">
        <f>'Rekapitulace stavby'!AN8</f>
        <v>23. 8. 2017</v>
      </c>
      <c r="K12" s="43"/>
    </row>
    <row r="13" spans="1:70" s="1" customFormat="1" ht="10.9" customHeight="1">
      <c r="B13" s="39"/>
      <c r="C13" s="40"/>
      <c r="D13" s="40"/>
      <c r="E13" s="40"/>
      <c r="F13" s="40"/>
      <c r="G13" s="40"/>
      <c r="H13" s="40"/>
      <c r="I13" s="116"/>
      <c r="J13" s="40"/>
      <c r="K13" s="43"/>
    </row>
    <row r="14" spans="1:70" s="1" customFormat="1" ht="14.45" customHeight="1">
      <c r="B14" s="39"/>
      <c r="C14" s="40"/>
      <c r="D14" s="35" t="s">
        <v>27</v>
      </c>
      <c r="E14" s="40"/>
      <c r="F14" s="40"/>
      <c r="G14" s="40"/>
      <c r="H14" s="40"/>
      <c r="I14" s="117" t="s">
        <v>28</v>
      </c>
      <c r="J14" s="33" t="s">
        <v>21</v>
      </c>
      <c r="K14" s="43"/>
    </row>
    <row r="15" spans="1:70" s="1" customFormat="1" ht="18" customHeight="1">
      <c r="B15" s="39"/>
      <c r="C15" s="40"/>
      <c r="D15" s="40"/>
      <c r="E15" s="33" t="s">
        <v>29</v>
      </c>
      <c r="F15" s="40"/>
      <c r="G15" s="40"/>
      <c r="H15" s="40"/>
      <c r="I15" s="117" t="s">
        <v>30</v>
      </c>
      <c r="J15" s="33" t="s">
        <v>21</v>
      </c>
      <c r="K15" s="43"/>
    </row>
    <row r="16" spans="1:70" s="1" customFormat="1" ht="6.95" customHeight="1">
      <c r="B16" s="39"/>
      <c r="C16" s="40"/>
      <c r="D16" s="40"/>
      <c r="E16" s="40"/>
      <c r="F16" s="40"/>
      <c r="G16" s="40"/>
      <c r="H16" s="40"/>
      <c r="I16" s="116"/>
      <c r="J16" s="40"/>
      <c r="K16" s="43"/>
    </row>
    <row r="17" spans="2:11" s="1" customFormat="1" ht="14.45" customHeight="1">
      <c r="B17" s="39"/>
      <c r="C17" s="40"/>
      <c r="D17" s="35" t="s">
        <v>31</v>
      </c>
      <c r="E17" s="40"/>
      <c r="F17" s="40"/>
      <c r="G17" s="40"/>
      <c r="H17" s="40"/>
      <c r="I17" s="117" t="s">
        <v>28</v>
      </c>
      <c r="J17" s="33" t="str">
        <f>IF('Rekapitulace stavby'!AN13="Vyplň údaj","",IF('Rekapitulace stavby'!AN13="","",'Rekapitulace stavby'!AN13))</f>
        <v/>
      </c>
      <c r="K17" s="43"/>
    </row>
    <row r="18" spans="2:11" s="1" customFormat="1" ht="18" customHeight="1">
      <c r="B18" s="39"/>
      <c r="C18" s="40"/>
      <c r="D18" s="40"/>
      <c r="E18" s="33" t="str">
        <f>IF('Rekapitulace stavby'!E14="Vyplň údaj","",IF('Rekapitulace stavby'!E14="","",'Rekapitulace stavby'!E14))</f>
        <v/>
      </c>
      <c r="F18" s="40"/>
      <c r="G18" s="40"/>
      <c r="H18" s="40"/>
      <c r="I18" s="117" t="s">
        <v>30</v>
      </c>
      <c r="J18" s="33" t="str">
        <f>IF('Rekapitulace stavby'!AN14="Vyplň údaj","",IF('Rekapitulace stavby'!AN14="","",'Rekapitulace stavby'!AN14))</f>
        <v/>
      </c>
      <c r="K18" s="43"/>
    </row>
    <row r="19" spans="2:11" s="1" customFormat="1" ht="6.95" customHeight="1">
      <c r="B19" s="39"/>
      <c r="C19" s="40"/>
      <c r="D19" s="40"/>
      <c r="E19" s="40"/>
      <c r="F19" s="40"/>
      <c r="G19" s="40"/>
      <c r="H19" s="40"/>
      <c r="I19" s="116"/>
      <c r="J19" s="40"/>
      <c r="K19" s="43"/>
    </row>
    <row r="20" spans="2:11" s="1" customFormat="1" ht="14.45" customHeight="1">
      <c r="B20" s="39"/>
      <c r="C20" s="40"/>
      <c r="D20" s="35" t="s">
        <v>33</v>
      </c>
      <c r="E20" s="40"/>
      <c r="F20" s="40"/>
      <c r="G20" s="40"/>
      <c r="H20" s="40"/>
      <c r="I20" s="117" t="s">
        <v>28</v>
      </c>
      <c r="J20" s="33" t="s">
        <v>21</v>
      </c>
      <c r="K20" s="43"/>
    </row>
    <row r="21" spans="2:11" s="1" customFormat="1" ht="18" customHeight="1">
      <c r="B21" s="39"/>
      <c r="C21" s="40"/>
      <c r="D21" s="40"/>
      <c r="E21" s="33" t="s">
        <v>34</v>
      </c>
      <c r="F21" s="40"/>
      <c r="G21" s="40"/>
      <c r="H21" s="40"/>
      <c r="I21" s="117" t="s">
        <v>30</v>
      </c>
      <c r="J21" s="33" t="s">
        <v>21</v>
      </c>
      <c r="K21" s="43"/>
    </row>
    <row r="22" spans="2:11" s="1" customFormat="1" ht="6.95" customHeight="1">
      <c r="B22" s="39"/>
      <c r="C22" s="40"/>
      <c r="D22" s="40"/>
      <c r="E22" s="40"/>
      <c r="F22" s="40"/>
      <c r="G22" s="40"/>
      <c r="H22" s="40"/>
      <c r="I22" s="116"/>
      <c r="J22" s="40"/>
      <c r="K22" s="43"/>
    </row>
    <row r="23" spans="2:11" s="1" customFormat="1" ht="14.45" customHeight="1">
      <c r="B23" s="39"/>
      <c r="C23" s="40"/>
      <c r="D23" s="35" t="s">
        <v>36</v>
      </c>
      <c r="E23" s="40"/>
      <c r="F23" s="40"/>
      <c r="G23" s="40"/>
      <c r="H23" s="40"/>
      <c r="I23" s="116"/>
      <c r="J23" s="40"/>
      <c r="K23" s="43"/>
    </row>
    <row r="24" spans="2:11" s="6" customFormat="1" ht="22.5" customHeight="1">
      <c r="B24" s="119"/>
      <c r="C24" s="120"/>
      <c r="D24" s="120"/>
      <c r="E24" s="362" t="s">
        <v>21</v>
      </c>
      <c r="F24" s="362"/>
      <c r="G24" s="362"/>
      <c r="H24" s="362"/>
      <c r="I24" s="121"/>
      <c r="J24" s="120"/>
      <c r="K24" s="122"/>
    </row>
    <row r="25" spans="2:11" s="1" customFormat="1" ht="6.95" customHeight="1">
      <c r="B25" s="39"/>
      <c r="C25" s="40"/>
      <c r="D25" s="40"/>
      <c r="E25" s="40"/>
      <c r="F25" s="40"/>
      <c r="G25" s="40"/>
      <c r="H25" s="40"/>
      <c r="I25" s="116"/>
      <c r="J25" s="40"/>
      <c r="K25" s="43"/>
    </row>
    <row r="26" spans="2:11" s="1" customFormat="1" ht="6.95" customHeight="1">
      <c r="B26" s="39"/>
      <c r="C26" s="40"/>
      <c r="D26" s="83"/>
      <c r="E26" s="83"/>
      <c r="F26" s="83"/>
      <c r="G26" s="83"/>
      <c r="H26" s="83"/>
      <c r="I26" s="123"/>
      <c r="J26" s="83"/>
      <c r="K26" s="124"/>
    </row>
    <row r="27" spans="2:11" s="1" customFormat="1" ht="25.35" customHeight="1">
      <c r="B27" s="39"/>
      <c r="C27" s="40"/>
      <c r="D27" s="125" t="s">
        <v>38</v>
      </c>
      <c r="E27" s="40"/>
      <c r="F27" s="40"/>
      <c r="G27" s="40"/>
      <c r="H27" s="40"/>
      <c r="I27" s="116"/>
      <c r="J27" s="126">
        <f>ROUND(J87,2)</f>
        <v>0</v>
      </c>
      <c r="K27" s="43"/>
    </row>
    <row r="28" spans="2:11" s="1" customFormat="1" ht="6.95" customHeight="1">
      <c r="B28" s="39"/>
      <c r="C28" s="40"/>
      <c r="D28" s="83"/>
      <c r="E28" s="83"/>
      <c r="F28" s="83"/>
      <c r="G28" s="83"/>
      <c r="H28" s="83"/>
      <c r="I28" s="123"/>
      <c r="J28" s="83"/>
      <c r="K28" s="124"/>
    </row>
    <row r="29" spans="2:11" s="1" customFormat="1" ht="14.45" customHeight="1">
      <c r="B29" s="39"/>
      <c r="C29" s="40"/>
      <c r="D29" s="40"/>
      <c r="E29" s="40"/>
      <c r="F29" s="44" t="s">
        <v>40</v>
      </c>
      <c r="G29" s="40"/>
      <c r="H29" s="40"/>
      <c r="I29" s="127" t="s">
        <v>39</v>
      </c>
      <c r="J29" s="44" t="s">
        <v>41</v>
      </c>
      <c r="K29" s="43"/>
    </row>
    <row r="30" spans="2:11" s="1" customFormat="1" ht="14.45" customHeight="1">
      <c r="B30" s="39"/>
      <c r="C30" s="40"/>
      <c r="D30" s="47" t="s">
        <v>42</v>
      </c>
      <c r="E30" s="47" t="s">
        <v>43</v>
      </c>
      <c r="F30" s="128">
        <f>ROUND(SUM(BE87:BE216), 2)</f>
        <v>0</v>
      </c>
      <c r="G30" s="40"/>
      <c r="H30" s="40"/>
      <c r="I30" s="129">
        <v>0.21</v>
      </c>
      <c r="J30" s="128">
        <f>ROUND(ROUND((SUM(BE87:BE216)), 2)*I30, 2)</f>
        <v>0</v>
      </c>
      <c r="K30" s="43"/>
    </row>
    <row r="31" spans="2:11" s="1" customFormat="1" ht="14.45" customHeight="1">
      <c r="B31" s="39"/>
      <c r="C31" s="40"/>
      <c r="D31" s="40"/>
      <c r="E31" s="47" t="s">
        <v>44</v>
      </c>
      <c r="F31" s="128">
        <f>ROUND(SUM(BF87:BF216), 2)</f>
        <v>0</v>
      </c>
      <c r="G31" s="40"/>
      <c r="H31" s="40"/>
      <c r="I31" s="129">
        <v>0.15</v>
      </c>
      <c r="J31" s="128">
        <f>ROUND(ROUND((SUM(BF87:BF216)), 2)*I31, 2)</f>
        <v>0</v>
      </c>
      <c r="K31" s="43"/>
    </row>
    <row r="32" spans="2:11" s="1" customFormat="1" ht="14.45" hidden="1" customHeight="1">
      <c r="B32" s="39"/>
      <c r="C32" s="40"/>
      <c r="D32" s="40"/>
      <c r="E32" s="47" t="s">
        <v>45</v>
      </c>
      <c r="F32" s="128">
        <f>ROUND(SUM(BG87:BG216), 2)</f>
        <v>0</v>
      </c>
      <c r="G32" s="40"/>
      <c r="H32" s="40"/>
      <c r="I32" s="129">
        <v>0.21</v>
      </c>
      <c r="J32" s="128">
        <v>0</v>
      </c>
      <c r="K32" s="43"/>
    </row>
    <row r="33" spans="2:11" s="1" customFormat="1" ht="14.45" hidden="1" customHeight="1">
      <c r="B33" s="39"/>
      <c r="C33" s="40"/>
      <c r="D33" s="40"/>
      <c r="E33" s="47" t="s">
        <v>46</v>
      </c>
      <c r="F33" s="128">
        <f>ROUND(SUM(BH87:BH216), 2)</f>
        <v>0</v>
      </c>
      <c r="G33" s="40"/>
      <c r="H33" s="40"/>
      <c r="I33" s="129">
        <v>0.15</v>
      </c>
      <c r="J33" s="128">
        <v>0</v>
      </c>
      <c r="K33" s="43"/>
    </row>
    <row r="34" spans="2:11" s="1" customFormat="1" ht="14.45" hidden="1" customHeight="1">
      <c r="B34" s="39"/>
      <c r="C34" s="40"/>
      <c r="D34" s="40"/>
      <c r="E34" s="47" t="s">
        <v>47</v>
      </c>
      <c r="F34" s="128">
        <f>ROUND(SUM(BI87:BI216), 2)</f>
        <v>0</v>
      </c>
      <c r="G34" s="40"/>
      <c r="H34" s="40"/>
      <c r="I34" s="129">
        <v>0</v>
      </c>
      <c r="J34" s="128">
        <v>0</v>
      </c>
      <c r="K34" s="43"/>
    </row>
    <row r="35" spans="2:11" s="1" customFormat="1" ht="6.95" customHeight="1">
      <c r="B35" s="39"/>
      <c r="C35" s="40"/>
      <c r="D35" s="40"/>
      <c r="E35" s="40"/>
      <c r="F35" s="40"/>
      <c r="G35" s="40"/>
      <c r="H35" s="40"/>
      <c r="I35" s="116"/>
      <c r="J35" s="40"/>
      <c r="K35" s="43"/>
    </row>
    <row r="36" spans="2:11" s="1" customFormat="1" ht="25.35" customHeight="1">
      <c r="B36" s="39"/>
      <c r="C36" s="130"/>
      <c r="D36" s="131" t="s">
        <v>48</v>
      </c>
      <c r="E36" s="77"/>
      <c r="F36" s="77"/>
      <c r="G36" s="132" t="s">
        <v>49</v>
      </c>
      <c r="H36" s="133" t="s">
        <v>50</v>
      </c>
      <c r="I36" s="134"/>
      <c r="J36" s="135">
        <f>SUM(J27:J34)</f>
        <v>0</v>
      </c>
      <c r="K36" s="136"/>
    </row>
    <row r="37" spans="2:11" s="1" customFormat="1" ht="14.45" customHeight="1">
      <c r="B37" s="54"/>
      <c r="C37" s="55"/>
      <c r="D37" s="55"/>
      <c r="E37" s="55"/>
      <c r="F37" s="55"/>
      <c r="G37" s="55"/>
      <c r="H37" s="55"/>
      <c r="I37" s="137"/>
      <c r="J37" s="55"/>
      <c r="K37" s="56"/>
    </row>
    <row r="41" spans="2:11" s="1" customFormat="1" ht="6.95" customHeight="1">
      <c r="B41" s="138"/>
      <c r="C41" s="139"/>
      <c r="D41" s="139"/>
      <c r="E41" s="139"/>
      <c r="F41" s="139"/>
      <c r="G41" s="139"/>
      <c r="H41" s="139"/>
      <c r="I41" s="140"/>
      <c r="J41" s="139"/>
      <c r="K41" s="141"/>
    </row>
    <row r="42" spans="2:11" s="1" customFormat="1" ht="36.950000000000003" customHeight="1">
      <c r="B42" s="39"/>
      <c r="C42" s="28" t="s">
        <v>118</v>
      </c>
      <c r="D42" s="40"/>
      <c r="E42" s="40"/>
      <c r="F42" s="40"/>
      <c r="G42" s="40"/>
      <c r="H42" s="40"/>
      <c r="I42" s="116"/>
      <c r="J42" s="40"/>
      <c r="K42" s="43"/>
    </row>
    <row r="43" spans="2:11" s="1" customFormat="1" ht="6.95" customHeight="1">
      <c r="B43" s="39"/>
      <c r="C43" s="40"/>
      <c r="D43" s="40"/>
      <c r="E43" s="40"/>
      <c r="F43" s="40"/>
      <c r="G43" s="40"/>
      <c r="H43" s="40"/>
      <c r="I43" s="116"/>
      <c r="J43" s="40"/>
      <c r="K43" s="43"/>
    </row>
    <row r="44" spans="2:11" s="1" customFormat="1" ht="14.45" customHeight="1">
      <c r="B44" s="39"/>
      <c r="C44" s="35" t="s">
        <v>18</v>
      </c>
      <c r="D44" s="40"/>
      <c r="E44" s="40"/>
      <c r="F44" s="40"/>
      <c r="G44" s="40"/>
      <c r="H44" s="40"/>
      <c r="I44" s="116"/>
      <c r="J44" s="40"/>
      <c r="K44" s="43"/>
    </row>
    <row r="45" spans="2:11" s="1" customFormat="1" ht="22.5" customHeight="1">
      <c r="B45" s="39"/>
      <c r="C45" s="40"/>
      <c r="D45" s="40"/>
      <c r="E45" s="370" t="str">
        <f>E7</f>
        <v>Slavkov - ekologizace kotelny na tuhá paliva</v>
      </c>
      <c r="F45" s="371"/>
      <c r="G45" s="371"/>
      <c r="H45" s="371"/>
      <c r="I45" s="116"/>
      <c r="J45" s="40"/>
      <c r="K45" s="43"/>
    </row>
    <row r="46" spans="2:11" s="1" customFormat="1" ht="14.45" customHeight="1">
      <c r="B46" s="39"/>
      <c r="C46" s="35" t="s">
        <v>116</v>
      </c>
      <c r="D46" s="40"/>
      <c r="E46" s="40"/>
      <c r="F46" s="40"/>
      <c r="G46" s="40"/>
      <c r="H46" s="40"/>
      <c r="I46" s="116"/>
      <c r="J46" s="40"/>
      <c r="K46" s="43"/>
    </row>
    <row r="47" spans="2:11" s="1" customFormat="1" ht="23.25" customHeight="1">
      <c r="B47" s="39"/>
      <c r="C47" s="40"/>
      <c r="D47" s="40"/>
      <c r="E47" s="372" t="str">
        <f>E9</f>
        <v>PS 01.2 - Kotelna - MaR, elektroinstalace</v>
      </c>
      <c r="F47" s="373"/>
      <c r="G47" s="373"/>
      <c r="H47" s="373"/>
      <c r="I47" s="116"/>
      <c r="J47" s="40"/>
      <c r="K47" s="43"/>
    </row>
    <row r="48" spans="2:11" s="1" customFormat="1" ht="6.95" customHeight="1">
      <c r="B48" s="39"/>
      <c r="C48" s="40"/>
      <c r="D48" s="40"/>
      <c r="E48" s="40"/>
      <c r="F48" s="40"/>
      <c r="G48" s="40"/>
      <c r="H48" s="40"/>
      <c r="I48" s="116"/>
      <c r="J48" s="40"/>
      <c r="K48" s="43"/>
    </row>
    <row r="49" spans="2:47" s="1" customFormat="1" ht="18" customHeight="1">
      <c r="B49" s="39"/>
      <c r="C49" s="35" t="s">
        <v>23</v>
      </c>
      <c r="D49" s="40"/>
      <c r="E49" s="40"/>
      <c r="F49" s="33" t="str">
        <f>F12</f>
        <v xml:space="preserve">VZ Slavkov </v>
      </c>
      <c r="G49" s="40"/>
      <c r="H49" s="40"/>
      <c r="I49" s="117" t="s">
        <v>25</v>
      </c>
      <c r="J49" s="118" t="str">
        <f>IF(J12="","",J12)</f>
        <v>23. 8. 2017</v>
      </c>
      <c r="K49" s="43"/>
    </row>
    <row r="50" spans="2:47" s="1" customFormat="1" ht="6.95" customHeight="1">
      <c r="B50" s="39"/>
      <c r="C50" s="40"/>
      <c r="D50" s="40"/>
      <c r="E50" s="40"/>
      <c r="F50" s="40"/>
      <c r="G50" s="40"/>
      <c r="H50" s="40"/>
      <c r="I50" s="116"/>
      <c r="J50" s="40"/>
      <c r="K50" s="43"/>
    </row>
    <row r="51" spans="2:47" s="1" customFormat="1" ht="15">
      <c r="B51" s="39"/>
      <c r="C51" s="35" t="s">
        <v>27</v>
      </c>
      <c r="D51" s="40"/>
      <c r="E51" s="40"/>
      <c r="F51" s="33" t="str">
        <f>E15</f>
        <v>Armádní servisní, p.o.</v>
      </c>
      <c r="G51" s="40"/>
      <c r="H51" s="40"/>
      <c r="I51" s="117" t="s">
        <v>33</v>
      </c>
      <c r="J51" s="33" t="str">
        <f>E21</f>
        <v>Václav Krejčí</v>
      </c>
      <c r="K51" s="43"/>
    </row>
    <row r="52" spans="2:47" s="1" customFormat="1" ht="14.45" customHeight="1">
      <c r="B52" s="39"/>
      <c r="C52" s="35" t="s">
        <v>31</v>
      </c>
      <c r="D52" s="40"/>
      <c r="E52" s="40"/>
      <c r="F52" s="33" t="str">
        <f>IF(E18="","",E18)</f>
        <v/>
      </c>
      <c r="G52" s="40"/>
      <c r="H52" s="40"/>
      <c r="I52" s="116"/>
      <c r="J52" s="40"/>
      <c r="K52" s="43"/>
    </row>
    <row r="53" spans="2:47" s="1" customFormat="1" ht="10.35" customHeight="1">
      <c r="B53" s="39"/>
      <c r="C53" s="40"/>
      <c r="D53" s="40"/>
      <c r="E53" s="40"/>
      <c r="F53" s="40"/>
      <c r="G53" s="40"/>
      <c r="H53" s="40"/>
      <c r="I53" s="116"/>
      <c r="J53" s="40"/>
      <c r="K53" s="43"/>
    </row>
    <row r="54" spans="2:47" s="1" customFormat="1" ht="29.25" customHeight="1">
      <c r="B54" s="39"/>
      <c r="C54" s="142" t="s">
        <v>119</v>
      </c>
      <c r="D54" s="130"/>
      <c r="E54" s="130"/>
      <c r="F54" s="130"/>
      <c r="G54" s="130"/>
      <c r="H54" s="130"/>
      <c r="I54" s="143"/>
      <c r="J54" s="144" t="s">
        <v>120</v>
      </c>
      <c r="K54" s="145"/>
    </row>
    <row r="55" spans="2:47" s="1" customFormat="1" ht="10.35" customHeight="1">
      <c r="B55" s="39"/>
      <c r="C55" s="40"/>
      <c r="D55" s="40"/>
      <c r="E55" s="40"/>
      <c r="F55" s="40"/>
      <c r="G55" s="40"/>
      <c r="H55" s="40"/>
      <c r="I55" s="116"/>
      <c r="J55" s="40"/>
      <c r="K55" s="43"/>
    </row>
    <row r="56" spans="2:47" s="1" customFormat="1" ht="29.25" customHeight="1">
      <c r="B56" s="39"/>
      <c r="C56" s="146" t="s">
        <v>121</v>
      </c>
      <c r="D56" s="40"/>
      <c r="E56" s="40"/>
      <c r="F56" s="40"/>
      <c r="G56" s="40"/>
      <c r="H56" s="40"/>
      <c r="I56" s="116"/>
      <c r="J56" s="126">
        <f>J87</f>
        <v>0</v>
      </c>
      <c r="K56" s="43"/>
      <c r="AU56" s="22" t="s">
        <v>122</v>
      </c>
    </row>
    <row r="57" spans="2:47" s="7" customFormat="1" ht="24.95" customHeight="1">
      <c r="B57" s="147"/>
      <c r="C57" s="148"/>
      <c r="D57" s="149" t="s">
        <v>134</v>
      </c>
      <c r="E57" s="150"/>
      <c r="F57" s="150"/>
      <c r="G57" s="150"/>
      <c r="H57" s="150"/>
      <c r="I57" s="151"/>
      <c r="J57" s="152">
        <f>J88</f>
        <v>0</v>
      </c>
      <c r="K57" s="153"/>
    </row>
    <row r="58" spans="2:47" s="8" customFormat="1" ht="19.899999999999999" customHeight="1">
      <c r="B58" s="154"/>
      <c r="C58" s="155"/>
      <c r="D58" s="156" t="s">
        <v>1679</v>
      </c>
      <c r="E58" s="157"/>
      <c r="F58" s="157"/>
      <c r="G58" s="157"/>
      <c r="H58" s="157"/>
      <c r="I58" s="158"/>
      <c r="J58" s="159">
        <f>J89</f>
        <v>0</v>
      </c>
      <c r="K58" s="160"/>
    </row>
    <row r="59" spans="2:47" s="8" customFormat="1" ht="19.899999999999999" customHeight="1">
      <c r="B59" s="154"/>
      <c r="C59" s="155"/>
      <c r="D59" s="156" t="s">
        <v>1680</v>
      </c>
      <c r="E59" s="157"/>
      <c r="F59" s="157"/>
      <c r="G59" s="157"/>
      <c r="H59" s="157"/>
      <c r="I59" s="158"/>
      <c r="J59" s="159">
        <f>J110</f>
        <v>0</v>
      </c>
      <c r="K59" s="160"/>
    </row>
    <row r="60" spans="2:47" s="8" customFormat="1" ht="19.899999999999999" customHeight="1">
      <c r="B60" s="154"/>
      <c r="C60" s="155"/>
      <c r="D60" s="156" t="s">
        <v>1681</v>
      </c>
      <c r="E60" s="157"/>
      <c r="F60" s="157"/>
      <c r="G60" s="157"/>
      <c r="H60" s="157"/>
      <c r="I60" s="158"/>
      <c r="J60" s="159">
        <f>J113</f>
        <v>0</v>
      </c>
      <c r="K60" s="160"/>
    </row>
    <row r="61" spans="2:47" s="8" customFormat="1" ht="19.899999999999999" customHeight="1">
      <c r="B61" s="154"/>
      <c r="C61" s="155"/>
      <c r="D61" s="156" t="s">
        <v>1682</v>
      </c>
      <c r="E61" s="157"/>
      <c r="F61" s="157"/>
      <c r="G61" s="157"/>
      <c r="H61" s="157"/>
      <c r="I61" s="158"/>
      <c r="J61" s="159">
        <f>J120</f>
        <v>0</v>
      </c>
      <c r="K61" s="160"/>
    </row>
    <row r="62" spans="2:47" s="8" customFormat="1" ht="19.899999999999999" customHeight="1">
      <c r="B62" s="154"/>
      <c r="C62" s="155"/>
      <c r="D62" s="156" t="s">
        <v>1683</v>
      </c>
      <c r="E62" s="157"/>
      <c r="F62" s="157"/>
      <c r="G62" s="157"/>
      <c r="H62" s="157"/>
      <c r="I62" s="158"/>
      <c r="J62" s="159">
        <f>J153</f>
        <v>0</v>
      </c>
      <c r="K62" s="160"/>
    </row>
    <row r="63" spans="2:47" s="8" customFormat="1" ht="19.899999999999999" customHeight="1">
      <c r="B63" s="154"/>
      <c r="C63" s="155"/>
      <c r="D63" s="156" t="s">
        <v>1684</v>
      </c>
      <c r="E63" s="157"/>
      <c r="F63" s="157"/>
      <c r="G63" s="157"/>
      <c r="H63" s="157"/>
      <c r="I63" s="158"/>
      <c r="J63" s="159">
        <f>J172</f>
        <v>0</v>
      </c>
      <c r="K63" s="160"/>
    </row>
    <row r="64" spans="2:47" s="8" customFormat="1" ht="19.899999999999999" customHeight="1">
      <c r="B64" s="154"/>
      <c r="C64" s="155"/>
      <c r="D64" s="156" t="s">
        <v>1685</v>
      </c>
      <c r="E64" s="157"/>
      <c r="F64" s="157"/>
      <c r="G64" s="157"/>
      <c r="H64" s="157"/>
      <c r="I64" s="158"/>
      <c r="J64" s="159">
        <f>J177</f>
        <v>0</v>
      </c>
      <c r="K64" s="160"/>
    </row>
    <row r="65" spans="2:12" s="8" customFormat="1" ht="19.899999999999999" customHeight="1">
      <c r="B65" s="154"/>
      <c r="C65" s="155"/>
      <c r="D65" s="156" t="s">
        <v>1686</v>
      </c>
      <c r="E65" s="157"/>
      <c r="F65" s="157"/>
      <c r="G65" s="157"/>
      <c r="H65" s="157"/>
      <c r="I65" s="158"/>
      <c r="J65" s="159">
        <f>J185</f>
        <v>0</v>
      </c>
      <c r="K65" s="160"/>
    </row>
    <row r="66" spans="2:12" s="8" customFormat="1" ht="19.899999999999999" customHeight="1">
      <c r="B66" s="154"/>
      <c r="C66" s="155"/>
      <c r="D66" s="156" t="s">
        <v>1687</v>
      </c>
      <c r="E66" s="157"/>
      <c r="F66" s="157"/>
      <c r="G66" s="157"/>
      <c r="H66" s="157"/>
      <c r="I66" s="158"/>
      <c r="J66" s="159">
        <f>J204</f>
        <v>0</v>
      </c>
      <c r="K66" s="160"/>
    </row>
    <row r="67" spans="2:12" s="8" customFormat="1" ht="19.899999999999999" customHeight="1">
      <c r="B67" s="154"/>
      <c r="C67" s="155"/>
      <c r="D67" s="156" t="s">
        <v>1688</v>
      </c>
      <c r="E67" s="157"/>
      <c r="F67" s="157"/>
      <c r="G67" s="157"/>
      <c r="H67" s="157"/>
      <c r="I67" s="158"/>
      <c r="J67" s="159">
        <f>J206</f>
        <v>0</v>
      </c>
      <c r="K67" s="160"/>
    </row>
    <row r="68" spans="2:12" s="1" customFormat="1" ht="21.75" customHeight="1">
      <c r="B68" s="39"/>
      <c r="C68" s="40"/>
      <c r="D68" s="40"/>
      <c r="E68" s="40"/>
      <c r="F68" s="40"/>
      <c r="G68" s="40"/>
      <c r="H68" s="40"/>
      <c r="I68" s="116"/>
      <c r="J68" s="40"/>
      <c r="K68" s="43"/>
    </row>
    <row r="69" spans="2:12" s="1" customFormat="1" ht="6.95" customHeight="1">
      <c r="B69" s="54"/>
      <c r="C69" s="55"/>
      <c r="D69" s="55"/>
      <c r="E69" s="55"/>
      <c r="F69" s="55"/>
      <c r="G69" s="55"/>
      <c r="H69" s="55"/>
      <c r="I69" s="137"/>
      <c r="J69" s="55"/>
      <c r="K69" s="56"/>
    </row>
    <row r="73" spans="2:12" s="1" customFormat="1" ht="6.95" customHeight="1">
      <c r="B73" s="57"/>
      <c r="C73" s="58"/>
      <c r="D73" s="58"/>
      <c r="E73" s="58"/>
      <c r="F73" s="58"/>
      <c r="G73" s="58"/>
      <c r="H73" s="58"/>
      <c r="I73" s="140"/>
      <c r="J73" s="58"/>
      <c r="K73" s="58"/>
      <c r="L73" s="59"/>
    </row>
    <row r="74" spans="2:12" s="1" customFormat="1" ht="36.950000000000003" customHeight="1">
      <c r="B74" s="39"/>
      <c r="C74" s="60" t="s">
        <v>140</v>
      </c>
      <c r="D74" s="61"/>
      <c r="E74" s="61"/>
      <c r="F74" s="61"/>
      <c r="G74" s="61"/>
      <c r="H74" s="61"/>
      <c r="I74" s="161"/>
      <c r="J74" s="61"/>
      <c r="K74" s="61"/>
      <c r="L74" s="59"/>
    </row>
    <row r="75" spans="2:12" s="1" customFormat="1" ht="6.95" customHeight="1">
      <c r="B75" s="39"/>
      <c r="C75" s="61"/>
      <c r="D75" s="61"/>
      <c r="E75" s="61"/>
      <c r="F75" s="61"/>
      <c r="G75" s="61"/>
      <c r="H75" s="61"/>
      <c r="I75" s="161"/>
      <c r="J75" s="61"/>
      <c r="K75" s="61"/>
      <c r="L75" s="59"/>
    </row>
    <row r="76" spans="2:12" s="1" customFormat="1" ht="14.45" customHeight="1">
      <c r="B76" s="39"/>
      <c r="C76" s="63" t="s">
        <v>18</v>
      </c>
      <c r="D76" s="61"/>
      <c r="E76" s="61"/>
      <c r="F76" s="61"/>
      <c r="G76" s="61"/>
      <c r="H76" s="61"/>
      <c r="I76" s="161"/>
      <c r="J76" s="61"/>
      <c r="K76" s="61"/>
      <c r="L76" s="59"/>
    </row>
    <row r="77" spans="2:12" s="1" customFormat="1" ht="22.5" customHeight="1">
      <c r="B77" s="39"/>
      <c r="C77" s="61"/>
      <c r="D77" s="61"/>
      <c r="E77" s="366" t="str">
        <f>E7</f>
        <v>Slavkov - ekologizace kotelny na tuhá paliva</v>
      </c>
      <c r="F77" s="367"/>
      <c r="G77" s="367"/>
      <c r="H77" s="367"/>
      <c r="I77" s="161"/>
      <c r="J77" s="61"/>
      <c r="K77" s="61"/>
      <c r="L77" s="59"/>
    </row>
    <row r="78" spans="2:12" s="1" customFormat="1" ht="14.45" customHeight="1">
      <c r="B78" s="39"/>
      <c r="C78" s="63" t="s">
        <v>116</v>
      </c>
      <c r="D78" s="61"/>
      <c r="E78" s="61"/>
      <c r="F78" s="61"/>
      <c r="G78" s="61"/>
      <c r="H78" s="61"/>
      <c r="I78" s="161"/>
      <c r="J78" s="61"/>
      <c r="K78" s="61"/>
      <c r="L78" s="59"/>
    </row>
    <row r="79" spans="2:12" s="1" customFormat="1" ht="23.25" customHeight="1">
      <c r="B79" s="39"/>
      <c r="C79" s="61"/>
      <c r="D79" s="61"/>
      <c r="E79" s="334" t="str">
        <f>E9</f>
        <v>PS 01.2 - Kotelna - MaR, elektroinstalace</v>
      </c>
      <c r="F79" s="368"/>
      <c r="G79" s="368"/>
      <c r="H79" s="368"/>
      <c r="I79" s="161"/>
      <c r="J79" s="61"/>
      <c r="K79" s="61"/>
      <c r="L79" s="59"/>
    </row>
    <row r="80" spans="2:12" s="1" customFormat="1" ht="6.95" customHeight="1">
      <c r="B80" s="39"/>
      <c r="C80" s="61"/>
      <c r="D80" s="61"/>
      <c r="E80" s="61"/>
      <c r="F80" s="61"/>
      <c r="G80" s="61"/>
      <c r="H80" s="61"/>
      <c r="I80" s="161"/>
      <c r="J80" s="61"/>
      <c r="K80" s="61"/>
      <c r="L80" s="59"/>
    </row>
    <row r="81" spans="2:65" s="1" customFormat="1" ht="18" customHeight="1">
      <c r="B81" s="39"/>
      <c r="C81" s="63" t="s">
        <v>23</v>
      </c>
      <c r="D81" s="61"/>
      <c r="E81" s="61"/>
      <c r="F81" s="162" t="str">
        <f>F12</f>
        <v xml:space="preserve">VZ Slavkov </v>
      </c>
      <c r="G81" s="61"/>
      <c r="H81" s="61"/>
      <c r="I81" s="163" t="s">
        <v>25</v>
      </c>
      <c r="J81" s="71" t="str">
        <f>IF(J12="","",J12)</f>
        <v>23. 8. 2017</v>
      </c>
      <c r="K81" s="61"/>
      <c r="L81" s="59"/>
    </row>
    <row r="82" spans="2:65" s="1" customFormat="1" ht="6.95" customHeight="1">
      <c r="B82" s="39"/>
      <c r="C82" s="61"/>
      <c r="D82" s="61"/>
      <c r="E82" s="61"/>
      <c r="F82" s="61"/>
      <c r="G82" s="61"/>
      <c r="H82" s="61"/>
      <c r="I82" s="161"/>
      <c r="J82" s="61"/>
      <c r="K82" s="61"/>
      <c r="L82" s="59"/>
    </row>
    <row r="83" spans="2:65" s="1" customFormat="1" ht="15">
      <c r="B83" s="39"/>
      <c r="C83" s="63" t="s">
        <v>27</v>
      </c>
      <c r="D83" s="61"/>
      <c r="E83" s="61"/>
      <c r="F83" s="162" t="str">
        <f>E15</f>
        <v>Armádní servisní, p.o.</v>
      </c>
      <c r="G83" s="61"/>
      <c r="H83" s="61"/>
      <c r="I83" s="163" t="s">
        <v>33</v>
      </c>
      <c r="J83" s="162" t="str">
        <f>E21</f>
        <v>Václav Krejčí</v>
      </c>
      <c r="K83" s="61"/>
      <c r="L83" s="59"/>
    </row>
    <row r="84" spans="2:65" s="1" customFormat="1" ht="14.45" customHeight="1">
      <c r="B84" s="39"/>
      <c r="C84" s="63" t="s">
        <v>31</v>
      </c>
      <c r="D84" s="61"/>
      <c r="E84" s="61"/>
      <c r="F84" s="162" t="str">
        <f>IF(E18="","",E18)</f>
        <v/>
      </c>
      <c r="G84" s="61"/>
      <c r="H84" s="61"/>
      <c r="I84" s="161"/>
      <c r="J84" s="61"/>
      <c r="K84" s="61"/>
      <c r="L84" s="59"/>
    </row>
    <row r="85" spans="2:65" s="1" customFormat="1" ht="10.35" customHeight="1">
      <c r="B85" s="39"/>
      <c r="C85" s="61"/>
      <c r="D85" s="61"/>
      <c r="E85" s="61"/>
      <c r="F85" s="61"/>
      <c r="G85" s="61"/>
      <c r="H85" s="61"/>
      <c r="I85" s="161"/>
      <c r="J85" s="61"/>
      <c r="K85" s="61"/>
      <c r="L85" s="59"/>
    </row>
    <row r="86" spans="2:65" s="9" customFormat="1" ht="29.25" customHeight="1">
      <c r="B86" s="164"/>
      <c r="C86" s="165" t="s">
        <v>141</v>
      </c>
      <c r="D86" s="166" t="s">
        <v>57</v>
      </c>
      <c r="E86" s="166" t="s">
        <v>53</v>
      </c>
      <c r="F86" s="166" t="s">
        <v>142</v>
      </c>
      <c r="G86" s="166" t="s">
        <v>143</v>
      </c>
      <c r="H86" s="166" t="s">
        <v>144</v>
      </c>
      <c r="I86" s="167" t="s">
        <v>145</v>
      </c>
      <c r="J86" s="166" t="s">
        <v>120</v>
      </c>
      <c r="K86" s="168" t="s">
        <v>146</v>
      </c>
      <c r="L86" s="169"/>
      <c r="M86" s="79" t="s">
        <v>147</v>
      </c>
      <c r="N86" s="80" t="s">
        <v>42</v>
      </c>
      <c r="O86" s="80" t="s">
        <v>148</v>
      </c>
      <c r="P86" s="80" t="s">
        <v>149</v>
      </c>
      <c r="Q86" s="80" t="s">
        <v>150</v>
      </c>
      <c r="R86" s="80" t="s">
        <v>151</v>
      </c>
      <c r="S86" s="80" t="s">
        <v>152</v>
      </c>
      <c r="T86" s="81" t="s">
        <v>153</v>
      </c>
    </row>
    <row r="87" spans="2:65" s="1" customFormat="1" ht="29.25" customHeight="1">
      <c r="B87" s="39"/>
      <c r="C87" s="85" t="s">
        <v>121</v>
      </c>
      <c r="D87" s="61"/>
      <c r="E87" s="61"/>
      <c r="F87" s="61"/>
      <c r="G87" s="61"/>
      <c r="H87" s="61"/>
      <c r="I87" s="161"/>
      <c r="J87" s="170">
        <f>BK87</f>
        <v>0</v>
      </c>
      <c r="K87" s="61"/>
      <c r="L87" s="59"/>
      <c r="M87" s="82"/>
      <c r="N87" s="83"/>
      <c r="O87" s="83"/>
      <c r="P87" s="171">
        <f>P88</f>
        <v>0</v>
      </c>
      <c r="Q87" s="83"/>
      <c r="R87" s="171">
        <f>R88</f>
        <v>0</v>
      </c>
      <c r="S87" s="83"/>
      <c r="T87" s="172">
        <f>T88</f>
        <v>0</v>
      </c>
      <c r="AT87" s="22" t="s">
        <v>71</v>
      </c>
      <c r="AU87" s="22" t="s">
        <v>122</v>
      </c>
      <c r="BK87" s="173">
        <f>BK88</f>
        <v>0</v>
      </c>
    </row>
    <row r="88" spans="2:65" s="10" customFormat="1" ht="37.35" customHeight="1">
      <c r="B88" s="174"/>
      <c r="C88" s="175"/>
      <c r="D88" s="176" t="s">
        <v>71</v>
      </c>
      <c r="E88" s="177" t="s">
        <v>592</v>
      </c>
      <c r="F88" s="177" t="s">
        <v>593</v>
      </c>
      <c r="G88" s="175"/>
      <c r="H88" s="175"/>
      <c r="I88" s="178"/>
      <c r="J88" s="179">
        <f>BK88</f>
        <v>0</v>
      </c>
      <c r="K88" s="175"/>
      <c r="L88" s="180"/>
      <c r="M88" s="181"/>
      <c r="N88" s="182"/>
      <c r="O88" s="182"/>
      <c r="P88" s="183">
        <f>P89+P110+P113+P120+P153+P172+P177+P185+P204+P206</f>
        <v>0</v>
      </c>
      <c r="Q88" s="182"/>
      <c r="R88" s="183">
        <f>R89+R110+R113+R120+R153+R172+R177+R185+R204+R206</f>
        <v>0</v>
      </c>
      <c r="S88" s="182"/>
      <c r="T88" s="184">
        <f>T89+T110+T113+T120+T153+T172+T177+T185+T204+T206</f>
        <v>0</v>
      </c>
      <c r="AR88" s="185" t="s">
        <v>82</v>
      </c>
      <c r="AT88" s="186" t="s">
        <v>71</v>
      </c>
      <c r="AU88" s="186" t="s">
        <v>72</v>
      </c>
      <c r="AY88" s="185" t="s">
        <v>156</v>
      </c>
      <c r="BK88" s="187">
        <f>BK89+BK110+BK113+BK120+BK153+BK172+BK177+BK185+BK204+BK206</f>
        <v>0</v>
      </c>
    </row>
    <row r="89" spans="2:65" s="10" customFormat="1" ht="19.899999999999999" customHeight="1">
      <c r="B89" s="174"/>
      <c r="C89" s="175"/>
      <c r="D89" s="188" t="s">
        <v>71</v>
      </c>
      <c r="E89" s="189" t="s">
        <v>1689</v>
      </c>
      <c r="F89" s="189" t="s">
        <v>1690</v>
      </c>
      <c r="G89" s="175"/>
      <c r="H89" s="175"/>
      <c r="I89" s="178"/>
      <c r="J89" s="190">
        <f>BK89</f>
        <v>0</v>
      </c>
      <c r="K89" s="175"/>
      <c r="L89" s="180"/>
      <c r="M89" s="181"/>
      <c r="N89" s="182"/>
      <c r="O89" s="182"/>
      <c r="P89" s="183">
        <f>SUM(P90:P109)</f>
        <v>0</v>
      </c>
      <c r="Q89" s="182"/>
      <c r="R89" s="183">
        <f>SUM(R90:R109)</f>
        <v>0</v>
      </c>
      <c r="S89" s="182"/>
      <c r="T89" s="184">
        <f>SUM(T90:T109)</f>
        <v>0</v>
      </c>
      <c r="AR89" s="185" t="s">
        <v>82</v>
      </c>
      <c r="AT89" s="186" t="s">
        <v>71</v>
      </c>
      <c r="AU89" s="186" t="s">
        <v>80</v>
      </c>
      <c r="AY89" s="185" t="s">
        <v>156</v>
      </c>
      <c r="BK89" s="187">
        <f>SUM(BK90:BK109)</f>
        <v>0</v>
      </c>
    </row>
    <row r="90" spans="2:65" s="1" customFormat="1" ht="31.5" customHeight="1">
      <c r="B90" s="39"/>
      <c r="C90" s="227" t="s">
        <v>80</v>
      </c>
      <c r="D90" s="227" t="s">
        <v>238</v>
      </c>
      <c r="E90" s="228" t="s">
        <v>1691</v>
      </c>
      <c r="F90" s="229" t="s">
        <v>1692</v>
      </c>
      <c r="G90" s="230" t="s">
        <v>317</v>
      </c>
      <c r="H90" s="231">
        <v>11</v>
      </c>
      <c r="I90" s="232"/>
      <c r="J90" s="233">
        <f t="shared" ref="J90:J109" si="0">ROUND(I90*H90,2)</f>
        <v>0</v>
      </c>
      <c r="K90" s="229" t="s">
        <v>21</v>
      </c>
      <c r="L90" s="234"/>
      <c r="M90" s="235" t="s">
        <v>21</v>
      </c>
      <c r="N90" s="236" t="s">
        <v>43</v>
      </c>
      <c r="O90" s="40"/>
      <c r="P90" s="200">
        <f t="shared" ref="P90:P109" si="1">O90*H90</f>
        <v>0</v>
      </c>
      <c r="Q90" s="200">
        <v>0</v>
      </c>
      <c r="R90" s="200">
        <f t="shared" ref="R90:R109" si="2">Q90*H90</f>
        <v>0</v>
      </c>
      <c r="S90" s="200">
        <v>0</v>
      </c>
      <c r="T90" s="201">
        <f t="shared" ref="T90:T109" si="3">S90*H90</f>
        <v>0</v>
      </c>
      <c r="AR90" s="22" t="s">
        <v>220</v>
      </c>
      <c r="AT90" s="22" t="s">
        <v>238</v>
      </c>
      <c r="AU90" s="22" t="s">
        <v>82</v>
      </c>
      <c r="AY90" s="22" t="s">
        <v>156</v>
      </c>
      <c r="BE90" s="202">
        <f t="shared" ref="BE90:BE109" si="4">IF(N90="základní",J90,0)</f>
        <v>0</v>
      </c>
      <c r="BF90" s="202">
        <f t="shared" ref="BF90:BF109" si="5">IF(N90="snížená",J90,0)</f>
        <v>0</v>
      </c>
      <c r="BG90" s="202">
        <f t="shared" ref="BG90:BG109" si="6">IF(N90="zákl. přenesená",J90,0)</f>
        <v>0</v>
      </c>
      <c r="BH90" s="202">
        <f t="shared" ref="BH90:BH109" si="7">IF(N90="sníž. přenesená",J90,0)</f>
        <v>0</v>
      </c>
      <c r="BI90" s="202">
        <f t="shared" ref="BI90:BI109" si="8">IF(N90="nulová",J90,0)</f>
        <v>0</v>
      </c>
      <c r="BJ90" s="22" t="s">
        <v>80</v>
      </c>
      <c r="BK90" s="202">
        <f t="shared" ref="BK90:BK109" si="9">ROUND(I90*H90,2)</f>
        <v>0</v>
      </c>
      <c r="BL90" s="22" t="s">
        <v>191</v>
      </c>
      <c r="BM90" s="22" t="s">
        <v>82</v>
      </c>
    </row>
    <row r="91" spans="2:65" s="1" customFormat="1" ht="31.5" customHeight="1">
      <c r="B91" s="39"/>
      <c r="C91" s="191" t="s">
        <v>82</v>
      </c>
      <c r="D91" s="191" t="s">
        <v>158</v>
      </c>
      <c r="E91" s="192" t="s">
        <v>1693</v>
      </c>
      <c r="F91" s="193" t="s">
        <v>1694</v>
      </c>
      <c r="G91" s="194" t="s">
        <v>317</v>
      </c>
      <c r="H91" s="195">
        <v>11</v>
      </c>
      <c r="I91" s="196"/>
      <c r="J91" s="197">
        <f t="shared" si="0"/>
        <v>0</v>
      </c>
      <c r="K91" s="193" t="s">
        <v>21</v>
      </c>
      <c r="L91" s="59"/>
      <c r="M91" s="198" t="s">
        <v>21</v>
      </c>
      <c r="N91" s="199" t="s">
        <v>43</v>
      </c>
      <c r="O91" s="40"/>
      <c r="P91" s="200">
        <f t="shared" si="1"/>
        <v>0</v>
      </c>
      <c r="Q91" s="200">
        <v>0</v>
      </c>
      <c r="R91" s="200">
        <f t="shared" si="2"/>
        <v>0</v>
      </c>
      <c r="S91" s="200">
        <v>0</v>
      </c>
      <c r="T91" s="201">
        <f t="shared" si="3"/>
        <v>0</v>
      </c>
      <c r="AR91" s="22" t="s">
        <v>191</v>
      </c>
      <c r="AT91" s="22" t="s">
        <v>158</v>
      </c>
      <c r="AU91" s="22" t="s">
        <v>82</v>
      </c>
      <c r="AY91" s="22" t="s">
        <v>156</v>
      </c>
      <c r="BE91" s="202">
        <f t="shared" si="4"/>
        <v>0</v>
      </c>
      <c r="BF91" s="202">
        <f t="shared" si="5"/>
        <v>0</v>
      </c>
      <c r="BG91" s="202">
        <f t="shared" si="6"/>
        <v>0</v>
      </c>
      <c r="BH91" s="202">
        <f t="shared" si="7"/>
        <v>0</v>
      </c>
      <c r="BI91" s="202">
        <f t="shared" si="8"/>
        <v>0</v>
      </c>
      <c r="BJ91" s="22" t="s">
        <v>80</v>
      </c>
      <c r="BK91" s="202">
        <f t="shared" si="9"/>
        <v>0</v>
      </c>
      <c r="BL91" s="22" t="s">
        <v>191</v>
      </c>
      <c r="BM91" s="22" t="s">
        <v>162</v>
      </c>
    </row>
    <row r="92" spans="2:65" s="1" customFormat="1" ht="22.5" customHeight="1">
      <c r="B92" s="39"/>
      <c r="C92" s="227" t="s">
        <v>169</v>
      </c>
      <c r="D92" s="227" t="s">
        <v>238</v>
      </c>
      <c r="E92" s="228" t="s">
        <v>1695</v>
      </c>
      <c r="F92" s="229" t="s">
        <v>1696</v>
      </c>
      <c r="G92" s="230" t="s">
        <v>317</v>
      </c>
      <c r="H92" s="231">
        <v>1</v>
      </c>
      <c r="I92" s="232"/>
      <c r="J92" s="233">
        <f t="shared" si="0"/>
        <v>0</v>
      </c>
      <c r="K92" s="229" t="s">
        <v>21</v>
      </c>
      <c r="L92" s="234"/>
      <c r="M92" s="235" t="s">
        <v>21</v>
      </c>
      <c r="N92" s="236" t="s">
        <v>43</v>
      </c>
      <c r="O92" s="40"/>
      <c r="P92" s="200">
        <f t="shared" si="1"/>
        <v>0</v>
      </c>
      <c r="Q92" s="200">
        <v>0</v>
      </c>
      <c r="R92" s="200">
        <f t="shared" si="2"/>
        <v>0</v>
      </c>
      <c r="S92" s="200">
        <v>0</v>
      </c>
      <c r="T92" s="201">
        <f t="shared" si="3"/>
        <v>0</v>
      </c>
      <c r="AR92" s="22" t="s">
        <v>220</v>
      </c>
      <c r="AT92" s="22" t="s">
        <v>238</v>
      </c>
      <c r="AU92" s="22" t="s">
        <v>82</v>
      </c>
      <c r="AY92" s="22" t="s">
        <v>156</v>
      </c>
      <c r="BE92" s="202">
        <f t="shared" si="4"/>
        <v>0</v>
      </c>
      <c r="BF92" s="202">
        <f t="shared" si="5"/>
        <v>0</v>
      </c>
      <c r="BG92" s="202">
        <f t="shared" si="6"/>
        <v>0</v>
      </c>
      <c r="BH92" s="202">
        <f t="shared" si="7"/>
        <v>0</v>
      </c>
      <c r="BI92" s="202">
        <f t="shared" si="8"/>
        <v>0</v>
      </c>
      <c r="BJ92" s="22" t="s">
        <v>80</v>
      </c>
      <c r="BK92" s="202">
        <f t="shared" si="9"/>
        <v>0</v>
      </c>
      <c r="BL92" s="22" t="s">
        <v>191</v>
      </c>
      <c r="BM92" s="22" t="s">
        <v>172</v>
      </c>
    </row>
    <row r="93" spans="2:65" s="1" customFormat="1" ht="22.5" customHeight="1">
      <c r="B93" s="39"/>
      <c r="C93" s="191" t="s">
        <v>162</v>
      </c>
      <c r="D93" s="191" t="s">
        <v>158</v>
      </c>
      <c r="E93" s="192" t="s">
        <v>1697</v>
      </c>
      <c r="F93" s="193" t="s">
        <v>1698</v>
      </c>
      <c r="G93" s="194" t="s">
        <v>317</v>
      </c>
      <c r="H93" s="195">
        <v>1</v>
      </c>
      <c r="I93" s="196"/>
      <c r="J93" s="197">
        <f t="shared" si="0"/>
        <v>0</v>
      </c>
      <c r="K93" s="193" t="s">
        <v>21</v>
      </c>
      <c r="L93" s="59"/>
      <c r="M93" s="198" t="s">
        <v>21</v>
      </c>
      <c r="N93" s="199" t="s">
        <v>43</v>
      </c>
      <c r="O93" s="40"/>
      <c r="P93" s="200">
        <f t="shared" si="1"/>
        <v>0</v>
      </c>
      <c r="Q93" s="200">
        <v>0</v>
      </c>
      <c r="R93" s="200">
        <f t="shared" si="2"/>
        <v>0</v>
      </c>
      <c r="S93" s="200">
        <v>0</v>
      </c>
      <c r="T93" s="201">
        <f t="shared" si="3"/>
        <v>0</v>
      </c>
      <c r="AR93" s="22" t="s">
        <v>191</v>
      </c>
      <c r="AT93" s="22" t="s">
        <v>158</v>
      </c>
      <c r="AU93" s="22" t="s">
        <v>82</v>
      </c>
      <c r="AY93" s="22" t="s">
        <v>156</v>
      </c>
      <c r="BE93" s="202">
        <f t="shared" si="4"/>
        <v>0</v>
      </c>
      <c r="BF93" s="202">
        <f t="shared" si="5"/>
        <v>0</v>
      </c>
      <c r="BG93" s="202">
        <f t="shared" si="6"/>
        <v>0</v>
      </c>
      <c r="BH93" s="202">
        <f t="shared" si="7"/>
        <v>0</v>
      </c>
      <c r="BI93" s="202">
        <f t="shared" si="8"/>
        <v>0</v>
      </c>
      <c r="BJ93" s="22" t="s">
        <v>80</v>
      </c>
      <c r="BK93" s="202">
        <f t="shared" si="9"/>
        <v>0</v>
      </c>
      <c r="BL93" s="22" t="s">
        <v>191</v>
      </c>
      <c r="BM93" s="22" t="s">
        <v>176</v>
      </c>
    </row>
    <row r="94" spans="2:65" s="1" customFormat="1" ht="22.5" customHeight="1">
      <c r="B94" s="39"/>
      <c r="C94" s="227" t="s">
        <v>177</v>
      </c>
      <c r="D94" s="227" t="s">
        <v>238</v>
      </c>
      <c r="E94" s="228" t="s">
        <v>1699</v>
      </c>
      <c r="F94" s="229" t="s">
        <v>1700</v>
      </c>
      <c r="G94" s="230" t="s">
        <v>317</v>
      </c>
      <c r="H94" s="231">
        <v>1</v>
      </c>
      <c r="I94" s="232"/>
      <c r="J94" s="233">
        <f t="shared" si="0"/>
        <v>0</v>
      </c>
      <c r="K94" s="229" t="s">
        <v>21</v>
      </c>
      <c r="L94" s="234"/>
      <c r="M94" s="235" t="s">
        <v>21</v>
      </c>
      <c r="N94" s="236" t="s">
        <v>43</v>
      </c>
      <c r="O94" s="40"/>
      <c r="P94" s="200">
        <f t="shared" si="1"/>
        <v>0</v>
      </c>
      <c r="Q94" s="200">
        <v>0</v>
      </c>
      <c r="R94" s="200">
        <f t="shared" si="2"/>
        <v>0</v>
      </c>
      <c r="S94" s="200">
        <v>0</v>
      </c>
      <c r="T94" s="201">
        <f t="shared" si="3"/>
        <v>0</v>
      </c>
      <c r="AR94" s="22" t="s">
        <v>220</v>
      </c>
      <c r="AT94" s="22" t="s">
        <v>238</v>
      </c>
      <c r="AU94" s="22" t="s">
        <v>82</v>
      </c>
      <c r="AY94" s="22" t="s">
        <v>156</v>
      </c>
      <c r="BE94" s="202">
        <f t="shared" si="4"/>
        <v>0</v>
      </c>
      <c r="BF94" s="202">
        <f t="shared" si="5"/>
        <v>0</v>
      </c>
      <c r="BG94" s="202">
        <f t="shared" si="6"/>
        <v>0</v>
      </c>
      <c r="BH94" s="202">
        <f t="shared" si="7"/>
        <v>0</v>
      </c>
      <c r="BI94" s="202">
        <f t="shared" si="8"/>
        <v>0</v>
      </c>
      <c r="BJ94" s="22" t="s">
        <v>80</v>
      </c>
      <c r="BK94" s="202">
        <f t="shared" si="9"/>
        <v>0</v>
      </c>
      <c r="BL94" s="22" t="s">
        <v>191</v>
      </c>
      <c r="BM94" s="22" t="s">
        <v>180</v>
      </c>
    </row>
    <row r="95" spans="2:65" s="1" customFormat="1" ht="22.5" customHeight="1">
      <c r="B95" s="39"/>
      <c r="C95" s="191" t="s">
        <v>172</v>
      </c>
      <c r="D95" s="191" t="s">
        <v>158</v>
      </c>
      <c r="E95" s="192" t="s">
        <v>1701</v>
      </c>
      <c r="F95" s="193" t="s">
        <v>1702</v>
      </c>
      <c r="G95" s="194" t="s">
        <v>317</v>
      </c>
      <c r="H95" s="195">
        <v>1</v>
      </c>
      <c r="I95" s="196"/>
      <c r="J95" s="197">
        <f t="shared" si="0"/>
        <v>0</v>
      </c>
      <c r="K95" s="193" t="s">
        <v>21</v>
      </c>
      <c r="L95" s="59"/>
      <c r="M95" s="198" t="s">
        <v>21</v>
      </c>
      <c r="N95" s="199" t="s">
        <v>43</v>
      </c>
      <c r="O95" s="40"/>
      <c r="P95" s="200">
        <f t="shared" si="1"/>
        <v>0</v>
      </c>
      <c r="Q95" s="200">
        <v>0</v>
      </c>
      <c r="R95" s="200">
        <f t="shared" si="2"/>
        <v>0</v>
      </c>
      <c r="S95" s="200">
        <v>0</v>
      </c>
      <c r="T95" s="201">
        <f t="shared" si="3"/>
        <v>0</v>
      </c>
      <c r="AR95" s="22" t="s">
        <v>191</v>
      </c>
      <c r="AT95" s="22" t="s">
        <v>158</v>
      </c>
      <c r="AU95" s="22" t="s">
        <v>82</v>
      </c>
      <c r="AY95" s="22" t="s">
        <v>156</v>
      </c>
      <c r="BE95" s="202">
        <f t="shared" si="4"/>
        <v>0</v>
      </c>
      <c r="BF95" s="202">
        <f t="shared" si="5"/>
        <v>0</v>
      </c>
      <c r="BG95" s="202">
        <f t="shared" si="6"/>
        <v>0</v>
      </c>
      <c r="BH95" s="202">
        <f t="shared" si="7"/>
        <v>0</v>
      </c>
      <c r="BI95" s="202">
        <f t="shared" si="8"/>
        <v>0</v>
      </c>
      <c r="BJ95" s="22" t="s">
        <v>80</v>
      </c>
      <c r="BK95" s="202">
        <f t="shared" si="9"/>
        <v>0</v>
      </c>
      <c r="BL95" s="22" t="s">
        <v>191</v>
      </c>
      <c r="BM95" s="22" t="s">
        <v>183</v>
      </c>
    </row>
    <row r="96" spans="2:65" s="1" customFormat="1" ht="31.5" customHeight="1">
      <c r="B96" s="39"/>
      <c r="C96" s="227" t="s">
        <v>185</v>
      </c>
      <c r="D96" s="227" t="s">
        <v>238</v>
      </c>
      <c r="E96" s="228" t="s">
        <v>1703</v>
      </c>
      <c r="F96" s="229" t="s">
        <v>1704</v>
      </c>
      <c r="G96" s="230" t="s">
        <v>317</v>
      </c>
      <c r="H96" s="231">
        <v>2</v>
      </c>
      <c r="I96" s="232"/>
      <c r="J96" s="233">
        <f t="shared" si="0"/>
        <v>0</v>
      </c>
      <c r="K96" s="229" t="s">
        <v>21</v>
      </c>
      <c r="L96" s="234"/>
      <c r="M96" s="235" t="s">
        <v>21</v>
      </c>
      <c r="N96" s="236" t="s">
        <v>43</v>
      </c>
      <c r="O96" s="40"/>
      <c r="P96" s="200">
        <f t="shared" si="1"/>
        <v>0</v>
      </c>
      <c r="Q96" s="200">
        <v>0</v>
      </c>
      <c r="R96" s="200">
        <f t="shared" si="2"/>
        <v>0</v>
      </c>
      <c r="S96" s="200">
        <v>0</v>
      </c>
      <c r="T96" s="201">
        <f t="shared" si="3"/>
        <v>0</v>
      </c>
      <c r="AR96" s="22" t="s">
        <v>220</v>
      </c>
      <c r="AT96" s="22" t="s">
        <v>238</v>
      </c>
      <c r="AU96" s="22" t="s">
        <v>82</v>
      </c>
      <c r="AY96" s="22" t="s">
        <v>156</v>
      </c>
      <c r="BE96" s="202">
        <f t="shared" si="4"/>
        <v>0</v>
      </c>
      <c r="BF96" s="202">
        <f t="shared" si="5"/>
        <v>0</v>
      </c>
      <c r="BG96" s="202">
        <f t="shared" si="6"/>
        <v>0</v>
      </c>
      <c r="BH96" s="202">
        <f t="shared" si="7"/>
        <v>0</v>
      </c>
      <c r="BI96" s="202">
        <f t="shared" si="8"/>
        <v>0</v>
      </c>
      <c r="BJ96" s="22" t="s">
        <v>80</v>
      </c>
      <c r="BK96" s="202">
        <f t="shared" si="9"/>
        <v>0</v>
      </c>
      <c r="BL96" s="22" t="s">
        <v>191</v>
      </c>
      <c r="BM96" s="22" t="s">
        <v>188</v>
      </c>
    </row>
    <row r="97" spans="2:65" s="1" customFormat="1" ht="31.5" customHeight="1">
      <c r="B97" s="39"/>
      <c r="C97" s="191" t="s">
        <v>176</v>
      </c>
      <c r="D97" s="191" t="s">
        <v>158</v>
      </c>
      <c r="E97" s="192" t="s">
        <v>1705</v>
      </c>
      <c r="F97" s="193" t="s">
        <v>1706</v>
      </c>
      <c r="G97" s="194" t="s">
        <v>317</v>
      </c>
      <c r="H97" s="195">
        <v>2</v>
      </c>
      <c r="I97" s="196"/>
      <c r="J97" s="197">
        <f t="shared" si="0"/>
        <v>0</v>
      </c>
      <c r="K97" s="193" t="s">
        <v>21</v>
      </c>
      <c r="L97" s="59"/>
      <c r="M97" s="198" t="s">
        <v>21</v>
      </c>
      <c r="N97" s="199" t="s">
        <v>43</v>
      </c>
      <c r="O97" s="40"/>
      <c r="P97" s="200">
        <f t="shared" si="1"/>
        <v>0</v>
      </c>
      <c r="Q97" s="200">
        <v>0</v>
      </c>
      <c r="R97" s="200">
        <f t="shared" si="2"/>
        <v>0</v>
      </c>
      <c r="S97" s="200">
        <v>0</v>
      </c>
      <c r="T97" s="201">
        <f t="shared" si="3"/>
        <v>0</v>
      </c>
      <c r="AR97" s="22" t="s">
        <v>191</v>
      </c>
      <c r="AT97" s="22" t="s">
        <v>158</v>
      </c>
      <c r="AU97" s="22" t="s">
        <v>82</v>
      </c>
      <c r="AY97" s="22" t="s">
        <v>156</v>
      </c>
      <c r="BE97" s="202">
        <f t="shared" si="4"/>
        <v>0</v>
      </c>
      <c r="BF97" s="202">
        <f t="shared" si="5"/>
        <v>0</v>
      </c>
      <c r="BG97" s="202">
        <f t="shared" si="6"/>
        <v>0</v>
      </c>
      <c r="BH97" s="202">
        <f t="shared" si="7"/>
        <v>0</v>
      </c>
      <c r="BI97" s="202">
        <f t="shared" si="8"/>
        <v>0</v>
      </c>
      <c r="BJ97" s="22" t="s">
        <v>80</v>
      </c>
      <c r="BK97" s="202">
        <f t="shared" si="9"/>
        <v>0</v>
      </c>
      <c r="BL97" s="22" t="s">
        <v>191</v>
      </c>
      <c r="BM97" s="22" t="s">
        <v>191</v>
      </c>
    </row>
    <row r="98" spans="2:65" s="1" customFormat="1" ht="22.5" customHeight="1">
      <c r="B98" s="39"/>
      <c r="C98" s="227" t="s">
        <v>192</v>
      </c>
      <c r="D98" s="227" t="s">
        <v>238</v>
      </c>
      <c r="E98" s="228" t="s">
        <v>1707</v>
      </c>
      <c r="F98" s="229" t="s">
        <v>1708</v>
      </c>
      <c r="G98" s="230" t="s">
        <v>317</v>
      </c>
      <c r="H98" s="231">
        <v>1</v>
      </c>
      <c r="I98" s="232"/>
      <c r="J98" s="233">
        <f t="shared" si="0"/>
        <v>0</v>
      </c>
      <c r="K98" s="229" t="s">
        <v>21</v>
      </c>
      <c r="L98" s="234"/>
      <c r="M98" s="235" t="s">
        <v>21</v>
      </c>
      <c r="N98" s="236" t="s">
        <v>43</v>
      </c>
      <c r="O98" s="40"/>
      <c r="P98" s="200">
        <f t="shared" si="1"/>
        <v>0</v>
      </c>
      <c r="Q98" s="200">
        <v>0</v>
      </c>
      <c r="R98" s="200">
        <f t="shared" si="2"/>
        <v>0</v>
      </c>
      <c r="S98" s="200">
        <v>0</v>
      </c>
      <c r="T98" s="201">
        <f t="shared" si="3"/>
        <v>0</v>
      </c>
      <c r="AR98" s="22" t="s">
        <v>220</v>
      </c>
      <c r="AT98" s="22" t="s">
        <v>238</v>
      </c>
      <c r="AU98" s="22" t="s">
        <v>82</v>
      </c>
      <c r="AY98" s="22" t="s">
        <v>156</v>
      </c>
      <c r="BE98" s="202">
        <f t="shared" si="4"/>
        <v>0</v>
      </c>
      <c r="BF98" s="202">
        <f t="shared" si="5"/>
        <v>0</v>
      </c>
      <c r="BG98" s="202">
        <f t="shared" si="6"/>
        <v>0</v>
      </c>
      <c r="BH98" s="202">
        <f t="shared" si="7"/>
        <v>0</v>
      </c>
      <c r="BI98" s="202">
        <f t="shared" si="8"/>
        <v>0</v>
      </c>
      <c r="BJ98" s="22" t="s">
        <v>80</v>
      </c>
      <c r="BK98" s="202">
        <f t="shared" si="9"/>
        <v>0</v>
      </c>
      <c r="BL98" s="22" t="s">
        <v>191</v>
      </c>
      <c r="BM98" s="22" t="s">
        <v>195</v>
      </c>
    </row>
    <row r="99" spans="2:65" s="1" customFormat="1" ht="31.5" customHeight="1">
      <c r="B99" s="39"/>
      <c r="C99" s="191" t="s">
        <v>180</v>
      </c>
      <c r="D99" s="191" t="s">
        <v>158</v>
      </c>
      <c r="E99" s="192" t="s">
        <v>1709</v>
      </c>
      <c r="F99" s="193" t="s">
        <v>1710</v>
      </c>
      <c r="G99" s="194" t="s">
        <v>317</v>
      </c>
      <c r="H99" s="195">
        <v>1</v>
      </c>
      <c r="I99" s="196"/>
      <c r="J99" s="197">
        <f t="shared" si="0"/>
        <v>0</v>
      </c>
      <c r="K99" s="193" t="s">
        <v>21</v>
      </c>
      <c r="L99" s="59"/>
      <c r="M99" s="198" t="s">
        <v>21</v>
      </c>
      <c r="N99" s="199" t="s">
        <v>43</v>
      </c>
      <c r="O99" s="40"/>
      <c r="P99" s="200">
        <f t="shared" si="1"/>
        <v>0</v>
      </c>
      <c r="Q99" s="200">
        <v>0</v>
      </c>
      <c r="R99" s="200">
        <f t="shared" si="2"/>
        <v>0</v>
      </c>
      <c r="S99" s="200">
        <v>0</v>
      </c>
      <c r="T99" s="201">
        <f t="shared" si="3"/>
        <v>0</v>
      </c>
      <c r="AR99" s="22" t="s">
        <v>191</v>
      </c>
      <c r="AT99" s="22" t="s">
        <v>158</v>
      </c>
      <c r="AU99" s="22" t="s">
        <v>82</v>
      </c>
      <c r="AY99" s="22" t="s">
        <v>156</v>
      </c>
      <c r="BE99" s="202">
        <f t="shared" si="4"/>
        <v>0</v>
      </c>
      <c r="BF99" s="202">
        <f t="shared" si="5"/>
        <v>0</v>
      </c>
      <c r="BG99" s="202">
        <f t="shared" si="6"/>
        <v>0</v>
      </c>
      <c r="BH99" s="202">
        <f t="shared" si="7"/>
        <v>0</v>
      </c>
      <c r="BI99" s="202">
        <f t="shared" si="8"/>
        <v>0</v>
      </c>
      <c r="BJ99" s="22" t="s">
        <v>80</v>
      </c>
      <c r="BK99" s="202">
        <f t="shared" si="9"/>
        <v>0</v>
      </c>
      <c r="BL99" s="22" t="s">
        <v>191</v>
      </c>
      <c r="BM99" s="22" t="s">
        <v>198</v>
      </c>
    </row>
    <row r="100" spans="2:65" s="1" customFormat="1" ht="31.5" customHeight="1">
      <c r="B100" s="39"/>
      <c r="C100" s="227" t="s">
        <v>200</v>
      </c>
      <c r="D100" s="227" t="s">
        <v>238</v>
      </c>
      <c r="E100" s="228" t="s">
        <v>1711</v>
      </c>
      <c r="F100" s="229" t="s">
        <v>1712</v>
      </c>
      <c r="G100" s="230" t="s">
        <v>317</v>
      </c>
      <c r="H100" s="231">
        <v>1</v>
      </c>
      <c r="I100" s="232"/>
      <c r="J100" s="233">
        <f t="shared" si="0"/>
        <v>0</v>
      </c>
      <c r="K100" s="229" t="s">
        <v>21</v>
      </c>
      <c r="L100" s="234"/>
      <c r="M100" s="235" t="s">
        <v>21</v>
      </c>
      <c r="N100" s="236" t="s">
        <v>43</v>
      </c>
      <c r="O100" s="40"/>
      <c r="P100" s="200">
        <f t="shared" si="1"/>
        <v>0</v>
      </c>
      <c r="Q100" s="200">
        <v>0</v>
      </c>
      <c r="R100" s="200">
        <f t="shared" si="2"/>
        <v>0</v>
      </c>
      <c r="S100" s="200">
        <v>0</v>
      </c>
      <c r="T100" s="201">
        <f t="shared" si="3"/>
        <v>0</v>
      </c>
      <c r="AR100" s="22" t="s">
        <v>220</v>
      </c>
      <c r="AT100" s="22" t="s">
        <v>238</v>
      </c>
      <c r="AU100" s="22" t="s">
        <v>82</v>
      </c>
      <c r="AY100" s="22" t="s">
        <v>156</v>
      </c>
      <c r="BE100" s="202">
        <f t="shared" si="4"/>
        <v>0</v>
      </c>
      <c r="BF100" s="202">
        <f t="shared" si="5"/>
        <v>0</v>
      </c>
      <c r="BG100" s="202">
        <f t="shared" si="6"/>
        <v>0</v>
      </c>
      <c r="BH100" s="202">
        <f t="shared" si="7"/>
        <v>0</v>
      </c>
      <c r="BI100" s="202">
        <f t="shared" si="8"/>
        <v>0</v>
      </c>
      <c r="BJ100" s="22" t="s">
        <v>80</v>
      </c>
      <c r="BK100" s="202">
        <f t="shared" si="9"/>
        <v>0</v>
      </c>
      <c r="BL100" s="22" t="s">
        <v>191</v>
      </c>
      <c r="BM100" s="22" t="s">
        <v>203</v>
      </c>
    </row>
    <row r="101" spans="2:65" s="1" customFormat="1" ht="31.5" customHeight="1">
      <c r="B101" s="39"/>
      <c r="C101" s="191" t="s">
        <v>183</v>
      </c>
      <c r="D101" s="191" t="s">
        <v>158</v>
      </c>
      <c r="E101" s="192" t="s">
        <v>1713</v>
      </c>
      <c r="F101" s="193" t="s">
        <v>1714</v>
      </c>
      <c r="G101" s="194" t="s">
        <v>317</v>
      </c>
      <c r="H101" s="195">
        <v>1</v>
      </c>
      <c r="I101" s="196"/>
      <c r="J101" s="197">
        <f t="shared" si="0"/>
        <v>0</v>
      </c>
      <c r="K101" s="193" t="s">
        <v>21</v>
      </c>
      <c r="L101" s="59"/>
      <c r="M101" s="198" t="s">
        <v>21</v>
      </c>
      <c r="N101" s="199" t="s">
        <v>43</v>
      </c>
      <c r="O101" s="40"/>
      <c r="P101" s="200">
        <f t="shared" si="1"/>
        <v>0</v>
      </c>
      <c r="Q101" s="200">
        <v>0</v>
      </c>
      <c r="R101" s="200">
        <f t="shared" si="2"/>
        <v>0</v>
      </c>
      <c r="S101" s="200">
        <v>0</v>
      </c>
      <c r="T101" s="201">
        <f t="shared" si="3"/>
        <v>0</v>
      </c>
      <c r="AR101" s="22" t="s">
        <v>191</v>
      </c>
      <c r="AT101" s="22" t="s">
        <v>158</v>
      </c>
      <c r="AU101" s="22" t="s">
        <v>82</v>
      </c>
      <c r="AY101" s="22" t="s">
        <v>156</v>
      </c>
      <c r="BE101" s="202">
        <f t="shared" si="4"/>
        <v>0</v>
      </c>
      <c r="BF101" s="202">
        <f t="shared" si="5"/>
        <v>0</v>
      </c>
      <c r="BG101" s="202">
        <f t="shared" si="6"/>
        <v>0</v>
      </c>
      <c r="BH101" s="202">
        <f t="shared" si="7"/>
        <v>0</v>
      </c>
      <c r="BI101" s="202">
        <f t="shared" si="8"/>
        <v>0</v>
      </c>
      <c r="BJ101" s="22" t="s">
        <v>80</v>
      </c>
      <c r="BK101" s="202">
        <f t="shared" si="9"/>
        <v>0</v>
      </c>
      <c r="BL101" s="22" t="s">
        <v>191</v>
      </c>
      <c r="BM101" s="22" t="s">
        <v>206</v>
      </c>
    </row>
    <row r="102" spans="2:65" s="1" customFormat="1" ht="31.5" customHeight="1">
      <c r="B102" s="39"/>
      <c r="C102" s="227" t="s">
        <v>208</v>
      </c>
      <c r="D102" s="227" t="s">
        <v>238</v>
      </c>
      <c r="E102" s="228" t="s">
        <v>1715</v>
      </c>
      <c r="F102" s="229" t="s">
        <v>1716</v>
      </c>
      <c r="G102" s="230" t="s">
        <v>317</v>
      </c>
      <c r="H102" s="231">
        <v>2</v>
      </c>
      <c r="I102" s="232"/>
      <c r="J102" s="233">
        <f t="shared" si="0"/>
        <v>0</v>
      </c>
      <c r="K102" s="229" t="s">
        <v>21</v>
      </c>
      <c r="L102" s="234"/>
      <c r="M102" s="235" t="s">
        <v>21</v>
      </c>
      <c r="N102" s="236" t="s">
        <v>43</v>
      </c>
      <c r="O102" s="40"/>
      <c r="P102" s="200">
        <f t="shared" si="1"/>
        <v>0</v>
      </c>
      <c r="Q102" s="200">
        <v>0</v>
      </c>
      <c r="R102" s="200">
        <f t="shared" si="2"/>
        <v>0</v>
      </c>
      <c r="S102" s="200">
        <v>0</v>
      </c>
      <c r="T102" s="201">
        <f t="shared" si="3"/>
        <v>0</v>
      </c>
      <c r="AR102" s="22" t="s">
        <v>220</v>
      </c>
      <c r="AT102" s="22" t="s">
        <v>238</v>
      </c>
      <c r="AU102" s="22" t="s">
        <v>82</v>
      </c>
      <c r="AY102" s="22" t="s">
        <v>156</v>
      </c>
      <c r="BE102" s="202">
        <f t="shared" si="4"/>
        <v>0</v>
      </c>
      <c r="BF102" s="202">
        <f t="shared" si="5"/>
        <v>0</v>
      </c>
      <c r="BG102" s="202">
        <f t="shared" si="6"/>
        <v>0</v>
      </c>
      <c r="BH102" s="202">
        <f t="shared" si="7"/>
        <v>0</v>
      </c>
      <c r="BI102" s="202">
        <f t="shared" si="8"/>
        <v>0</v>
      </c>
      <c r="BJ102" s="22" t="s">
        <v>80</v>
      </c>
      <c r="BK102" s="202">
        <f t="shared" si="9"/>
        <v>0</v>
      </c>
      <c r="BL102" s="22" t="s">
        <v>191</v>
      </c>
      <c r="BM102" s="22" t="s">
        <v>211</v>
      </c>
    </row>
    <row r="103" spans="2:65" s="1" customFormat="1" ht="31.5" customHeight="1">
      <c r="B103" s="39"/>
      <c r="C103" s="191" t="s">
        <v>188</v>
      </c>
      <c r="D103" s="191" t="s">
        <v>158</v>
      </c>
      <c r="E103" s="192" t="s">
        <v>1717</v>
      </c>
      <c r="F103" s="193" t="s">
        <v>1718</v>
      </c>
      <c r="G103" s="194" t="s">
        <v>317</v>
      </c>
      <c r="H103" s="195">
        <v>2</v>
      </c>
      <c r="I103" s="196"/>
      <c r="J103" s="197">
        <f t="shared" si="0"/>
        <v>0</v>
      </c>
      <c r="K103" s="193" t="s">
        <v>21</v>
      </c>
      <c r="L103" s="59"/>
      <c r="M103" s="198" t="s">
        <v>21</v>
      </c>
      <c r="N103" s="199" t="s">
        <v>43</v>
      </c>
      <c r="O103" s="40"/>
      <c r="P103" s="200">
        <f t="shared" si="1"/>
        <v>0</v>
      </c>
      <c r="Q103" s="200">
        <v>0</v>
      </c>
      <c r="R103" s="200">
        <f t="shared" si="2"/>
        <v>0</v>
      </c>
      <c r="S103" s="200">
        <v>0</v>
      </c>
      <c r="T103" s="201">
        <f t="shared" si="3"/>
        <v>0</v>
      </c>
      <c r="AR103" s="22" t="s">
        <v>191</v>
      </c>
      <c r="AT103" s="22" t="s">
        <v>158</v>
      </c>
      <c r="AU103" s="22" t="s">
        <v>82</v>
      </c>
      <c r="AY103" s="22" t="s">
        <v>156</v>
      </c>
      <c r="BE103" s="202">
        <f t="shared" si="4"/>
        <v>0</v>
      </c>
      <c r="BF103" s="202">
        <f t="shared" si="5"/>
        <v>0</v>
      </c>
      <c r="BG103" s="202">
        <f t="shared" si="6"/>
        <v>0</v>
      </c>
      <c r="BH103" s="202">
        <f t="shared" si="7"/>
        <v>0</v>
      </c>
      <c r="BI103" s="202">
        <f t="shared" si="8"/>
        <v>0</v>
      </c>
      <c r="BJ103" s="22" t="s">
        <v>80</v>
      </c>
      <c r="BK103" s="202">
        <f t="shared" si="9"/>
        <v>0</v>
      </c>
      <c r="BL103" s="22" t="s">
        <v>191</v>
      </c>
      <c r="BM103" s="22" t="s">
        <v>214</v>
      </c>
    </row>
    <row r="104" spans="2:65" s="1" customFormat="1" ht="31.5" customHeight="1">
      <c r="B104" s="39"/>
      <c r="C104" s="227" t="s">
        <v>10</v>
      </c>
      <c r="D104" s="227" t="s">
        <v>238</v>
      </c>
      <c r="E104" s="228" t="s">
        <v>1719</v>
      </c>
      <c r="F104" s="229" t="s">
        <v>1720</v>
      </c>
      <c r="G104" s="230" t="s">
        <v>317</v>
      </c>
      <c r="H104" s="231">
        <v>1</v>
      </c>
      <c r="I104" s="232"/>
      <c r="J104" s="233">
        <f t="shared" si="0"/>
        <v>0</v>
      </c>
      <c r="K104" s="229" t="s">
        <v>21</v>
      </c>
      <c r="L104" s="234"/>
      <c r="M104" s="235" t="s">
        <v>21</v>
      </c>
      <c r="N104" s="236" t="s">
        <v>43</v>
      </c>
      <c r="O104" s="40"/>
      <c r="P104" s="200">
        <f t="shared" si="1"/>
        <v>0</v>
      </c>
      <c r="Q104" s="200">
        <v>0</v>
      </c>
      <c r="R104" s="200">
        <f t="shared" si="2"/>
        <v>0</v>
      </c>
      <c r="S104" s="200">
        <v>0</v>
      </c>
      <c r="T104" s="201">
        <f t="shared" si="3"/>
        <v>0</v>
      </c>
      <c r="AR104" s="22" t="s">
        <v>220</v>
      </c>
      <c r="AT104" s="22" t="s">
        <v>238</v>
      </c>
      <c r="AU104" s="22" t="s">
        <v>82</v>
      </c>
      <c r="AY104" s="22" t="s">
        <v>156</v>
      </c>
      <c r="BE104" s="202">
        <f t="shared" si="4"/>
        <v>0</v>
      </c>
      <c r="BF104" s="202">
        <f t="shared" si="5"/>
        <v>0</v>
      </c>
      <c r="BG104" s="202">
        <f t="shared" si="6"/>
        <v>0</v>
      </c>
      <c r="BH104" s="202">
        <f t="shared" si="7"/>
        <v>0</v>
      </c>
      <c r="BI104" s="202">
        <f t="shared" si="8"/>
        <v>0</v>
      </c>
      <c r="BJ104" s="22" t="s">
        <v>80</v>
      </c>
      <c r="BK104" s="202">
        <f t="shared" si="9"/>
        <v>0</v>
      </c>
      <c r="BL104" s="22" t="s">
        <v>191</v>
      </c>
      <c r="BM104" s="22" t="s">
        <v>217</v>
      </c>
    </row>
    <row r="105" spans="2:65" s="1" customFormat="1" ht="31.5" customHeight="1">
      <c r="B105" s="39"/>
      <c r="C105" s="191" t="s">
        <v>191</v>
      </c>
      <c r="D105" s="191" t="s">
        <v>158</v>
      </c>
      <c r="E105" s="192" t="s">
        <v>1721</v>
      </c>
      <c r="F105" s="193" t="s">
        <v>1722</v>
      </c>
      <c r="G105" s="194" t="s">
        <v>317</v>
      </c>
      <c r="H105" s="195">
        <v>1</v>
      </c>
      <c r="I105" s="196"/>
      <c r="J105" s="197">
        <f t="shared" si="0"/>
        <v>0</v>
      </c>
      <c r="K105" s="193" t="s">
        <v>21</v>
      </c>
      <c r="L105" s="59"/>
      <c r="M105" s="198" t="s">
        <v>21</v>
      </c>
      <c r="N105" s="199" t="s">
        <v>43</v>
      </c>
      <c r="O105" s="40"/>
      <c r="P105" s="200">
        <f t="shared" si="1"/>
        <v>0</v>
      </c>
      <c r="Q105" s="200">
        <v>0</v>
      </c>
      <c r="R105" s="200">
        <f t="shared" si="2"/>
        <v>0</v>
      </c>
      <c r="S105" s="200">
        <v>0</v>
      </c>
      <c r="T105" s="201">
        <f t="shared" si="3"/>
        <v>0</v>
      </c>
      <c r="AR105" s="22" t="s">
        <v>191</v>
      </c>
      <c r="AT105" s="22" t="s">
        <v>158</v>
      </c>
      <c r="AU105" s="22" t="s">
        <v>82</v>
      </c>
      <c r="AY105" s="22" t="s">
        <v>156</v>
      </c>
      <c r="BE105" s="202">
        <f t="shared" si="4"/>
        <v>0</v>
      </c>
      <c r="BF105" s="202">
        <f t="shared" si="5"/>
        <v>0</v>
      </c>
      <c r="BG105" s="202">
        <f t="shared" si="6"/>
        <v>0</v>
      </c>
      <c r="BH105" s="202">
        <f t="shared" si="7"/>
        <v>0</v>
      </c>
      <c r="BI105" s="202">
        <f t="shared" si="8"/>
        <v>0</v>
      </c>
      <c r="BJ105" s="22" t="s">
        <v>80</v>
      </c>
      <c r="BK105" s="202">
        <f t="shared" si="9"/>
        <v>0</v>
      </c>
      <c r="BL105" s="22" t="s">
        <v>191</v>
      </c>
      <c r="BM105" s="22" t="s">
        <v>220</v>
      </c>
    </row>
    <row r="106" spans="2:65" s="1" customFormat="1" ht="22.5" customHeight="1">
      <c r="B106" s="39"/>
      <c r="C106" s="227" t="s">
        <v>222</v>
      </c>
      <c r="D106" s="227" t="s">
        <v>238</v>
      </c>
      <c r="E106" s="228" t="s">
        <v>1723</v>
      </c>
      <c r="F106" s="229" t="s">
        <v>1724</v>
      </c>
      <c r="G106" s="230" t="s">
        <v>317</v>
      </c>
      <c r="H106" s="231">
        <v>4</v>
      </c>
      <c r="I106" s="232"/>
      <c r="J106" s="233">
        <f t="shared" si="0"/>
        <v>0</v>
      </c>
      <c r="K106" s="229" t="s">
        <v>21</v>
      </c>
      <c r="L106" s="234"/>
      <c r="M106" s="235" t="s">
        <v>21</v>
      </c>
      <c r="N106" s="236" t="s">
        <v>43</v>
      </c>
      <c r="O106" s="40"/>
      <c r="P106" s="200">
        <f t="shared" si="1"/>
        <v>0</v>
      </c>
      <c r="Q106" s="200">
        <v>0</v>
      </c>
      <c r="R106" s="200">
        <f t="shared" si="2"/>
        <v>0</v>
      </c>
      <c r="S106" s="200">
        <v>0</v>
      </c>
      <c r="T106" s="201">
        <f t="shared" si="3"/>
        <v>0</v>
      </c>
      <c r="AR106" s="22" t="s">
        <v>220</v>
      </c>
      <c r="AT106" s="22" t="s">
        <v>238</v>
      </c>
      <c r="AU106" s="22" t="s">
        <v>82</v>
      </c>
      <c r="AY106" s="22" t="s">
        <v>156</v>
      </c>
      <c r="BE106" s="202">
        <f t="shared" si="4"/>
        <v>0</v>
      </c>
      <c r="BF106" s="202">
        <f t="shared" si="5"/>
        <v>0</v>
      </c>
      <c r="BG106" s="202">
        <f t="shared" si="6"/>
        <v>0</v>
      </c>
      <c r="BH106" s="202">
        <f t="shared" si="7"/>
        <v>0</v>
      </c>
      <c r="BI106" s="202">
        <f t="shared" si="8"/>
        <v>0</v>
      </c>
      <c r="BJ106" s="22" t="s">
        <v>80</v>
      </c>
      <c r="BK106" s="202">
        <f t="shared" si="9"/>
        <v>0</v>
      </c>
      <c r="BL106" s="22" t="s">
        <v>191</v>
      </c>
      <c r="BM106" s="22" t="s">
        <v>225</v>
      </c>
    </row>
    <row r="107" spans="2:65" s="1" customFormat="1" ht="22.5" customHeight="1">
      <c r="B107" s="39"/>
      <c r="C107" s="191" t="s">
        <v>195</v>
      </c>
      <c r="D107" s="191" t="s">
        <v>158</v>
      </c>
      <c r="E107" s="192" t="s">
        <v>1725</v>
      </c>
      <c r="F107" s="193" t="s">
        <v>1726</v>
      </c>
      <c r="G107" s="194" t="s">
        <v>317</v>
      </c>
      <c r="H107" s="195">
        <v>4</v>
      </c>
      <c r="I107" s="196"/>
      <c r="J107" s="197">
        <f t="shared" si="0"/>
        <v>0</v>
      </c>
      <c r="K107" s="193" t="s">
        <v>21</v>
      </c>
      <c r="L107" s="59"/>
      <c r="M107" s="198" t="s">
        <v>21</v>
      </c>
      <c r="N107" s="199" t="s">
        <v>43</v>
      </c>
      <c r="O107" s="40"/>
      <c r="P107" s="200">
        <f t="shared" si="1"/>
        <v>0</v>
      </c>
      <c r="Q107" s="200">
        <v>0</v>
      </c>
      <c r="R107" s="200">
        <f t="shared" si="2"/>
        <v>0</v>
      </c>
      <c r="S107" s="200">
        <v>0</v>
      </c>
      <c r="T107" s="201">
        <f t="shared" si="3"/>
        <v>0</v>
      </c>
      <c r="AR107" s="22" t="s">
        <v>191</v>
      </c>
      <c r="AT107" s="22" t="s">
        <v>158</v>
      </c>
      <c r="AU107" s="22" t="s">
        <v>82</v>
      </c>
      <c r="AY107" s="22" t="s">
        <v>156</v>
      </c>
      <c r="BE107" s="202">
        <f t="shared" si="4"/>
        <v>0</v>
      </c>
      <c r="BF107" s="202">
        <f t="shared" si="5"/>
        <v>0</v>
      </c>
      <c r="BG107" s="202">
        <f t="shared" si="6"/>
        <v>0</v>
      </c>
      <c r="BH107" s="202">
        <f t="shared" si="7"/>
        <v>0</v>
      </c>
      <c r="BI107" s="202">
        <f t="shared" si="8"/>
        <v>0</v>
      </c>
      <c r="BJ107" s="22" t="s">
        <v>80</v>
      </c>
      <c r="BK107" s="202">
        <f t="shared" si="9"/>
        <v>0</v>
      </c>
      <c r="BL107" s="22" t="s">
        <v>191</v>
      </c>
      <c r="BM107" s="22" t="s">
        <v>228</v>
      </c>
    </row>
    <row r="108" spans="2:65" s="1" customFormat="1" ht="22.5" customHeight="1">
      <c r="B108" s="39"/>
      <c r="C108" s="227" t="s">
        <v>229</v>
      </c>
      <c r="D108" s="227" t="s">
        <v>238</v>
      </c>
      <c r="E108" s="228" t="s">
        <v>1727</v>
      </c>
      <c r="F108" s="229" t="s">
        <v>1728</v>
      </c>
      <c r="G108" s="230" t="s">
        <v>317</v>
      </c>
      <c r="H108" s="231">
        <v>1</v>
      </c>
      <c r="I108" s="232"/>
      <c r="J108" s="233">
        <f t="shared" si="0"/>
        <v>0</v>
      </c>
      <c r="K108" s="229" t="s">
        <v>21</v>
      </c>
      <c r="L108" s="234"/>
      <c r="M108" s="235" t="s">
        <v>21</v>
      </c>
      <c r="N108" s="236" t="s">
        <v>43</v>
      </c>
      <c r="O108" s="40"/>
      <c r="P108" s="200">
        <f t="shared" si="1"/>
        <v>0</v>
      </c>
      <c r="Q108" s="200">
        <v>0</v>
      </c>
      <c r="R108" s="200">
        <f t="shared" si="2"/>
        <v>0</v>
      </c>
      <c r="S108" s="200">
        <v>0</v>
      </c>
      <c r="T108" s="201">
        <f t="shared" si="3"/>
        <v>0</v>
      </c>
      <c r="AR108" s="22" t="s">
        <v>220</v>
      </c>
      <c r="AT108" s="22" t="s">
        <v>238</v>
      </c>
      <c r="AU108" s="22" t="s">
        <v>82</v>
      </c>
      <c r="AY108" s="22" t="s">
        <v>156</v>
      </c>
      <c r="BE108" s="202">
        <f t="shared" si="4"/>
        <v>0</v>
      </c>
      <c r="BF108" s="202">
        <f t="shared" si="5"/>
        <v>0</v>
      </c>
      <c r="BG108" s="202">
        <f t="shared" si="6"/>
        <v>0</v>
      </c>
      <c r="BH108" s="202">
        <f t="shared" si="7"/>
        <v>0</v>
      </c>
      <c r="BI108" s="202">
        <f t="shared" si="8"/>
        <v>0</v>
      </c>
      <c r="BJ108" s="22" t="s">
        <v>80</v>
      </c>
      <c r="BK108" s="202">
        <f t="shared" si="9"/>
        <v>0</v>
      </c>
      <c r="BL108" s="22" t="s">
        <v>191</v>
      </c>
      <c r="BM108" s="22" t="s">
        <v>233</v>
      </c>
    </row>
    <row r="109" spans="2:65" s="1" customFormat="1" ht="22.5" customHeight="1">
      <c r="B109" s="39"/>
      <c r="C109" s="191" t="s">
        <v>198</v>
      </c>
      <c r="D109" s="191" t="s">
        <v>158</v>
      </c>
      <c r="E109" s="192" t="s">
        <v>1729</v>
      </c>
      <c r="F109" s="193" t="s">
        <v>1730</v>
      </c>
      <c r="G109" s="194" t="s">
        <v>317</v>
      </c>
      <c r="H109" s="195">
        <v>1</v>
      </c>
      <c r="I109" s="196"/>
      <c r="J109" s="197">
        <f t="shared" si="0"/>
        <v>0</v>
      </c>
      <c r="K109" s="193" t="s">
        <v>21</v>
      </c>
      <c r="L109" s="59"/>
      <c r="M109" s="198" t="s">
        <v>21</v>
      </c>
      <c r="N109" s="199" t="s">
        <v>43</v>
      </c>
      <c r="O109" s="40"/>
      <c r="P109" s="200">
        <f t="shared" si="1"/>
        <v>0</v>
      </c>
      <c r="Q109" s="200">
        <v>0</v>
      </c>
      <c r="R109" s="200">
        <f t="shared" si="2"/>
        <v>0</v>
      </c>
      <c r="S109" s="200">
        <v>0</v>
      </c>
      <c r="T109" s="201">
        <f t="shared" si="3"/>
        <v>0</v>
      </c>
      <c r="AR109" s="22" t="s">
        <v>191</v>
      </c>
      <c r="AT109" s="22" t="s">
        <v>158</v>
      </c>
      <c r="AU109" s="22" t="s">
        <v>82</v>
      </c>
      <c r="AY109" s="22" t="s">
        <v>156</v>
      </c>
      <c r="BE109" s="202">
        <f t="shared" si="4"/>
        <v>0</v>
      </c>
      <c r="BF109" s="202">
        <f t="shared" si="5"/>
        <v>0</v>
      </c>
      <c r="BG109" s="202">
        <f t="shared" si="6"/>
        <v>0</v>
      </c>
      <c r="BH109" s="202">
        <f t="shared" si="7"/>
        <v>0</v>
      </c>
      <c r="BI109" s="202">
        <f t="shared" si="8"/>
        <v>0</v>
      </c>
      <c r="BJ109" s="22" t="s">
        <v>80</v>
      </c>
      <c r="BK109" s="202">
        <f t="shared" si="9"/>
        <v>0</v>
      </c>
      <c r="BL109" s="22" t="s">
        <v>191</v>
      </c>
      <c r="BM109" s="22" t="s">
        <v>236</v>
      </c>
    </row>
    <row r="110" spans="2:65" s="10" customFormat="1" ht="29.85" customHeight="1">
      <c r="B110" s="174"/>
      <c r="C110" s="175"/>
      <c r="D110" s="188" t="s">
        <v>71</v>
      </c>
      <c r="E110" s="189" t="s">
        <v>1731</v>
      </c>
      <c r="F110" s="189" t="s">
        <v>1732</v>
      </c>
      <c r="G110" s="175"/>
      <c r="H110" s="175"/>
      <c r="I110" s="178"/>
      <c r="J110" s="190">
        <f>BK110</f>
        <v>0</v>
      </c>
      <c r="K110" s="175"/>
      <c r="L110" s="180"/>
      <c r="M110" s="181"/>
      <c r="N110" s="182"/>
      <c r="O110" s="182"/>
      <c r="P110" s="183">
        <f>SUM(P111:P112)</f>
        <v>0</v>
      </c>
      <c r="Q110" s="182"/>
      <c r="R110" s="183">
        <f>SUM(R111:R112)</f>
        <v>0</v>
      </c>
      <c r="S110" s="182"/>
      <c r="T110" s="184">
        <f>SUM(T111:T112)</f>
        <v>0</v>
      </c>
      <c r="AR110" s="185" t="s">
        <v>80</v>
      </c>
      <c r="AT110" s="186" t="s">
        <v>71</v>
      </c>
      <c r="AU110" s="186" t="s">
        <v>80</v>
      </c>
      <c r="AY110" s="185" t="s">
        <v>156</v>
      </c>
      <c r="BK110" s="187">
        <f>SUM(BK111:BK112)</f>
        <v>0</v>
      </c>
    </row>
    <row r="111" spans="2:65" s="1" customFormat="1" ht="31.5" customHeight="1">
      <c r="B111" s="39"/>
      <c r="C111" s="227" t="s">
        <v>9</v>
      </c>
      <c r="D111" s="227" t="s">
        <v>238</v>
      </c>
      <c r="E111" s="228" t="s">
        <v>1733</v>
      </c>
      <c r="F111" s="229" t="s">
        <v>1734</v>
      </c>
      <c r="G111" s="230" t="s">
        <v>317</v>
      </c>
      <c r="H111" s="231">
        <v>3</v>
      </c>
      <c r="I111" s="232"/>
      <c r="J111" s="233">
        <f>ROUND(I111*H111,2)</f>
        <v>0</v>
      </c>
      <c r="K111" s="229" t="s">
        <v>21</v>
      </c>
      <c r="L111" s="234"/>
      <c r="M111" s="235" t="s">
        <v>21</v>
      </c>
      <c r="N111" s="236" t="s">
        <v>43</v>
      </c>
      <c r="O111" s="40"/>
      <c r="P111" s="200">
        <f>O111*H111</f>
        <v>0</v>
      </c>
      <c r="Q111" s="200">
        <v>0</v>
      </c>
      <c r="R111" s="200">
        <f>Q111*H111</f>
        <v>0</v>
      </c>
      <c r="S111" s="200">
        <v>0</v>
      </c>
      <c r="T111" s="201">
        <f>S111*H111</f>
        <v>0</v>
      </c>
      <c r="AR111" s="22" t="s">
        <v>176</v>
      </c>
      <c r="AT111" s="22" t="s">
        <v>238</v>
      </c>
      <c r="AU111" s="22" t="s">
        <v>82</v>
      </c>
      <c r="AY111" s="22" t="s">
        <v>156</v>
      </c>
      <c r="BE111" s="202">
        <f>IF(N111="základní",J111,0)</f>
        <v>0</v>
      </c>
      <c r="BF111" s="202">
        <f>IF(N111="snížená",J111,0)</f>
        <v>0</v>
      </c>
      <c r="BG111" s="202">
        <f>IF(N111="zákl. přenesená",J111,0)</f>
        <v>0</v>
      </c>
      <c r="BH111" s="202">
        <f>IF(N111="sníž. přenesená",J111,0)</f>
        <v>0</v>
      </c>
      <c r="BI111" s="202">
        <f>IF(N111="nulová",J111,0)</f>
        <v>0</v>
      </c>
      <c r="BJ111" s="22" t="s">
        <v>80</v>
      </c>
      <c r="BK111" s="202">
        <f>ROUND(I111*H111,2)</f>
        <v>0</v>
      </c>
      <c r="BL111" s="22" t="s">
        <v>162</v>
      </c>
      <c r="BM111" s="22" t="s">
        <v>241</v>
      </c>
    </row>
    <row r="112" spans="2:65" s="1" customFormat="1" ht="31.5" customHeight="1">
      <c r="B112" s="39"/>
      <c r="C112" s="191" t="s">
        <v>203</v>
      </c>
      <c r="D112" s="191" t="s">
        <v>158</v>
      </c>
      <c r="E112" s="192" t="s">
        <v>1735</v>
      </c>
      <c r="F112" s="193" t="s">
        <v>1736</v>
      </c>
      <c r="G112" s="194" t="s">
        <v>317</v>
      </c>
      <c r="H112" s="195">
        <v>3</v>
      </c>
      <c r="I112" s="196"/>
      <c r="J112" s="197">
        <f>ROUND(I112*H112,2)</f>
        <v>0</v>
      </c>
      <c r="K112" s="193" t="s">
        <v>21</v>
      </c>
      <c r="L112" s="59"/>
      <c r="M112" s="198" t="s">
        <v>21</v>
      </c>
      <c r="N112" s="199" t="s">
        <v>43</v>
      </c>
      <c r="O112" s="40"/>
      <c r="P112" s="200">
        <f>O112*H112</f>
        <v>0</v>
      </c>
      <c r="Q112" s="200">
        <v>0</v>
      </c>
      <c r="R112" s="200">
        <f>Q112*H112</f>
        <v>0</v>
      </c>
      <c r="S112" s="200">
        <v>0</v>
      </c>
      <c r="T112" s="201">
        <f>S112*H112</f>
        <v>0</v>
      </c>
      <c r="AR112" s="22" t="s">
        <v>162</v>
      </c>
      <c r="AT112" s="22" t="s">
        <v>158</v>
      </c>
      <c r="AU112" s="22" t="s">
        <v>82</v>
      </c>
      <c r="AY112" s="22" t="s">
        <v>156</v>
      </c>
      <c r="BE112" s="202">
        <f>IF(N112="základní",J112,0)</f>
        <v>0</v>
      </c>
      <c r="BF112" s="202">
        <f>IF(N112="snížená",J112,0)</f>
        <v>0</v>
      </c>
      <c r="BG112" s="202">
        <f>IF(N112="zákl. přenesená",J112,0)</f>
        <v>0</v>
      </c>
      <c r="BH112" s="202">
        <f>IF(N112="sníž. přenesená",J112,0)</f>
        <v>0</v>
      </c>
      <c r="BI112" s="202">
        <f>IF(N112="nulová",J112,0)</f>
        <v>0</v>
      </c>
      <c r="BJ112" s="22" t="s">
        <v>80</v>
      </c>
      <c r="BK112" s="202">
        <f>ROUND(I112*H112,2)</f>
        <v>0</v>
      </c>
      <c r="BL112" s="22" t="s">
        <v>162</v>
      </c>
      <c r="BM112" s="22" t="s">
        <v>244</v>
      </c>
    </row>
    <row r="113" spans="2:65" s="10" customFormat="1" ht="29.85" customHeight="1">
      <c r="B113" s="174"/>
      <c r="C113" s="175"/>
      <c r="D113" s="188" t="s">
        <v>71</v>
      </c>
      <c r="E113" s="189" t="s">
        <v>1737</v>
      </c>
      <c r="F113" s="189" t="s">
        <v>1004</v>
      </c>
      <c r="G113" s="175"/>
      <c r="H113" s="175"/>
      <c r="I113" s="178"/>
      <c r="J113" s="190">
        <f>BK113</f>
        <v>0</v>
      </c>
      <c r="K113" s="175"/>
      <c r="L113" s="180"/>
      <c r="M113" s="181"/>
      <c r="N113" s="182"/>
      <c r="O113" s="182"/>
      <c r="P113" s="183">
        <f>SUM(P114:P119)</f>
        <v>0</v>
      </c>
      <c r="Q113" s="182"/>
      <c r="R113" s="183">
        <f>SUM(R114:R119)</f>
        <v>0</v>
      </c>
      <c r="S113" s="182"/>
      <c r="T113" s="184">
        <f>SUM(T114:T119)</f>
        <v>0</v>
      </c>
      <c r="AR113" s="185" t="s">
        <v>80</v>
      </c>
      <c r="AT113" s="186" t="s">
        <v>71</v>
      </c>
      <c r="AU113" s="186" t="s">
        <v>80</v>
      </c>
      <c r="AY113" s="185" t="s">
        <v>156</v>
      </c>
      <c r="BK113" s="187">
        <f>SUM(BK114:BK119)</f>
        <v>0</v>
      </c>
    </row>
    <row r="114" spans="2:65" s="1" customFormat="1" ht="31.5" customHeight="1">
      <c r="B114" s="39"/>
      <c r="C114" s="227" t="s">
        <v>252</v>
      </c>
      <c r="D114" s="227" t="s">
        <v>238</v>
      </c>
      <c r="E114" s="228" t="s">
        <v>1738</v>
      </c>
      <c r="F114" s="229" t="s">
        <v>1739</v>
      </c>
      <c r="G114" s="230" t="s">
        <v>317</v>
      </c>
      <c r="H114" s="231">
        <v>1</v>
      </c>
      <c r="I114" s="232"/>
      <c r="J114" s="233">
        <f t="shared" ref="J114:J119" si="10">ROUND(I114*H114,2)</f>
        <v>0</v>
      </c>
      <c r="K114" s="229" t="s">
        <v>21</v>
      </c>
      <c r="L114" s="234"/>
      <c r="M114" s="235" t="s">
        <v>21</v>
      </c>
      <c r="N114" s="236" t="s">
        <v>43</v>
      </c>
      <c r="O114" s="40"/>
      <c r="P114" s="200">
        <f t="shared" ref="P114:P119" si="11">O114*H114</f>
        <v>0</v>
      </c>
      <c r="Q114" s="200">
        <v>0</v>
      </c>
      <c r="R114" s="200">
        <f t="shared" ref="R114:R119" si="12">Q114*H114</f>
        <v>0</v>
      </c>
      <c r="S114" s="200">
        <v>0</v>
      </c>
      <c r="T114" s="201">
        <f t="shared" ref="T114:T119" si="13">S114*H114</f>
        <v>0</v>
      </c>
      <c r="AR114" s="22" t="s">
        <v>176</v>
      </c>
      <c r="AT114" s="22" t="s">
        <v>238</v>
      </c>
      <c r="AU114" s="22" t="s">
        <v>82</v>
      </c>
      <c r="AY114" s="22" t="s">
        <v>156</v>
      </c>
      <c r="BE114" s="202">
        <f t="shared" ref="BE114:BE119" si="14">IF(N114="základní",J114,0)</f>
        <v>0</v>
      </c>
      <c r="BF114" s="202">
        <f t="shared" ref="BF114:BF119" si="15">IF(N114="snížená",J114,0)</f>
        <v>0</v>
      </c>
      <c r="BG114" s="202">
        <f t="shared" ref="BG114:BG119" si="16">IF(N114="zákl. přenesená",J114,0)</f>
        <v>0</v>
      </c>
      <c r="BH114" s="202">
        <f t="shared" ref="BH114:BH119" si="17">IF(N114="sníž. přenesená",J114,0)</f>
        <v>0</v>
      </c>
      <c r="BI114" s="202">
        <f t="shared" ref="BI114:BI119" si="18">IF(N114="nulová",J114,0)</f>
        <v>0</v>
      </c>
      <c r="BJ114" s="22" t="s">
        <v>80</v>
      </c>
      <c r="BK114" s="202">
        <f t="shared" ref="BK114:BK119" si="19">ROUND(I114*H114,2)</f>
        <v>0</v>
      </c>
      <c r="BL114" s="22" t="s">
        <v>162</v>
      </c>
      <c r="BM114" s="22" t="s">
        <v>255</v>
      </c>
    </row>
    <row r="115" spans="2:65" s="1" customFormat="1" ht="44.25" customHeight="1">
      <c r="B115" s="39"/>
      <c r="C115" s="191" t="s">
        <v>206</v>
      </c>
      <c r="D115" s="191" t="s">
        <v>158</v>
      </c>
      <c r="E115" s="192" t="s">
        <v>1740</v>
      </c>
      <c r="F115" s="193" t="s">
        <v>1741</v>
      </c>
      <c r="G115" s="194" t="s">
        <v>317</v>
      </c>
      <c r="H115" s="195">
        <v>1</v>
      </c>
      <c r="I115" s="196"/>
      <c r="J115" s="197">
        <f t="shared" si="10"/>
        <v>0</v>
      </c>
      <c r="K115" s="193" t="s">
        <v>21</v>
      </c>
      <c r="L115" s="59"/>
      <c r="M115" s="198" t="s">
        <v>21</v>
      </c>
      <c r="N115" s="199" t="s">
        <v>43</v>
      </c>
      <c r="O115" s="40"/>
      <c r="P115" s="200">
        <f t="shared" si="11"/>
        <v>0</v>
      </c>
      <c r="Q115" s="200">
        <v>0</v>
      </c>
      <c r="R115" s="200">
        <f t="shared" si="12"/>
        <v>0</v>
      </c>
      <c r="S115" s="200">
        <v>0</v>
      </c>
      <c r="T115" s="201">
        <f t="shared" si="13"/>
        <v>0</v>
      </c>
      <c r="AR115" s="22" t="s">
        <v>162</v>
      </c>
      <c r="AT115" s="22" t="s">
        <v>158</v>
      </c>
      <c r="AU115" s="22" t="s">
        <v>82</v>
      </c>
      <c r="AY115" s="22" t="s">
        <v>156</v>
      </c>
      <c r="BE115" s="202">
        <f t="shared" si="14"/>
        <v>0</v>
      </c>
      <c r="BF115" s="202">
        <f t="shared" si="15"/>
        <v>0</v>
      </c>
      <c r="BG115" s="202">
        <f t="shared" si="16"/>
        <v>0</v>
      </c>
      <c r="BH115" s="202">
        <f t="shared" si="17"/>
        <v>0</v>
      </c>
      <c r="BI115" s="202">
        <f t="shared" si="18"/>
        <v>0</v>
      </c>
      <c r="BJ115" s="22" t="s">
        <v>80</v>
      </c>
      <c r="BK115" s="202">
        <f t="shared" si="19"/>
        <v>0</v>
      </c>
      <c r="BL115" s="22" t="s">
        <v>162</v>
      </c>
      <c r="BM115" s="22" t="s">
        <v>259</v>
      </c>
    </row>
    <row r="116" spans="2:65" s="1" customFormat="1" ht="31.5" customHeight="1">
      <c r="B116" s="39"/>
      <c r="C116" s="227" t="s">
        <v>261</v>
      </c>
      <c r="D116" s="227" t="s">
        <v>238</v>
      </c>
      <c r="E116" s="228" t="s">
        <v>1742</v>
      </c>
      <c r="F116" s="229" t="s">
        <v>1743</v>
      </c>
      <c r="G116" s="230" t="s">
        <v>317</v>
      </c>
      <c r="H116" s="231">
        <v>1</v>
      </c>
      <c r="I116" s="232"/>
      <c r="J116" s="233">
        <f t="shared" si="10"/>
        <v>0</v>
      </c>
      <c r="K116" s="229" t="s">
        <v>21</v>
      </c>
      <c r="L116" s="234"/>
      <c r="M116" s="235" t="s">
        <v>21</v>
      </c>
      <c r="N116" s="236" t="s">
        <v>43</v>
      </c>
      <c r="O116" s="40"/>
      <c r="P116" s="200">
        <f t="shared" si="11"/>
        <v>0</v>
      </c>
      <c r="Q116" s="200">
        <v>0</v>
      </c>
      <c r="R116" s="200">
        <f t="shared" si="12"/>
        <v>0</v>
      </c>
      <c r="S116" s="200">
        <v>0</v>
      </c>
      <c r="T116" s="201">
        <f t="shared" si="13"/>
        <v>0</v>
      </c>
      <c r="AR116" s="22" t="s">
        <v>176</v>
      </c>
      <c r="AT116" s="22" t="s">
        <v>238</v>
      </c>
      <c r="AU116" s="22" t="s">
        <v>82</v>
      </c>
      <c r="AY116" s="22" t="s">
        <v>156</v>
      </c>
      <c r="BE116" s="202">
        <f t="shared" si="14"/>
        <v>0</v>
      </c>
      <c r="BF116" s="202">
        <f t="shared" si="15"/>
        <v>0</v>
      </c>
      <c r="BG116" s="202">
        <f t="shared" si="16"/>
        <v>0</v>
      </c>
      <c r="BH116" s="202">
        <f t="shared" si="17"/>
        <v>0</v>
      </c>
      <c r="BI116" s="202">
        <f t="shared" si="18"/>
        <v>0</v>
      </c>
      <c r="BJ116" s="22" t="s">
        <v>80</v>
      </c>
      <c r="BK116" s="202">
        <f t="shared" si="19"/>
        <v>0</v>
      </c>
      <c r="BL116" s="22" t="s">
        <v>162</v>
      </c>
      <c r="BM116" s="22" t="s">
        <v>264</v>
      </c>
    </row>
    <row r="117" spans="2:65" s="1" customFormat="1" ht="44.25" customHeight="1">
      <c r="B117" s="39"/>
      <c r="C117" s="191" t="s">
        <v>211</v>
      </c>
      <c r="D117" s="191" t="s">
        <v>158</v>
      </c>
      <c r="E117" s="192" t="s">
        <v>1744</v>
      </c>
      <c r="F117" s="193" t="s">
        <v>1745</v>
      </c>
      <c r="G117" s="194" t="s">
        <v>317</v>
      </c>
      <c r="H117" s="195">
        <v>1</v>
      </c>
      <c r="I117" s="196"/>
      <c r="J117" s="197">
        <f t="shared" si="10"/>
        <v>0</v>
      </c>
      <c r="K117" s="193" t="s">
        <v>21</v>
      </c>
      <c r="L117" s="59"/>
      <c r="M117" s="198" t="s">
        <v>21</v>
      </c>
      <c r="N117" s="199" t="s">
        <v>43</v>
      </c>
      <c r="O117" s="40"/>
      <c r="P117" s="200">
        <f t="shared" si="11"/>
        <v>0</v>
      </c>
      <c r="Q117" s="200">
        <v>0</v>
      </c>
      <c r="R117" s="200">
        <f t="shared" si="12"/>
        <v>0</v>
      </c>
      <c r="S117" s="200">
        <v>0</v>
      </c>
      <c r="T117" s="201">
        <f t="shared" si="13"/>
        <v>0</v>
      </c>
      <c r="AR117" s="22" t="s">
        <v>162</v>
      </c>
      <c r="AT117" s="22" t="s">
        <v>158</v>
      </c>
      <c r="AU117" s="22" t="s">
        <v>82</v>
      </c>
      <c r="AY117" s="22" t="s">
        <v>156</v>
      </c>
      <c r="BE117" s="202">
        <f t="shared" si="14"/>
        <v>0</v>
      </c>
      <c r="BF117" s="202">
        <f t="shared" si="15"/>
        <v>0</v>
      </c>
      <c r="BG117" s="202">
        <f t="shared" si="16"/>
        <v>0</v>
      </c>
      <c r="BH117" s="202">
        <f t="shared" si="17"/>
        <v>0</v>
      </c>
      <c r="BI117" s="202">
        <f t="shared" si="18"/>
        <v>0</v>
      </c>
      <c r="BJ117" s="22" t="s">
        <v>80</v>
      </c>
      <c r="BK117" s="202">
        <f t="shared" si="19"/>
        <v>0</v>
      </c>
      <c r="BL117" s="22" t="s">
        <v>162</v>
      </c>
      <c r="BM117" s="22" t="s">
        <v>267</v>
      </c>
    </row>
    <row r="118" spans="2:65" s="1" customFormat="1" ht="31.5" customHeight="1">
      <c r="B118" s="39"/>
      <c r="C118" s="227" t="s">
        <v>272</v>
      </c>
      <c r="D118" s="227" t="s">
        <v>238</v>
      </c>
      <c r="E118" s="228" t="s">
        <v>1746</v>
      </c>
      <c r="F118" s="229" t="s">
        <v>1747</v>
      </c>
      <c r="G118" s="230" t="s">
        <v>317</v>
      </c>
      <c r="H118" s="231">
        <v>1</v>
      </c>
      <c r="I118" s="232"/>
      <c r="J118" s="233">
        <f t="shared" si="10"/>
        <v>0</v>
      </c>
      <c r="K118" s="229" t="s">
        <v>21</v>
      </c>
      <c r="L118" s="234"/>
      <c r="M118" s="235" t="s">
        <v>21</v>
      </c>
      <c r="N118" s="236" t="s">
        <v>43</v>
      </c>
      <c r="O118" s="40"/>
      <c r="P118" s="200">
        <f t="shared" si="11"/>
        <v>0</v>
      </c>
      <c r="Q118" s="200">
        <v>0</v>
      </c>
      <c r="R118" s="200">
        <f t="shared" si="12"/>
        <v>0</v>
      </c>
      <c r="S118" s="200">
        <v>0</v>
      </c>
      <c r="T118" s="201">
        <f t="shared" si="13"/>
        <v>0</v>
      </c>
      <c r="AR118" s="22" t="s">
        <v>176</v>
      </c>
      <c r="AT118" s="22" t="s">
        <v>238</v>
      </c>
      <c r="AU118" s="22" t="s">
        <v>82</v>
      </c>
      <c r="AY118" s="22" t="s">
        <v>156</v>
      </c>
      <c r="BE118" s="202">
        <f t="shared" si="14"/>
        <v>0</v>
      </c>
      <c r="BF118" s="202">
        <f t="shared" si="15"/>
        <v>0</v>
      </c>
      <c r="BG118" s="202">
        <f t="shared" si="16"/>
        <v>0</v>
      </c>
      <c r="BH118" s="202">
        <f t="shared" si="17"/>
        <v>0</v>
      </c>
      <c r="BI118" s="202">
        <f t="shared" si="18"/>
        <v>0</v>
      </c>
      <c r="BJ118" s="22" t="s">
        <v>80</v>
      </c>
      <c r="BK118" s="202">
        <f t="shared" si="19"/>
        <v>0</v>
      </c>
      <c r="BL118" s="22" t="s">
        <v>162</v>
      </c>
      <c r="BM118" s="22" t="s">
        <v>275</v>
      </c>
    </row>
    <row r="119" spans="2:65" s="1" customFormat="1" ht="31.5" customHeight="1">
      <c r="B119" s="39"/>
      <c r="C119" s="191" t="s">
        <v>214</v>
      </c>
      <c r="D119" s="191" t="s">
        <v>158</v>
      </c>
      <c r="E119" s="192" t="s">
        <v>1748</v>
      </c>
      <c r="F119" s="193" t="s">
        <v>1749</v>
      </c>
      <c r="G119" s="194" t="s">
        <v>317</v>
      </c>
      <c r="H119" s="195">
        <v>1</v>
      </c>
      <c r="I119" s="196"/>
      <c r="J119" s="197">
        <f t="shared" si="10"/>
        <v>0</v>
      </c>
      <c r="K119" s="193" t="s">
        <v>21</v>
      </c>
      <c r="L119" s="59"/>
      <c r="M119" s="198" t="s">
        <v>21</v>
      </c>
      <c r="N119" s="199" t="s">
        <v>43</v>
      </c>
      <c r="O119" s="40"/>
      <c r="P119" s="200">
        <f t="shared" si="11"/>
        <v>0</v>
      </c>
      <c r="Q119" s="200">
        <v>0</v>
      </c>
      <c r="R119" s="200">
        <f t="shared" si="12"/>
        <v>0</v>
      </c>
      <c r="S119" s="200">
        <v>0</v>
      </c>
      <c r="T119" s="201">
        <f t="shared" si="13"/>
        <v>0</v>
      </c>
      <c r="AR119" s="22" t="s">
        <v>162</v>
      </c>
      <c r="AT119" s="22" t="s">
        <v>158</v>
      </c>
      <c r="AU119" s="22" t="s">
        <v>82</v>
      </c>
      <c r="AY119" s="22" t="s">
        <v>156</v>
      </c>
      <c r="BE119" s="202">
        <f t="shared" si="14"/>
        <v>0</v>
      </c>
      <c r="BF119" s="202">
        <f t="shared" si="15"/>
        <v>0</v>
      </c>
      <c r="BG119" s="202">
        <f t="shared" si="16"/>
        <v>0</v>
      </c>
      <c r="BH119" s="202">
        <f t="shared" si="17"/>
        <v>0</v>
      </c>
      <c r="BI119" s="202">
        <f t="shared" si="18"/>
        <v>0</v>
      </c>
      <c r="BJ119" s="22" t="s">
        <v>80</v>
      </c>
      <c r="BK119" s="202">
        <f t="shared" si="19"/>
        <v>0</v>
      </c>
      <c r="BL119" s="22" t="s">
        <v>162</v>
      </c>
      <c r="BM119" s="22" t="s">
        <v>278</v>
      </c>
    </row>
    <row r="120" spans="2:65" s="10" customFormat="1" ht="29.85" customHeight="1">
      <c r="B120" s="174"/>
      <c r="C120" s="175"/>
      <c r="D120" s="188" t="s">
        <v>71</v>
      </c>
      <c r="E120" s="189" t="s">
        <v>1750</v>
      </c>
      <c r="F120" s="189" t="s">
        <v>1014</v>
      </c>
      <c r="G120" s="175"/>
      <c r="H120" s="175"/>
      <c r="I120" s="178"/>
      <c r="J120" s="190">
        <f>BK120</f>
        <v>0</v>
      </c>
      <c r="K120" s="175"/>
      <c r="L120" s="180"/>
      <c r="M120" s="181"/>
      <c r="N120" s="182"/>
      <c r="O120" s="182"/>
      <c r="P120" s="183">
        <f>SUM(P121:P152)</f>
        <v>0</v>
      </c>
      <c r="Q120" s="182"/>
      <c r="R120" s="183">
        <f>SUM(R121:R152)</f>
        <v>0</v>
      </c>
      <c r="S120" s="182"/>
      <c r="T120" s="184">
        <f>SUM(T121:T152)</f>
        <v>0</v>
      </c>
      <c r="AR120" s="185" t="s">
        <v>80</v>
      </c>
      <c r="AT120" s="186" t="s">
        <v>71</v>
      </c>
      <c r="AU120" s="186" t="s">
        <v>80</v>
      </c>
      <c r="AY120" s="185" t="s">
        <v>156</v>
      </c>
      <c r="BK120" s="187">
        <f>SUM(BK121:BK152)</f>
        <v>0</v>
      </c>
    </row>
    <row r="121" spans="2:65" s="1" customFormat="1" ht="22.5" customHeight="1">
      <c r="B121" s="39"/>
      <c r="C121" s="227" t="s">
        <v>279</v>
      </c>
      <c r="D121" s="227" t="s">
        <v>238</v>
      </c>
      <c r="E121" s="228" t="s">
        <v>1751</v>
      </c>
      <c r="F121" s="229" t="s">
        <v>1752</v>
      </c>
      <c r="G121" s="230" t="s">
        <v>349</v>
      </c>
      <c r="H121" s="231">
        <v>480</v>
      </c>
      <c r="I121" s="232"/>
      <c r="J121" s="233">
        <f t="shared" ref="J121:J152" si="20">ROUND(I121*H121,2)</f>
        <v>0</v>
      </c>
      <c r="K121" s="229" t="s">
        <v>21</v>
      </c>
      <c r="L121" s="234"/>
      <c r="M121" s="235" t="s">
        <v>21</v>
      </c>
      <c r="N121" s="236" t="s">
        <v>43</v>
      </c>
      <c r="O121" s="40"/>
      <c r="P121" s="200">
        <f t="shared" ref="P121:P152" si="21">O121*H121</f>
        <v>0</v>
      </c>
      <c r="Q121" s="200">
        <v>0</v>
      </c>
      <c r="R121" s="200">
        <f t="shared" ref="R121:R152" si="22">Q121*H121</f>
        <v>0</v>
      </c>
      <c r="S121" s="200">
        <v>0</v>
      </c>
      <c r="T121" s="201">
        <f t="shared" ref="T121:T152" si="23">S121*H121</f>
        <v>0</v>
      </c>
      <c r="AR121" s="22" t="s">
        <v>176</v>
      </c>
      <c r="AT121" s="22" t="s">
        <v>238</v>
      </c>
      <c r="AU121" s="22" t="s">
        <v>82</v>
      </c>
      <c r="AY121" s="22" t="s">
        <v>156</v>
      </c>
      <c r="BE121" s="202">
        <f t="shared" ref="BE121:BE152" si="24">IF(N121="základní",J121,0)</f>
        <v>0</v>
      </c>
      <c r="BF121" s="202">
        <f t="shared" ref="BF121:BF152" si="25">IF(N121="snížená",J121,0)</f>
        <v>0</v>
      </c>
      <c r="BG121" s="202">
        <f t="shared" ref="BG121:BG152" si="26">IF(N121="zákl. přenesená",J121,0)</f>
        <v>0</v>
      </c>
      <c r="BH121" s="202">
        <f t="shared" ref="BH121:BH152" si="27">IF(N121="sníž. přenesená",J121,0)</f>
        <v>0</v>
      </c>
      <c r="BI121" s="202">
        <f t="shared" ref="BI121:BI152" si="28">IF(N121="nulová",J121,0)</f>
        <v>0</v>
      </c>
      <c r="BJ121" s="22" t="s">
        <v>80</v>
      </c>
      <c r="BK121" s="202">
        <f t="shared" ref="BK121:BK152" si="29">ROUND(I121*H121,2)</f>
        <v>0</v>
      </c>
      <c r="BL121" s="22" t="s">
        <v>162</v>
      </c>
      <c r="BM121" s="22" t="s">
        <v>282</v>
      </c>
    </row>
    <row r="122" spans="2:65" s="1" customFormat="1" ht="22.5" customHeight="1">
      <c r="B122" s="39"/>
      <c r="C122" s="191" t="s">
        <v>217</v>
      </c>
      <c r="D122" s="191" t="s">
        <v>158</v>
      </c>
      <c r="E122" s="192" t="s">
        <v>1753</v>
      </c>
      <c r="F122" s="193" t="s">
        <v>1754</v>
      </c>
      <c r="G122" s="194" t="s">
        <v>349</v>
      </c>
      <c r="H122" s="195">
        <v>480</v>
      </c>
      <c r="I122" s="196"/>
      <c r="J122" s="197">
        <f t="shared" si="20"/>
        <v>0</v>
      </c>
      <c r="K122" s="193" t="s">
        <v>21</v>
      </c>
      <c r="L122" s="59"/>
      <c r="M122" s="198" t="s">
        <v>21</v>
      </c>
      <c r="N122" s="199" t="s">
        <v>43</v>
      </c>
      <c r="O122" s="40"/>
      <c r="P122" s="200">
        <f t="shared" si="21"/>
        <v>0</v>
      </c>
      <c r="Q122" s="200">
        <v>0</v>
      </c>
      <c r="R122" s="200">
        <f t="shared" si="22"/>
        <v>0</v>
      </c>
      <c r="S122" s="200">
        <v>0</v>
      </c>
      <c r="T122" s="201">
        <f t="shared" si="23"/>
        <v>0</v>
      </c>
      <c r="AR122" s="22" t="s">
        <v>162</v>
      </c>
      <c r="AT122" s="22" t="s">
        <v>158</v>
      </c>
      <c r="AU122" s="22" t="s">
        <v>82</v>
      </c>
      <c r="AY122" s="22" t="s">
        <v>156</v>
      </c>
      <c r="BE122" s="202">
        <f t="shared" si="24"/>
        <v>0</v>
      </c>
      <c r="BF122" s="202">
        <f t="shared" si="25"/>
        <v>0</v>
      </c>
      <c r="BG122" s="202">
        <f t="shared" si="26"/>
        <v>0</v>
      </c>
      <c r="BH122" s="202">
        <f t="shared" si="27"/>
        <v>0</v>
      </c>
      <c r="BI122" s="202">
        <f t="shared" si="28"/>
        <v>0</v>
      </c>
      <c r="BJ122" s="22" t="s">
        <v>80</v>
      </c>
      <c r="BK122" s="202">
        <f t="shared" si="29"/>
        <v>0</v>
      </c>
      <c r="BL122" s="22" t="s">
        <v>162</v>
      </c>
      <c r="BM122" s="22" t="s">
        <v>291</v>
      </c>
    </row>
    <row r="123" spans="2:65" s="1" customFormat="1" ht="22.5" customHeight="1">
      <c r="B123" s="39"/>
      <c r="C123" s="227" t="s">
        <v>292</v>
      </c>
      <c r="D123" s="227" t="s">
        <v>238</v>
      </c>
      <c r="E123" s="228" t="s">
        <v>1755</v>
      </c>
      <c r="F123" s="229" t="s">
        <v>1756</v>
      </c>
      <c r="G123" s="230" t="s">
        <v>349</v>
      </c>
      <c r="H123" s="231">
        <v>940</v>
      </c>
      <c r="I123" s="232"/>
      <c r="J123" s="233">
        <f t="shared" si="20"/>
        <v>0</v>
      </c>
      <c r="K123" s="229" t="s">
        <v>21</v>
      </c>
      <c r="L123" s="234"/>
      <c r="M123" s="235" t="s">
        <v>21</v>
      </c>
      <c r="N123" s="236" t="s">
        <v>43</v>
      </c>
      <c r="O123" s="40"/>
      <c r="P123" s="200">
        <f t="shared" si="21"/>
        <v>0</v>
      </c>
      <c r="Q123" s="200">
        <v>0</v>
      </c>
      <c r="R123" s="200">
        <f t="shared" si="22"/>
        <v>0</v>
      </c>
      <c r="S123" s="200">
        <v>0</v>
      </c>
      <c r="T123" s="201">
        <f t="shared" si="23"/>
        <v>0</v>
      </c>
      <c r="AR123" s="22" t="s">
        <v>176</v>
      </c>
      <c r="AT123" s="22" t="s">
        <v>238</v>
      </c>
      <c r="AU123" s="22" t="s">
        <v>82</v>
      </c>
      <c r="AY123" s="22" t="s">
        <v>156</v>
      </c>
      <c r="BE123" s="202">
        <f t="shared" si="24"/>
        <v>0</v>
      </c>
      <c r="BF123" s="202">
        <f t="shared" si="25"/>
        <v>0</v>
      </c>
      <c r="BG123" s="202">
        <f t="shared" si="26"/>
        <v>0</v>
      </c>
      <c r="BH123" s="202">
        <f t="shared" si="27"/>
        <v>0</v>
      </c>
      <c r="BI123" s="202">
        <f t="shared" si="28"/>
        <v>0</v>
      </c>
      <c r="BJ123" s="22" t="s">
        <v>80</v>
      </c>
      <c r="BK123" s="202">
        <f t="shared" si="29"/>
        <v>0</v>
      </c>
      <c r="BL123" s="22" t="s">
        <v>162</v>
      </c>
      <c r="BM123" s="22" t="s">
        <v>295</v>
      </c>
    </row>
    <row r="124" spans="2:65" s="1" customFormat="1" ht="22.5" customHeight="1">
      <c r="B124" s="39"/>
      <c r="C124" s="191" t="s">
        <v>220</v>
      </c>
      <c r="D124" s="191" t="s">
        <v>158</v>
      </c>
      <c r="E124" s="192" t="s">
        <v>1757</v>
      </c>
      <c r="F124" s="193" t="s">
        <v>1758</v>
      </c>
      <c r="G124" s="194" t="s">
        <v>349</v>
      </c>
      <c r="H124" s="195">
        <v>940</v>
      </c>
      <c r="I124" s="196"/>
      <c r="J124" s="197">
        <f t="shared" si="20"/>
        <v>0</v>
      </c>
      <c r="K124" s="193" t="s">
        <v>21</v>
      </c>
      <c r="L124" s="59"/>
      <c r="M124" s="198" t="s">
        <v>21</v>
      </c>
      <c r="N124" s="199" t="s">
        <v>43</v>
      </c>
      <c r="O124" s="40"/>
      <c r="P124" s="200">
        <f t="shared" si="21"/>
        <v>0</v>
      </c>
      <c r="Q124" s="200">
        <v>0</v>
      </c>
      <c r="R124" s="200">
        <f t="shared" si="22"/>
        <v>0</v>
      </c>
      <c r="S124" s="200">
        <v>0</v>
      </c>
      <c r="T124" s="201">
        <f t="shared" si="23"/>
        <v>0</v>
      </c>
      <c r="AR124" s="22" t="s">
        <v>162</v>
      </c>
      <c r="AT124" s="22" t="s">
        <v>158</v>
      </c>
      <c r="AU124" s="22" t="s">
        <v>82</v>
      </c>
      <c r="AY124" s="22" t="s">
        <v>156</v>
      </c>
      <c r="BE124" s="202">
        <f t="shared" si="24"/>
        <v>0</v>
      </c>
      <c r="BF124" s="202">
        <f t="shared" si="25"/>
        <v>0</v>
      </c>
      <c r="BG124" s="202">
        <f t="shared" si="26"/>
        <v>0</v>
      </c>
      <c r="BH124" s="202">
        <f t="shared" si="27"/>
        <v>0</v>
      </c>
      <c r="BI124" s="202">
        <f t="shared" si="28"/>
        <v>0</v>
      </c>
      <c r="BJ124" s="22" t="s">
        <v>80</v>
      </c>
      <c r="BK124" s="202">
        <f t="shared" si="29"/>
        <v>0</v>
      </c>
      <c r="BL124" s="22" t="s">
        <v>162</v>
      </c>
      <c r="BM124" s="22" t="s">
        <v>298</v>
      </c>
    </row>
    <row r="125" spans="2:65" s="1" customFormat="1" ht="22.5" customHeight="1">
      <c r="B125" s="39"/>
      <c r="C125" s="227" t="s">
        <v>300</v>
      </c>
      <c r="D125" s="227" t="s">
        <v>238</v>
      </c>
      <c r="E125" s="228" t="s">
        <v>1759</v>
      </c>
      <c r="F125" s="229" t="s">
        <v>1760</v>
      </c>
      <c r="G125" s="230" t="s">
        <v>349</v>
      </c>
      <c r="H125" s="231">
        <v>430</v>
      </c>
      <c r="I125" s="232"/>
      <c r="J125" s="233">
        <f t="shared" si="20"/>
        <v>0</v>
      </c>
      <c r="K125" s="229" t="s">
        <v>21</v>
      </c>
      <c r="L125" s="234"/>
      <c r="M125" s="235" t="s">
        <v>21</v>
      </c>
      <c r="N125" s="236" t="s">
        <v>43</v>
      </c>
      <c r="O125" s="40"/>
      <c r="P125" s="200">
        <f t="shared" si="21"/>
        <v>0</v>
      </c>
      <c r="Q125" s="200">
        <v>0</v>
      </c>
      <c r="R125" s="200">
        <f t="shared" si="22"/>
        <v>0</v>
      </c>
      <c r="S125" s="200">
        <v>0</v>
      </c>
      <c r="T125" s="201">
        <f t="shared" si="23"/>
        <v>0</v>
      </c>
      <c r="AR125" s="22" t="s">
        <v>176</v>
      </c>
      <c r="AT125" s="22" t="s">
        <v>238</v>
      </c>
      <c r="AU125" s="22" t="s">
        <v>82</v>
      </c>
      <c r="AY125" s="22" t="s">
        <v>156</v>
      </c>
      <c r="BE125" s="202">
        <f t="shared" si="24"/>
        <v>0</v>
      </c>
      <c r="BF125" s="202">
        <f t="shared" si="25"/>
        <v>0</v>
      </c>
      <c r="BG125" s="202">
        <f t="shared" si="26"/>
        <v>0</v>
      </c>
      <c r="BH125" s="202">
        <f t="shared" si="27"/>
        <v>0</v>
      </c>
      <c r="BI125" s="202">
        <f t="shared" si="28"/>
        <v>0</v>
      </c>
      <c r="BJ125" s="22" t="s">
        <v>80</v>
      </c>
      <c r="BK125" s="202">
        <f t="shared" si="29"/>
        <v>0</v>
      </c>
      <c r="BL125" s="22" t="s">
        <v>162</v>
      </c>
      <c r="BM125" s="22" t="s">
        <v>303</v>
      </c>
    </row>
    <row r="126" spans="2:65" s="1" customFormat="1" ht="22.5" customHeight="1">
      <c r="B126" s="39"/>
      <c r="C126" s="191" t="s">
        <v>225</v>
      </c>
      <c r="D126" s="191" t="s">
        <v>158</v>
      </c>
      <c r="E126" s="192" t="s">
        <v>1761</v>
      </c>
      <c r="F126" s="193" t="s">
        <v>1762</v>
      </c>
      <c r="G126" s="194" t="s">
        <v>349</v>
      </c>
      <c r="H126" s="195">
        <v>430</v>
      </c>
      <c r="I126" s="196"/>
      <c r="J126" s="197">
        <f t="shared" si="20"/>
        <v>0</v>
      </c>
      <c r="K126" s="193" t="s">
        <v>21</v>
      </c>
      <c r="L126" s="59"/>
      <c r="M126" s="198" t="s">
        <v>21</v>
      </c>
      <c r="N126" s="199" t="s">
        <v>43</v>
      </c>
      <c r="O126" s="40"/>
      <c r="P126" s="200">
        <f t="shared" si="21"/>
        <v>0</v>
      </c>
      <c r="Q126" s="200">
        <v>0</v>
      </c>
      <c r="R126" s="200">
        <f t="shared" si="22"/>
        <v>0</v>
      </c>
      <c r="S126" s="200">
        <v>0</v>
      </c>
      <c r="T126" s="201">
        <f t="shared" si="23"/>
        <v>0</v>
      </c>
      <c r="AR126" s="22" t="s">
        <v>162</v>
      </c>
      <c r="AT126" s="22" t="s">
        <v>158</v>
      </c>
      <c r="AU126" s="22" t="s">
        <v>82</v>
      </c>
      <c r="AY126" s="22" t="s">
        <v>156</v>
      </c>
      <c r="BE126" s="202">
        <f t="shared" si="24"/>
        <v>0</v>
      </c>
      <c r="BF126" s="202">
        <f t="shared" si="25"/>
        <v>0</v>
      </c>
      <c r="BG126" s="202">
        <f t="shared" si="26"/>
        <v>0</v>
      </c>
      <c r="BH126" s="202">
        <f t="shared" si="27"/>
        <v>0</v>
      </c>
      <c r="BI126" s="202">
        <f t="shared" si="28"/>
        <v>0</v>
      </c>
      <c r="BJ126" s="22" t="s">
        <v>80</v>
      </c>
      <c r="BK126" s="202">
        <f t="shared" si="29"/>
        <v>0</v>
      </c>
      <c r="BL126" s="22" t="s">
        <v>162</v>
      </c>
      <c r="BM126" s="22" t="s">
        <v>307</v>
      </c>
    </row>
    <row r="127" spans="2:65" s="1" customFormat="1" ht="22.5" customHeight="1">
      <c r="B127" s="39"/>
      <c r="C127" s="227" t="s">
        <v>309</v>
      </c>
      <c r="D127" s="227" t="s">
        <v>238</v>
      </c>
      <c r="E127" s="228" t="s">
        <v>1763</v>
      </c>
      <c r="F127" s="229" t="s">
        <v>1764</v>
      </c>
      <c r="G127" s="230" t="s">
        <v>349</v>
      </c>
      <c r="H127" s="231">
        <v>130</v>
      </c>
      <c r="I127" s="232"/>
      <c r="J127" s="233">
        <f t="shared" si="20"/>
        <v>0</v>
      </c>
      <c r="K127" s="229" t="s">
        <v>21</v>
      </c>
      <c r="L127" s="234"/>
      <c r="M127" s="235" t="s">
        <v>21</v>
      </c>
      <c r="N127" s="236" t="s">
        <v>43</v>
      </c>
      <c r="O127" s="40"/>
      <c r="P127" s="200">
        <f t="shared" si="21"/>
        <v>0</v>
      </c>
      <c r="Q127" s="200">
        <v>0</v>
      </c>
      <c r="R127" s="200">
        <f t="shared" si="22"/>
        <v>0</v>
      </c>
      <c r="S127" s="200">
        <v>0</v>
      </c>
      <c r="T127" s="201">
        <f t="shared" si="23"/>
        <v>0</v>
      </c>
      <c r="AR127" s="22" t="s">
        <v>176</v>
      </c>
      <c r="AT127" s="22" t="s">
        <v>238</v>
      </c>
      <c r="AU127" s="22" t="s">
        <v>82</v>
      </c>
      <c r="AY127" s="22" t="s">
        <v>156</v>
      </c>
      <c r="BE127" s="202">
        <f t="shared" si="24"/>
        <v>0</v>
      </c>
      <c r="BF127" s="202">
        <f t="shared" si="25"/>
        <v>0</v>
      </c>
      <c r="BG127" s="202">
        <f t="shared" si="26"/>
        <v>0</v>
      </c>
      <c r="BH127" s="202">
        <f t="shared" si="27"/>
        <v>0</v>
      </c>
      <c r="BI127" s="202">
        <f t="shared" si="28"/>
        <v>0</v>
      </c>
      <c r="BJ127" s="22" t="s">
        <v>80</v>
      </c>
      <c r="BK127" s="202">
        <f t="shared" si="29"/>
        <v>0</v>
      </c>
      <c r="BL127" s="22" t="s">
        <v>162</v>
      </c>
      <c r="BM127" s="22" t="s">
        <v>312</v>
      </c>
    </row>
    <row r="128" spans="2:65" s="1" customFormat="1" ht="22.5" customHeight="1">
      <c r="B128" s="39"/>
      <c r="C128" s="191" t="s">
        <v>228</v>
      </c>
      <c r="D128" s="191" t="s">
        <v>158</v>
      </c>
      <c r="E128" s="192" t="s">
        <v>1765</v>
      </c>
      <c r="F128" s="193" t="s">
        <v>1766</v>
      </c>
      <c r="G128" s="194" t="s">
        <v>349</v>
      </c>
      <c r="H128" s="195">
        <v>130</v>
      </c>
      <c r="I128" s="196"/>
      <c r="J128" s="197">
        <f t="shared" si="20"/>
        <v>0</v>
      </c>
      <c r="K128" s="193" t="s">
        <v>21</v>
      </c>
      <c r="L128" s="59"/>
      <c r="M128" s="198" t="s">
        <v>21</v>
      </c>
      <c r="N128" s="199" t="s">
        <v>43</v>
      </c>
      <c r="O128" s="40"/>
      <c r="P128" s="200">
        <f t="shared" si="21"/>
        <v>0</v>
      </c>
      <c r="Q128" s="200">
        <v>0</v>
      </c>
      <c r="R128" s="200">
        <f t="shared" si="22"/>
        <v>0</v>
      </c>
      <c r="S128" s="200">
        <v>0</v>
      </c>
      <c r="T128" s="201">
        <f t="shared" si="23"/>
        <v>0</v>
      </c>
      <c r="AR128" s="22" t="s">
        <v>162</v>
      </c>
      <c r="AT128" s="22" t="s">
        <v>158</v>
      </c>
      <c r="AU128" s="22" t="s">
        <v>82</v>
      </c>
      <c r="AY128" s="22" t="s">
        <v>156</v>
      </c>
      <c r="BE128" s="202">
        <f t="shared" si="24"/>
        <v>0</v>
      </c>
      <c r="BF128" s="202">
        <f t="shared" si="25"/>
        <v>0</v>
      </c>
      <c r="BG128" s="202">
        <f t="shared" si="26"/>
        <v>0</v>
      </c>
      <c r="BH128" s="202">
        <f t="shared" si="27"/>
        <v>0</v>
      </c>
      <c r="BI128" s="202">
        <f t="shared" si="28"/>
        <v>0</v>
      </c>
      <c r="BJ128" s="22" t="s">
        <v>80</v>
      </c>
      <c r="BK128" s="202">
        <f t="shared" si="29"/>
        <v>0</v>
      </c>
      <c r="BL128" s="22" t="s">
        <v>162</v>
      </c>
      <c r="BM128" s="22" t="s">
        <v>318</v>
      </c>
    </row>
    <row r="129" spans="2:65" s="1" customFormat="1" ht="22.5" customHeight="1">
      <c r="B129" s="39"/>
      <c r="C129" s="227" t="s">
        <v>320</v>
      </c>
      <c r="D129" s="227" t="s">
        <v>238</v>
      </c>
      <c r="E129" s="228" t="s">
        <v>1767</v>
      </c>
      <c r="F129" s="229" t="s">
        <v>1768</v>
      </c>
      <c r="G129" s="230" t="s">
        <v>349</v>
      </c>
      <c r="H129" s="231">
        <v>80</v>
      </c>
      <c r="I129" s="232"/>
      <c r="J129" s="233">
        <f t="shared" si="20"/>
        <v>0</v>
      </c>
      <c r="K129" s="229" t="s">
        <v>21</v>
      </c>
      <c r="L129" s="234"/>
      <c r="M129" s="235" t="s">
        <v>21</v>
      </c>
      <c r="N129" s="236" t="s">
        <v>43</v>
      </c>
      <c r="O129" s="40"/>
      <c r="P129" s="200">
        <f t="shared" si="21"/>
        <v>0</v>
      </c>
      <c r="Q129" s="200">
        <v>0</v>
      </c>
      <c r="R129" s="200">
        <f t="shared" si="22"/>
        <v>0</v>
      </c>
      <c r="S129" s="200">
        <v>0</v>
      </c>
      <c r="T129" s="201">
        <f t="shared" si="23"/>
        <v>0</v>
      </c>
      <c r="AR129" s="22" t="s">
        <v>176</v>
      </c>
      <c r="AT129" s="22" t="s">
        <v>238</v>
      </c>
      <c r="AU129" s="22" t="s">
        <v>82</v>
      </c>
      <c r="AY129" s="22" t="s">
        <v>156</v>
      </c>
      <c r="BE129" s="202">
        <f t="shared" si="24"/>
        <v>0</v>
      </c>
      <c r="BF129" s="202">
        <f t="shared" si="25"/>
        <v>0</v>
      </c>
      <c r="BG129" s="202">
        <f t="shared" si="26"/>
        <v>0</v>
      </c>
      <c r="BH129" s="202">
        <f t="shared" si="27"/>
        <v>0</v>
      </c>
      <c r="BI129" s="202">
        <f t="shared" si="28"/>
        <v>0</v>
      </c>
      <c r="BJ129" s="22" t="s">
        <v>80</v>
      </c>
      <c r="BK129" s="202">
        <f t="shared" si="29"/>
        <v>0</v>
      </c>
      <c r="BL129" s="22" t="s">
        <v>162</v>
      </c>
      <c r="BM129" s="22" t="s">
        <v>323</v>
      </c>
    </row>
    <row r="130" spans="2:65" s="1" customFormat="1" ht="22.5" customHeight="1">
      <c r="B130" s="39"/>
      <c r="C130" s="191" t="s">
        <v>233</v>
      </c>
      <c r="D130" s="191" t="s">
        <v>158</v>
      </c>
      <c r="E130" s="192" t="s">
        <v>1769</v>
      </c>
      <c r="F130" s="193" t="s">
        <v>1770</v>
      </c>
      <c r="G130" s="194" t="s">
        <v>349</v>
      </c>
      <c r="H130" s="195">
        <v>80</v>
      </c>
      <c r="I130" s="196"/>
      <c r="J130" s="197">
        <f t="shared" si="20"/>
        <v>0</v>
      </c>
      <c r="K130" s="193" t="s">
        <v>21</v>
      </c>
      <c r="L130" s="59"/>
      <c r="M130" s="198" t="s">
        <v>21</v>
      </c>
      <c r="N130" s="199" t="s">
        <v>43</v>
      </c>
      <c r="O130" s="40"/>
      <c r="P130" s="200">
        <f t="shared" si="21"/>
        <v>0</v>
      </c>
      <c r="Q130" s="200">
        <v>0</v>
      </c>
      <c r="R130" s="200">
        <f t="shared" si="22"/>
        <v>0</v>
      </c>
      <c r="S130" s="200">
        <v>0</v>
      </c>
      <c r="T130" s="201">
        <f t="shared" si="23"/>
        <v>0</v>
      </c>
      <c r="AR130" s="22" t="s">
        <v>162</v>
      </c>
      <c r="AT130" s="22" t="s">
        <v>158</v>
      </c>
      <c r="AU130" s="22" t="s">
        <v>82</v>
      </c>
      <c r="AY130" s="22" t="s">
        <v>156</v>
      </c>
      <c r="BE130" s="202">
        <f t="shared" si="24"/>
        <v>0</v>
      </c>
      <c r="BF130" s="202">
        <f t="shared" si="25"/>
        <v>0</v>
      </c>
      <c r="BG130" s="202">
        <f t="shared" si="26"/>
        <v>0</v>
      </c>
      <c r="BH130" s="202">
        <f t="shared" si="27"/>
        <v>0</v>
      </c>
      <c r="BI130" s="202">
        <f t="shared" si="28"/>
        <v>0</v>
      </c>
      <c r="BJ130" s="22" t="s">
        <v>80</v>
      </c>
      <c r="BK130" s="202">
        <f t="shared" si="29"/>
        <v>0</v>
      </c>
      <c r="BL130" s="22" t="s">
        <v>162</v>
      </c>
      <c r="BM130" s="22" t="s">
        <v>327</v>
      </c>
    </row>
    <row r="131" spans="2:65" s="1" customFormat="1" ht="22.5" customHeight="1">
      <c r="B131" s="39"/>
      <c r="C131" s="227" t="s">
        <v>328</v>
      </c>
      <c r="D131" s="227" t="s">
        <v>238</v>
      </c>
      <c r="E131" s="228" t="s">
        <v>1771</v>
      </c>
      <c r="F131" s="229" t="s">
        <v>1772</v>
      </c>
      <c r="G131" s="230" t="s">
        <v>349</v>
      </c>
      <c r="H131" s="231">
        <v>320</v>
      </c>
      <c r="I131" s="232"/>
      <c r="J131" s="233">
        <f t="shared" si="20"/>
        <v>0</v>
      </c>
      <c r="K131" s="229" t="s">
        <v>21</v>
      </c>
      <c r="L131" s="234"/>
      <c r="M131" s="235" t="s">
        <v>21</v>
      </c>
      <c r="N131" s="236" t="s">
        <v>43</v>
      </c>
      <c r="O131" s="40"/>
      <c r="P131" s="200">
        <f t="shared" si="21"/>
        <v>0</v>
      </c>
      <c r="Q131" s="200">
        <v>0</v>
      </c>
      <c r="R131" s="200">
        <f t="shared" si="22"/>
        <v>0</v>
      </c>
      <c r="S131" s="200">
        <v>0</v>
      </c>
      <c r="T131" s="201">
        <f t="shared" si="23"/>
        <v>0</v>
      </c>
      <c r="AR131" s="22" t="s">
        <v>176</v>
      </c>
      <c r="AT131" s="22" t="s">
        <v>238</v>
      </c>
      <c r="AU131" s="22" t="s">
        <v>82</v>
      </c>
      <c r="AY131" s="22" t="s">
        <v>156</v>
      </c>
      <c r="BE131" s="202">
        <f t="shared" si="24"/>
        <v>0</v>
      </c>
      <c r="BF131" s="202">
        <f t="shared" si="25"/>
        <v>0</v>
      </c>
      <c r="BG131" s="202">
        <f t="shared" si="26"/>
        <v>0</v>
      </c>
      <c r="BH131" s="202">
        <f t="shared" si="27"/>
        <v>0</v>
      </c>
      <c r="BI131" s="202">
        <f t="shared" si="28"/>
        <v>0</v>
      </c>
      <c r="BJ131" s="22" t="s">
        <v>80</v>
      </c>
      <c r="BK131" s="202">
        <f t="shared" si="29"/>
        <v>0</v>
      </c>
      <c r="BL131" s="22" t="s">
        <v>162</v>
      </c>
      <c r="BM131" s="22" t="s">
        <v>331</v>
      </c>
    </row>
    <row r="132" spans="2:65" s="1" customFormat="1" ht="22.5" customHeight="1">
      <c r="B132" s="39"/>
      <c r="C132" s="191" t="s">
        <v>236</v>
      </c>
      <c r="D132" s="191" t="s">
        <v>158</v>
      </c>
      <c r="E132" s="192" t="s">
        <v>1773</v>
      </c>
      <c r="F132" s="193" t="s">
        <v>1018</v>
      </c>
      <c r="G132" s="194" t="s">
        <v>349</v>
      </c>
      <c r="H132" s="195">
        <v>320</v>
      </c>
      <c r="I132" s="196"/>
      <c r="J132" s="197">
        <f t="shared" si="20"/>
        <v>0</v>
      </c>
      <c r="K132" s="193" t="s">
        <v>21</v>
      </c>
      <c r="L132" s="59"/>
      <c r="M132" s="198" t="s">
        <v>21</v>
      </c>
      <c r="N132" s="199" t="s">
        <v>43</v>
      </c>
      <c r="O132" s="40"/>
      <c r="P132" s="200">
        <f t="shared" si="21"/>
        <v>0</v>
      </c>
      <c r="Q132" s="200">
        <v>0</v>
      </c>
      <c r="R132" s="200">
        <f t="shared" si="22"/>
        <v>0</v>
      </c>
      <c r="S132" s="200">
        <v>0</v>
      </c>
      <c r="T132" s="201">
        <f t="shared" si="23"/>
        <v>0</v>
      </c>
      <c r="AR132" s="22" t="s">
        <v>162</v>
      </c>
      <c r="AT132" s="22" t="s">
        <v>158</v>
      </c>
      <c r="AU132" s="22" t="s">
        <v>82</v>
      </c>
      <c r="AY132" s="22" t="s">
        <v>156</v>
      </c>
      <c r="BE132" s="202">
        <f t="shared" si="24"/>
        <v>0</v>
      </c>
      <c r="BF132" s="202">
        <f t="shared" si="25"/>
        <v>0</v>
      </c>
      <c r="BG132" s="202">
        <f t="shared" si="26"/>
        <v>0</v>
      </c>
      <c r="BH132" s="202">
        <f t="shared" si="27"/>
        <v>0</v>
      </c>
      <c r="BI132" s="202">
        <f t="shared" si="28"/>
        <v>0</v>
      </c>
      <c r="BJ132" s="22" t="s">
        <v>80</v>
      </c>
      <c r="BK132" s="202">
        <f t="shared" si="29"/>
        <v>0</v>
      </c>
      <c r="BL132" s="22" t="s">
        <v>162</v>
      </c>
      <c r="BM132" s="22" t="s">
        <v>334</v>
      </c>
    </row>
    <row r="133" spans="2:65" s="1" customFormat="1" ht="22.5" customHeight="1">
      <c r="B133" s="39"/>
      <c r="C133" s="227" t="s">
        <v>336</v>
      </c>
      <c r="D133" s="227" t="s">
        <v>238</v>
      </c>
      <c r="E133" s="228" t="s">
        <v>1774</v>
      </c>
      <c r="F133" s="229" t="s">
        <v>1775</v>
      </c>
      <c r="G133" s="230" t="s">
        <v>349</v>
      </c>
      <c r="H133" s="231">
        <v>140</v>
      </c>
      <c r="I133" s="232"/>
      <c r="J133" s="233">
        <f t="shared" si="20"/>
        <v>0</v>
      </c>
      <c r="K133" s="229" t="s">
        <v>21</v>
      </c>
      <c r="L133" s="234"/>
      <c r="M133" s="235" t="s">
        <v>21</v>
      </c>
      <c r="N133" s="236" t="s">
        <v>43</v>
      </c>
      <c r="O133" s="40"/>
      <c r="P133" s="200">
        <f t="shared" si="21"/>
        <v>0</v>
      </c>
      <c r="Q133" s="200">
        <v>0</v>
      </c>
      <c r="R133" s="200">
        <f t="shared" si="22"/>
        <v>0</v>
      </c>
      <c r="S133" s="200">
        <v>0</v>
      </c>
      <c r="T133" s="201">
        <f t="shared" si="23"/>
        <v>0</v>
      </c>
      <c r="AR133" s="22" t="s">
        <v>176</v>
      </c>
      <c r="AT133" s="22" t="s">
        <v>238</v>
      </c>
      <c r="AU133" s="22" t="s">
        <v>82</v>
      </c>
      <c r="AY133" s="22" t="s">
        <v>156</v>
      </c>
      <c r="BE133" s="202">
        <f t="shared" si="24"/>
        <v>0</v>
      </c>
      <c r="BF133" s="202">
        <f t="shared" si="25"/>
        <v>0</v>
      </c>
      <c r="BG133" s="202">
        <f t="shared" si="26"/>
        <v>0</v>
      </c>
      <c r="BH133" s="202">
        <f t="shared" si="27"/>
        <v>0</v>
      </c>
      <c r="BI133" s="202">
        <f t="shared" si="28"/>
        <v>0</v>
      </c>
      <c r="BJ133" s="22" t="s">
        <v>80</v>
      </c>
      <c r="BK133" s="202">
        <f t="shared" si="29"/>
        <v>0</v>
      </c>
      <c r="BL133" s="22" t="s">
        <v>162</v>
      </c>
      <c r="BM133" s="22" t="s">
        <v>339</v>
      </c>
    </row>
    <row r="134" spans="2:65" s="1" customFormat="1" ht="22.5" customHeight="1">
      <c r="B134" s="39"/>
      <c r="C134" s="191" t="s">
        <v>241</v>
      </c>
      <c r="D134" s="191" t="s">
        <v>158</v>
      </c>
      <c r="E134" s="192" t="s">
        <v>1776</v>
      </c>
      <c r="F134" s="193" t="s">
        <v>1777</v>
      </c>
      <c r="G134" s="194" t="s">
        <v>349</v>
      </c>
      <c r="H134" s="195">
        <v>140</v>
      </c>
      <c r="I134" s="196"/>
      <c r="J134" s="197">
        <f t="shared" si="20"/>
        <v>0</v>
      </c>
      <c r="K134" s="193" t="s">
        <v>21</v>
      </c>
      <c r="L134" s="59"/>
      <c r="M134" s="198" t="s">
        <v>21</v>
      </c>
      <c r="N134" s="199" t="s">
        <v>43</v>
      </c>
      <c r="O134" s="40"/>
      <c r="P134" s="200">
        <f t="shared" si="21"/>
        <v>0</v>
      </c>
      <c r="Q134" s="200">
        <v>0</v>
      </c>
      <c r="R134" s="200">
        <f t="shared" si="22"/>
        <v>0</v>
      </c>
      <c r="S134" s="200">
        <v>0</v>
      </c>
      <c r="T134" s="201">
        <f t="shared" si="23"/>
        <v>0</v>
      </c>
      <c r="AR134" s="22" t="s">
        <v>162</v>
      </c>
      <c r="AT134" s="22" t="s">
        <v>158</v>
      </c>
      <c r="AU134" s="22" t="s">
        <v>82</v>
      </c>
      <c r="AY134" s="22" t="s">
        <v>156</v>
      </c>
      <c r="BE134" s="202">
        <f t="shared" si="24"/>
        <v>0</v>
      </c>
      <c r="BF134" s="202">
        <f t="shared" si="25"/>
        <v>0</v>
      </c>
      <c r="BG134" s="202">
        <f t="shared" si="26"/>
        <v>0</v>
      </c>
      <c r="BH134" s="202">
        <f t="shared" si="27"/>
        <v>0</v>
      </c>
      <c r="BI134" s="202">
        <f t="shared" si="28"/>
        <v>0</v>
      </c>
      <c r="BJ134" s="22" t="s">
        <v>80</v>
      </c>
      <c r="BK134" s="202">
        <f t="shared" si="29"/>
        <v>0</v>
      </c>
      <c r="BL134" s="22" t="s">
        <v>162</v>
      </c>
      <c r="BM134" s="22" t="s">
        <v>342</v>
      </c>
    </row>
    <row r="135" spans="2:65" s="1" customFormat="1" ht="22.5" customHeight="1">
      <c r="B135" s="39"/>
      <c r="C135" s="227" t="s">
        <v>343</v>
      </c>
      <c r="D135" s="227" t="s">
        <v>238</v>
      </c>
      <c r="E135" s="228" t="s">
        <v>1778</v>
      </c>
      <c r="F135" s="229" t="s">
        <v>1779</v>
      </c>
      <c r="G135" s="230" t="s">
        <v>349</v>
      </c>
      <c r="H135" s="231">
        <v>25</v>
      </c>
      <c r="I135" s="232"/>
      <c r="J135" s="233">
        <f t="shared" si="20"/>
        <v>0</v>
      </c>
      <c r="K135" s="229" t="s">
        <v>21</v>
      </c>
      <c r="L135" s="234"/>
      <c r="M135" s="235" t="s">
        <v>21</v>
      </c>
      <c r="N135" s="236" t="s">
        <v>43</v>
      </c>
      <c r="O135" s="40"/>
      <c r="P135" s="200">
        <f t="shared" si="21"/>
        <v>0</v>
      </c>
      <c r="Q135" s="200">
        <v>0</v>
      </c>
      <c r="R135" s="200">
        <f t="shared" si="22"/>
        <v>0</v>
      </c>
      <c r="S135" s="200">
        <v>0</v>
      </c>
      <c r="T135" s="201">
        <f t="shared" si="23"/>
        <v>0</v>
      </c>
      <c r="AR135" s="22" t="s">
        <v>176</v>
      </c>
      <c r="AT135" s="22" t="s">
        <v>238</v>
      </c>
      <c r="AU135" s="22" t="s">
        <v>82</v>
      </c>
      <c r="AY135" s="22" t="s">
        <v>156</v>
      </c>
      <c r="BE135" s="202">
        <f t="shared" si="24"/>
        <v>0</v>
      </c>
      <c r="BF135" s="202">
        <f t="shared" si="25"/>
        <v>0</v>
      </c>
      <c r="BG135" s="202">
        <f t="shared" si="26"/>
        <v>0</v>
      </c>
      <c r="BH135" s="202">
        <f t="shared" si="27"/>
        <v>0</v>
      </c>
      <c r="BI135" s="202">
        <f t="shared" si="28"/>
        <v>0</v>
      </c>
      <c r="BJ135" s="22" t="s">
        <v>80</v>
      </c>
      <c r="BK135" s="202">
        <f t="shared" si="29"/>
        <v>0</v>
      </c>
      <c r="BL135" s="22" t="s">
        <v>162</v>
      </c>
      <c r="BM135" s="22" t="s">
        <v>346</v>
      </c>
    </row>
    <row r="136" spans="2:65" s="1" customFormat="1" ht="22.5" customHeight="1">
      <c r="B136" s="39"/>
      <c r="C136" s="191" t="s">
        <v>244</v>
      </c>
      <c r="D136" s="191" t="s">
        <v>158</v>
      </c>
      <c r="E136" s="192" t="s">
        <v>1780</v>
      </c>
      <c r="F136" s="193" t="s">
        <v>1781</v>
      </c>
      <c r="G136" s="194" t="s">
        <v>349</v>
      </c>
      <c r="H136" s="195">
        <v>25</v>
      </c>
      <c r="I136" s="196"/>
      <c r="J136" s="197">
        <f t="shared" si="20"/>
        <v>0</v>
      </c>
      <c r="K136" s="193" t="s">
        <v>21</v>
      </c>
      <c r="L136" s="59"/>
      <c r="M136" s="198" t="s">
        <v>21</v>
      </c>
      <c r="N136" s="199" t="s">
        <v>43</v>
      </c>
      <c r="O136" s="40"/>
      <c r="P136" s="200">
        <f t="shared" si="21"/>
        <v>0</v>
      </c>
      <c r="Q136" s="200">
        <v>0</v>
      </c>
      <c r="R136" s="200">
        <f t="shared" si="22"/>
        <v>0</v>
      </c>
      <c r="S136" s="200">
        <v>0</v>
      </c>
      <c r="T136" s="201">
        <f t="shared" si="23"/>
        <v>0</v>
      </c>
      <c r="AR136" s="22" t="s">
        <v>162</v>
      </c>
      <c r="AT136" s="22" t="s">
        <v>158</v>
      </c>
      <c r="AU136" s="22" t="s">
        <v>82</v>
      </c>
      <c r="AY136" s="22" t="s">
        <v>156</v>
      </c>
      <c r="BE136" s="202">
        <f t="shared" si="24"/>
        <v>0</v>
      </c>
      <c r="BF136" s="202">
        <f t="shared" si="25"/>
        <v>0</v>
      </c>
      <c r="BG136" s="202">
        <f t="shared" si="26"/>
        <v>0</v>
      </c>
      <c r="BH136" s="202">
        <f t="shared" si="27"/>
        <v>0</v>
      </c>
      <c r="BI136" s="202">
        <f t="shared" si="28"/>
        <v>0</v>
      </c>
      <c r="BJ136" s="22" t="s">
        <v>80</v>
      </c>
      <c r="BK136" s="202">
        <f t="shared" si="29"/>
        <v>0</v>
      </c>
      <c r="BL136" s="22" t="s">
        <v>162</v>
      </c>
      <c r="BM136" s="22" t="s">
        <v>350</v>
      </c>
    </row>
    <row r="137" spans="2:65" s="1" customFormat="1" ht="22.5" customHeight="1">
      <c r="B137" s="39"/>
      <c r="C137" s="227" t="s">
        <v>352</v>
      </c>
      <c r="D137" s="227" t="s">
        <v>238</v>
      </c>
      <c r="E137" s="228" t="s">
        <v>1782</v>
      </c>
      <c r="F137" s="229" t="s">
        <v>1783</v>
      </c>
      <c r="G137" s="230" t="s">
        <v>349</v>
      </c>
      <c r="H137" s="231">
        <v>24</v>
      </c>
      <c r="I137" s="232"/>
      <c r="J137" s="233">
        <f t="shared" si="20"/>
        <v>0</v>
      </c>
      <c r="K137" s="229" t="s">
        <v>21</v>
      </c>
      <c r="L137" s="234"/>
      <c r="M137" s="235" t="s">
        <v>21</v>
      </c>
      <c r="N137" s="236" t="s">
        <v>43</v>
      </c>
      <c r="O137" s="40"/>
      <c r="P137" s="200">
        <f t="shared" si="21"/>
        <v>0</v>
      </c>
      <c r="Q137" s="200">
        <v>0</v>
      </c>
      <c r="R137" s="200">
        <f t="shared" si="22"/>
        <v>0</v>
      </c>
      <c r="S137" s="200">
        <v>0</v>
      </c>
      <c r="T137" s="201">
        <f t="shared" si="23"/>
        <v>0</v>
      </c>
      <c r="AR137" s="22" t="s">
        <v>176</v>
      </c>
      <c r="AT137" s="22" t="s">
        <v>238</v>
      </c>
      <c r="AU137" s="22" t="s">
        <v>82</v>
      </c>
      <c r="AY137" s="22" t="s">
        <v>156</v>
      </c>
      <c r="BE137" s="202">
        <f t="shared" si="24"/>
        <v>0</v>
      </c>
      <c r="BF137" s="202">
        <f t="shared" si="25"/>
        <v>0</v>
      </c>
      <c r="BG137" s="202">
        <f t="shared" si="26"/>
        <v>0</v>
      </c>
      <c r="BH137" s="202">
        <f t="shared" si="27"/>
        <v>0</v>
      </c>
      <c r="BI137" s="202">
        <f t="shared" si="28"/>
        <v>0</v>
      </c>
      <c r="BJ137" s="22" t="s">
        <v>80</v>
      </c>
      <c r="BK137" s="202">
        <f t="shared" si="29"/>
        <v>0</v>
      </c>
      <c r="BL137" s="22" t="s">
        <v>162</v>
      </c>
      <c r="BM137" s="22" t="s">
        <v>355</v>
      </c>
    </row>
    <row r="138" spans="2:65" s="1" customFormat="1" ht="22.5" customHeight="1">
      <c r="B138" s="39"/>
      <c r="C138" s="191" t="s">
        <v>255</v>
      </c>
      <c r="D138" s="191" t="s">
        <v>158</v>
      </c>
      <c r="E138" s="192" t="s">
        <v>1784</v>
      </c>
      <c r="F138" s="193" t="s">
        <v>1785</v>
      </c>
      <c r="G138" s="194" t="s">
        <v>349</v>
      </c>
      <c r="H138" s="195">
        <v>24</v>
      </c>
      <c r="I138" s="196"/>
      <c r="J138" s="197">
        <f t="shared" si="20"/>
        <v>0</v>
      </c>
      <c r="K138" s="193" t="s">
        <v>21</v>
      </c>
      <c r="L138" s="59"/>
      <c r="M138" s="198" t="s">
        <v>21</v>
      </c>
      <c r="N138" s="199" t="s">
        <v>43</v>
      </c>
      <c r="O138" s="40"/>
      <c r="P138" s="200">
        <f t="shared" si="21"/>
        <v>0</v>
      </c>
      <c r="Q138" s="200">
        <v>0</v>
      </c>
      <c r="R138" s="200">
        <f t="shared" si="22"/>
        <v>0</v>
      </c>
      <c r="S138" s="200">
        <v>0</v>
      </c>
      <c r="T138" s="201">
        <f t="shared" si="23"/>
        <v>0</v>
      </c>
      <c r="AR138" s="22" t="s">
        <v>162</v>
      </c>
      <c r="AT138" s="22" t="s">
        <v>158</v>
      </c>
      <c r="AU138" s="22" t="s">
        <v>82</v>
      </c>
      <c r="AY138" s="22" t="s">
        <v>156</v>
      </c>
      <c r="BE138" s="202">
        <f t="shared" si="24"/>
        <v>0</v>
      </c>
      <c r="BF138" s="202">
        <f t="shared" si="25"/>
        <v>0</v>
      </c>
      <c r="BG138" s="202">
        <f t="shared" si="26"/>
        <v>0</v>
      </c>
      <c r="BH138" s="202">
        <f t="shared" si="27"/>
        <v>0</v>
      </c>
      <c r="BI138" s="202">
        <f t="shared" si="28"/>
        <v>0</v>
      </c>
      <c r="BJ138" s="22" t="s">
        <v>80</v>
      </c>
      <c r="BK138" s="202">
        <f t="shared" si="29"/>
        <v>0</v>
      </c>
      <c r="BL138" s="22" t="s">
        <v>162</v>
      </c>
      <c r="BM138" s="22" t="s">
        <v>359</v>
      </c>
    </row>
    <row r="139" spans="2:65" s="1" customFormat="1" ht="22.5" customHeight="1">
      <c r="B139" s="39"/>
      <c r="C139" s="227" t="s">
        <v>360</v>
      </c>
      <c r="D139" s="227" t="s">
        <v>238</v>
      </c>
      <c r="E139" s="228" t="s">
        <v>1786</v>
      </c>
      <c r="F139" s="229" t="s">
        <v>1787</v>
      </c>
      <c r="G139" s="230" t="s">
        <v>349</v>
      </c>
      <c r="H139" s="231">
        <v>28</v>
      </c>
      <c r="I139" s="232"/>
      <c r="J139" s="233">
        <f t="shared" si="20"/>
        <v>0</v>
      </c>
      <c r="K139" s="229" t="s">
        <v>21</v>
      </c>
      <c r="L139" s="234"/>
      <c r="M139" s="235" t="s">
        <v>21</v>
      </c>
      <c r="N139" s="236" t="s">
        <v>43</v>
      </c>
      <c r="O139" s="40"/>
      <c r="P139" s="200">
        <f t="shared" si="21"/>
        <v>0</v>
      </c>
      <c r="Q139" s="200">
        <v>0</v>
      </c>
      <c r="R139" s="200">
        <f t="shared" si="22"/>
        <v>0</v>
      </c>
      <c r="S139" s="200">
        <v>0</v>
      </c>
      <c r="T139" s="201">
        <f t="shared" si="23"/>
        <v>0</v>
      </c>
      <c r="AR139" s="22" t="s">
        <v>176</v>
      </c>
      <c r="AT139" s="22" t="s">
        <v>238</v>
      </c>
      <c r="AU139" s="22" t="s">
        <v>82</v>
      </c>
      <c r="AY139" s="22" t="s">
        <v>156</v>
      </c>
      <c r="BE139" s="202">
        <f t="shared" si="24"/>
        <v>0</v>
      </c>
      <c r="BF139" s="202">
        <f t="shared" si="25"/>
        <v>0</v>
      </c>
      <c r="BG139" s="202">
        <f t="shared" si="26"/>
        <v>0</v>
      </c>
      <c r="BH139" s="202">
        <f t="shared" si="27"/>
        <v>0</v>
      </c>
      <c r="BI139" s="202">
        <f t="shared" si="28"/>
        <v>0</v>
      </c>
      <c r="BJ139" s="22" t="s">
        <v>80</v>
      </c>
      <c r="BK139" s="202">
        <f t="shared" si="29"/>
        <v>0</v>
      </c>
      <c r="BL139" s="22" t="s">
        <v>162</v>
      </c>
      <c r="BM139" s="22" t="s">
        <v>363</v>
      </c>
    </row>
    <row r="140" spans="2:65" s="1" customFormat="1" ht="22.5" customHeight="1">
      <c r="B140" s="39"/>
      <c r="C140" s="191" t="s">
        <v>259</v>
      </c>
      <c r="D140" s="191" t="s">
        <v>158</v>
      </c>
      <c r="E140" s="192" t="s">
        <v>1788</v>
      </c>
      <c r="F140" s="193" t="s">
        <v>1789</v>
      </c>
      <c r="G140" s="194" t="s">
        <v>349</v>
      </c>
      <c r="H140" s="195">
        <v>28</v>
      </c>
      <c r="I140" s="196"/>
      <c r="J140" s="197">
        <f t="shared" si="20"/>
        <v>0</v>
      </c>
      <c r="K140" s="193" t="s">
        <v>21</v>
      </c>
      <c r="L140" s="59"/>
      <c r="M140" s="198" t="s">
        <v>21</v>
      </c>
      <c r="N140" s="199" t="s">
        <v>43</v>
      </c>
      <c r="O140" s="40"/>
      <c r="P140" s="200">
        <f t="shared" si="21"/>
        <v>0</v>
      </c>
      <c r="Q140" s="200">
        <v>0</v>
      </c>
      <c r="R140" s="200">
        <f t="shared" si="22"/>
        <v>0</v>
      </c>
      <c r="S140" s="200">
        <v>0</v>
      </c>
      <c r="T140" s="201">
        <f t="shared" si="23"/>
        <v>0</v>
      </c>
      <c r="AR140" s="22" t="s">
        <v>162</v>
      </c>
      <c r="AT140" s="22" t="s">
        <v>158</v>
      </c>
      <c r="AU140" s="22" t="s">
        <v>82</v>
      </c>
      <c r="AY140" s="22" t="s">
        <v>156</v>
      </c>
      <c r="BE140" s="202">
        <f t="shared" si="24"/>
        <v>0</v>
      </c>
      <c r="BF140" s="202">
        <f t="shared" si="25"/>
        <v>0</v>
      </c>
      <c r="BG140" s="202">
        <f t="shared" si="26"/>
        <v>0</v>
      </c>
      <c r="BH140" s="202">
        <f t="shared" si="27"/>
        <v>0</v>
      </c>
      <c r="BI140" s="202">
        <f t="shared" si="28"/>
        <v>0</v>
      </c>
      <c r="BJ140" s="22" t="s">
        <v>80</v>
      </c>
      <c r="BK140" s="202">
        <f t="shared" si="29"/>
        <v>0</v>
      </c>
      <c r="BL140" s="22" t="s">
        <v>162</v>
      </c>
      <c r="BM140" s="22" t="s">
        <v>367</v>
      </c>
    </row>
    <row r="141" spans="2:65" s="1" customFormat="1" ht="22.5" customHeight="1">
      <c r="B141" s="39"/>
      <c r="C141" s="227" t="s">
        <v>368</v>
      </c>
      <c r="D141" s="227" t="s">
        <v>238</v>
      </c>
      <c r="E141" s="228" t="s">
        <v>1790</v>
      </c>
      <c r="F141" s="229" t="s">
        <v>1791</v>
      </c>
      <c r="G141" s="230" t="s">
        <v>349</v>
      </c>
      <c r="H141" s="231">
        <v>85</v>
      </c>
      <c r="I141" s="232"/>
      <c r="J141" s="233">
        <f t="shared" si="20"/>
        <v>0</v>
      </c>
      <c r="K141" s="229" t="s">
        <v>21</v>
      </c>
      <c r="L141" s="234"/>
      <c r="M141" s="235" t="s">
        <v>21</v>
      </c>
      <c r="N141" s="236" t="s">
        <v>43</v>
      </c>
      <c r="O141" s="40"/>
      <c r="P141" s="200">
        <f t="shared" si="21"/>
        <v>0</v>
      </c>
      <c r="Q141" s="200">
        <v>0</v>
      </c>
      <c r="R141" s="200">
        <f t="shared" si="22"/>
        <v>0</v>
      </c>
      <c r="S141" s="200">
        <v>0</v>
      </c>
      <c r="T141" s="201">
        <f t="shared" si="23"/>
        <v>0</v>
      </c>
      <c r="AR141" s="22" t="s">
        <v>176</v>
      </c>
      <c r="AT141" s="22" t="s">
        <v>238</v>
      </c>
      <c r="AU141" s="22" t="s">
        <v>82</v>
      </c>
      <c r="AY141" s="22" t="s">
        <v>156</v>
      </c>
      <c r="BE141" s="202">
        <f t="shared" si="24"/>
        <v>0</v>
      </c>
      <c r="BF141" s="202">
        <f t="shared" si="25"/>
        <v>0</v>
      </c>
      <c r="BG141" s="202">
        <f t="shared" si="26"/>
        <v>0</v>
      </c>
      <c r="BH141" s="202">
        <f t="shared" si="27"/>
        <v>0</v>
      </c>
      <c r="BI141" s="202">
        <f t="shared" si="28"/>
        <v>0</v>
      </c>
      <c r="BJ141" s="22" t="s">
        <v>80</v>
      </c>
      <c r="BK141" s="202">
        <f t="shared" si="29"/>
        <v>0</v>
      </c>
      <c r="BL141" s="22" t="s">
        <v>162</v>
      </c>
      <c r="BM141" s="22" t="s">
        <v>371</v>
      </c>
    </row>
    <row r="142" spans="2:65" s="1" customFormat="1" ht="22.5" customHeight="1">
      <c r="B142" s="39"/>
      <c r="C142" s="191" t="s">
        <v>264</v>
      </c>
      <c r="D142" s="191" t="s">
        <v>158</v>
      </c>
      <c r="E142" s="192" t="s">
        <v>1792</v>
      </c>
      <c r="F142" s="193" t="s">
        <v>1793</v>
      </c>
      <c r="G142" s="194" t="s">
        <v>349</v>
      </c>
      <c r="H142" s="195">
        <v>85</v>
      </c>
      <c r="I142" s="196"/>
      <c r="J142" s="197">
        <f t="shared" si="20"/>
        <v>0</v>
      </c>
      <c r="K142" s="193" t="s">
        <v>21</v>
      </c>
      <c r="L142" s="59"/>
      <c r="M142" s="198" t="s">
        <v>21</v>
      </c>
      <c r="N142" s="199" t="s">
        <v>43</v>
      </c>
      <c r="O142" s="40"/>
      <c r="P142" s="200">
        <f t="shared" si="21"/>
        <v>0</v>
      </c>
      <c r="Q142" s="200">
        <v>0</v>
      </c>
      <c r="R142" s="200">
        <f t="shared" si="22"/>
        <v>0</v>
      </c>
      <c r="S142" s="200">
        <v>0</v>
      </c>
      <c r="T142" s="201">
        <f t="shared" si="23"/>
        <v>0</v>
      </c>
      <c r="AR142" s="22" t="s">
        <v>162</v>
      </c>
      <c r="AT142" s="22" t="s">
        <v>158</v>
      </c>
      <c r="AU142" s="22" t="s">
        <v>82</v>
      </c>
      <c r="AY142" s="22" t="s">
        <v>156</v>
      </c>
      <c r="BE142" s="202">
        <f t="shared" si="24"/>
        <v>0</v>
      </c>
      <c r="BF142" s="202">
        <f t="shared" si="25"/>
        <v>0</v>
      </c>
      <c r="BG142" s="202">
        <f t="shared" si="26"/>
        <v>0</v>
      </c>
      <c r="BH142" s="202">
        <f t="shared" si="27"/>
        <v>0</v>
      </c>
      <c r="BI142" s="202">
        <f t="shared" si="28"/>
        <v>0</v>
      </c>
      <c r="BJ142" s="22" t="s">
        <v>80</v>
      </c>
      <c r="BK142" s="202">
        <f t="shared" si="29"/>
        <v>0</v>
      </c>
      <c r="BL142" s="22" t="s">
        <v>162</v>
      </c>
      <c r="BM142" s="22" t="s">
        <v>374</v>
      </c>
    </row>
    <row r="143" spans="2:65" s="1" customFormat="1" ht="22.5" customHeight="1">
      <c r="B143" s="39"/>
      <c r="C143" s="227" t="s">
        <v>377</v>
      </c>
      <c r="D143" s="227" t="s">
        <v>238</v>
      </c>
      <c r="E143" s="228" t="s">
        <v>1794</v>
      </c>
      <c r="F143" s="229" t="s">
        <v>1795</v>
      </c>
      <c r="G143" s="230" t="s">
        <v>349</v>
      </c>
      <c r="H143" s="231">
        <v>25</v>
      </c>
      <c r="I143" s="232"/>
      <c r="J143" s="233">
        <f t="shared" si="20"/>
        <v>0</v>
      </c>
      <c r="K143" s="229" t="s">
        <v>21</v>
      </c>
      <c r="L143" s="234"/>
      <c r="M143" s="235" t="s">
        <v>21</v>
      </c>
      <c r="N143" s="236" t="s">
        <v>43</v>
      </c>
      <c r="O143" s="40"/>
      <c r="P143" s="200">
        <f t="shared" si="21"/>
        <v>0</v>
      </c>
      <c r="Q143" s="200">
        <v>0</v>
      </c>
      <c r="R143" s="200">
        <f t="shared" si="22"/>
        <v>0</v>
      </c>
      <c r="S143" s="200">
        <v>0</v>
      </c>
      <c r="T143" s="201">
        <f t="shared" si="23"/>
        <v>0</v>
      </c>
      <c r="AR143" s="22" t="s">
        <v>176</v>
      </c>
      <c r="AT143" s="22" t="s">
        <v>238</v>
      </c>
      <c r="AU143" s="22" t="s">
        <v>82</v>
      </c>
      <c r="AY143" s="22" t="s">
        <v>156</v>
      </c>
      <c r="BE143" s="202">
        <f t="shared" si="24"/>
        <v>0</v>
      </c>
      <c r="BF143" s="202">
        <f t="shared" si="25"/>
        <v>0</v>
      </c>
      <c r="BG143" s="202">
        <f t="shared" si="26"/>
        <v>0</v>
      </c>
      <c r="BH143" s="202">
        <f t="shared" si="27"/>
        <v>0</v>
      </c>
      <c r="BI143" s="202">
        <f t="shared" si="28"/>
        <v>0</v>
      </c>
      <c r="BJ143" s="22" t="s">
        <v>80</v>
      </c>
      <c r="BK143" s="202">
        <f t="shared" si="29"/>
        <v>0</v>
      </c>
      <c r="BL143" s="22" t="s">
        <v>162</v>
      </c>
      <c r="BM143" s="22" t="s">
        <v>380</v>
      </c>
    </row>
    <row r="144" spans="2:65" s="1" customFormat="1" ht="22.5" customHeight="1">
      <c r="B144" s="39"/>
      <c r="C144" s="191" t="s">
        <v>267</v>
      </c>
      <c r="D144" s="191" t="s">
        <v>158</v>
      </c>
      <c r="E144" s="192" t="s">
        <v>1796</v>
      </c>
      <c r="F144" s="193" t="s">
        <v>1797</v>
      </c>
      <c r="G144" s="194" t="s">
        <v>349</v>
      </c>
      <c r="H144" s="195">
        <v>25</v>
      </c>
      <c r="I144" s="196"/>
      <c r="J144" s="197">
        <f t="shared" si="20"/>
        <v>0</v>
      </c>
      <c r="K144" s="193" t="s">
        <v>21</v>
      </c>
      <c r="L144" s="59"/>
      <c r="M144" s="198" t="s">
        <v>21</v>
      </c>
      <c r="N144" s="199" t="s">
        <v>43</v>
      </c>
      <c r="O144" s="40"/>
      <c r="P144" s="200">
        <f t="shared" si="21"/>
        <v>0</v>
      </c>
      <c r="Q144" s="200">
        <v>0</v>
      </c>
      <c r="R144" s="200">
        <f t="shared" si="22"/>
        <v>0</v>
      </c>
      <c r="S144" s="200">
        <v>0</v>
      </c>
      <c r="T144" s="201">
        <f t="shared" si="23"/>
        <v>0</v>
      </c>
      <c r="AR144" s="22" t="s">
        <v>162</v>
      </c>
      <c r="AT144" s="22" t="s">
        <v>158</v>
      </c>
      <c r="AU144" s="22" t="s">
        <v>82</v>
      </c>
      <c r="AY144" s="22" t="s">
        <v>156</v>
      </c>
      <c r="BE144" s="202">
        <f t="shared" si="24"/>
        <v>0</v>
      </c>
      <c r="BF144" s="202">
        <f t="shared" si="25"/>
        <v>0</v>
      </c>
      <c r="BG144" s="202">
        <f t="shared" si="26"/>
        <v>0</v>
      </c>
      <c r="BH144" s="202">
        <f t="shared" si="27"/>
        <v>0</v>
      </c>
      <c r="BI144" s="202">
        <f t="shared" si="28"/>
        <v>0</v>
      </c>
      <c r="BJ144" s="22" t="s">
        <v>80</v>
      </c>
      <c r="BK144" s="202">
        <f t="shared" si="29"/>
        <v>0</v>
      </c>
      <c r="BL144" s="22" t="s">
        <v>162</v>
      </c>
      <c r="BM144" s="22" t="s">
        <v>383</v>
      </c>
    </row>
    <row r="145" spans="2:65" s="1" customFormat="1" ht="22.5" customHeight="1">
      <c r="B145" s="39"/>
      <c r="C145" s="227" t="s">
        <v>384</v>
      </c>
      <c r="D145" s="227" t="s">
        <v>238</v>
      </c>
      <c r="E145" s="228" t="s">
        <v>1798</v>
      </c>
      <c r="F145" s="229" t="s">
        <v>1799</v>
      </c>
      <c r="G145" s="230" t="s">
        <v>349</v>
      </c>
      <c r="H145" s="231">
        <v>46</v>
      </c>
      <c r="I145" s="232"/>
      <c r="J145" s="233">
        <f t="shared" si="20"/>
        <v>0</v>
      </c>
      <c r="K145" s="229" t="s">
        <v>21</v>
      </c>
      <c r="L145" s="234"/>
      <c r="M145" s="235" t="s">
        <v>21</v>
      </c>
      <c r="N145" s="236" t="s">
        <v>43</v>
      </c>
      <c r="O145" s="40"/>
      <c r="P145" s="200">
        <f t="shared" si="21"/>
        <v>0</v>
      </c>
      <c r="Q145" s="200">
        <v>0</v>
      </c>
      <c r="R145" s="200">
        <f t="shared" si="22"/>
        <v>0</v>
      </c>
      <c r="S145" s="200">
        <v>0</v>
      </c>
      <c r="T145" s="201">
        <f t="shared" si="23"/>
        <v>0</v>
      </c>
      <c r="AR145" s="22" t="s">
        <v>176</v>
      </c>
      <c r="AT145" s="22" t="s">
        <v>238</v>
      </c>
      <c r="AU145" s="22" t="s">
        <v>82</v>
      </c>
      <c r="AY145" s="22" t="s">
        <v>156</v>
      </c>
      <c r="BE145" s="202">
        <f t="shared" si="24"/>
        <v>0</v>
      </c>
      <c r="BF145" s="202">
        <f t="shared" si="25"/>
        <v>0</v>
      </c>
      <c r="BG145" s="202">
        <f t="shared" si="26"/>
        <v>0</v>
      </c>
      <c r="BH145" s="202">
        <f t="shared" si="27"/>
        <v>0</v>
      </c>
      <c r="BI145" s="202">
        <f t="shared" si="28"/>
        <v>0</v>
      </c>
      <c r="BJ145" s="22" t="s">
        <v>80</v>
      </c>
      <c r="BK145" s="202">
        <f t="shared" si="29"/>
        <v>0</v>
      </c>
      <c r="BL145" s="22" t="s">
        <v>162</v>
      </c>
      <c r="BM145" s="22" t="s">
        <v>387</v>
      </c>
    </row>
    <row r="146" spans="2:65" s="1" customFormat="1" ht="22.5" customHeight="1">
      <c r="B146" s="39"/>
      <c r="C146" s="191" t="s">
        <v>275</v>
      </c>
      <c r="D146" s="191" t="s">
        <v>158</v>
      </c>
      <c r="E146" s="192" t="s">
        <v>1800</v>
      </c>
      <c r="F146" s="193" t="s">
        <v>1801</v>
      </c>
      <c r="G146" s="194" t="s">
        <v>349</v>
      </c>
      <c r="H146" s="195">
        <v>46</v>
      </c>
      <c r="I146" s="196"/>
      <c r="J146" s="197">
        <f t="shared" si="20"/>
        <v>0</v>
      </c>
      <c r="K146" s="193" t="s">
        <v>21</v>
      </c>
      <c r="L146" s="59"/>
      <c r="M146" s="198" t="s">
        <v>21</v>
      </c>
      <c r="N146" s="199" t="s">
        <v>43</v>
      </c>
      <c r="O146" s="40"/>
      <c r="P146" s="200">
        <f t="shared" si="21"/>
        <v>0</v>
      </c>
      <c r="Q146" s="200">
        <v>0</v>
      </c>
      <c r="R146" s="200">
        <f t="shared" si="22"/>
        <v>0</v>
      </c>
      <c r="S146" s="200">
        <v>0</v>
      </c>
      <c r="T146" s="201">
        <f t="shared" si="23"/>
        <v>0</v>
      </c>
      <c r="AR146" s="22" t="s">
        <v>162</v>
      </c>
      <c r="AT146" s="22" t="s">
        <v>158</v>
      </c>
      <c r="AU146" s="22" t="s">
        <v>82</v>
      </c>
      <c r="AY146" s="22" t="s">
        <v>156</v>
      </c>
      <c r="BE146" s="202">
        <f t="shared" si="24"/>
        <v>0</v>
      </c>
      <c r="BF146" s="202">
        <f t="shared" si="25"/>
        <v>0</v>
      </c>
      <c r="BG146" s="202">
        <f t="shared" si="26"/>
        <v>0</v>
      </c>
      <c r="BH146" s="202">
        <f t="shared" si="27"/>
        <v>0</v>
      </c>
      <c r="BI146" s="202">
        <f t="shared" si="28"/>
        <v>0</v>
      </c>
      <c r="BJ146" s="22" t="s">
        <v>80</v>
      </c>
      <c r="BK146" s="202">
        <f t="shared" si="29"/>
        <v>0</v>
      </c>
      <c r="BL146" s="22" t="s">
        <v>162</v>
      </c>
      <c r="BM146" s="22" t="s">
        <v>390</v>
      </c>
    </row>
    <row r="147" spans="2:65" s="1" customFormat="1" ht="22.5" customHeight="1">
      <c r="B147" s="39"/>
      <c r="C147" s="227" t="s">
        <v>393</v>
      </c>
      <c r="D147" s="227" t="s">
        <v>238</v>
      </c>
      <c r="E147" s="228" t="s">
        <v>1802</v>
      </c>
      <c r="F147" s="229" t="s">
        <v>1803</v>
      </c>
      <c r="G147" s="230" t="s">
        <v>349</v>
      </c>
      <c r="H147" s="231">
        <v>24</v>
      </c>
      <c r="I147" s="232"/>
      <c r="J147" s="233">
        <f t="shared" si="20"/>
        <v>0</v>
      </c>
      <c r="K147" s="229" t="s">
        <v>21</v>
      </c>
      <c r="L147" s="234"/>
      <c r="M147" s="235" t="s">
        <v>21</v>
      </c>
      <c r="N147" s="236" t="s">
        <v>43</v>
      </c>
      <c r="O147" s="40"/>
      <c r="P147" s="200">
        <f t="shared" si="21"/>
        <v>0</v>
      </c>
      <c r="Q147" s="200">
        <v>0</v>
      </c>
      <c r="R147" s="200">
        <f t="shared" si="22"/>
        <v>0</v>
      </c>
      <c r="S147" s="200">
        <v>0</v>
      </c>
      <c r="T147" s="201">
        <f t="shared" si="23"/>
        <v>0</v>
      </c>
      <c r="AR147" s="22" t="s">
        <v>176</v>
      </c>
      <c r="AT147" s="22" t="s">
        <v>238</v>
      </c>
      <c r="AU147" s="22" t="s">
        <v>82</v>
      </c>
      <c r="AY147" s="22" t="s">
        <v>156</v>
      </c>
      <c r="BE147" s="202">
        <f t="shared" si="24"/>
        <v>0</v>
      </c>
      <c r="BF147" s="202">
        <f t="shared" si="25"/>
        <v>0</v>
      </c>
      <c r="BG147" s="202">
        <f t="shared" si="26"/>
        <v>0</v>
      </c>
      <c r="BH147" s="202">
        <f t="shared" si="27"/>
        <v>0</v>
      </c>
      <c r="BI147" s="202">
        <f t="shared" si="28"/>
        <v>0</v>
      </c>
      <c r="BJ147" s="22" t="s">
        <v>80</v>
      </c>
      <c r="BK147" s="202">
        <f t="shared" si="29"/>
        <v>0</v>
      </c>
      <c r="BL147" s="22" t="s">
        <v>162</v>
      </c>
      <c r="BM147" s="22" t="s">
        <v>396</v>
      </c>
    </row>
    <row r="148" spans="2:65" s="1" customFormat="1" ht="22.5" customHeight="1">
      <c r="B148" s="39"/>
      <c r="C148" s="191" t="s">
        <v>278</v>
      </c>
      <c r="D148" s="191" t="s">
        <v>158</v>
      </c>
      <c r="E148" s="192" t="s">
        <v>1804</v>
      </c>
      <c r="F148" s="193" t="s">
        <v>1805</v>
      </c>
      <c r="G148" s="194" t="s">
        <v>349</v>
      </c>
      <c r="H148" s="195">
        <v>24</v>
      </c>
      <c r="I148" s="196"/>
      <c r="J148" s="197">
        <f t="shared" si="20"/>
        <v>0</v>
      </c>
      <c r="K148" s="193" t="s">
        <v>21</v>
      </c>
      <c r="L148" s="59"/>
      <c r="M148" s="198" t="s">
        <v>21</v>
      </c>
      <c r="N148" s="199" t="s">
        <v>43</v>
      </c>
      <c r="O148" s="40"/>
      <c r="P148" s="200">
        <f t="shared" si="21"/>
        <v>0</v>
      </c>
      <c r="Q148" s="200">
        <v>0</v>
      </c>
      <c r="R148" s="200">
        <f t="shared" si="22"/>
        <v>0</v>
      </c>
      <c r="S148" s="200">
        <v>0</v>
      </c>
      <c r="T148" s="201">
        <f t="shared" si="23"/>
        <v>0</v>
      </c>
      <c r="AR148" s="22" t="s">
        <v>162</v>
      </c>
      <c r="AT148" s="22" t="s">
        <v>158</v>
      </c>
      <c r="AU148" s="22" t="s">
        <v>82</v>
      </c>
      <c r="AY148" s="22" t="s">
        <v>156</v>
      </c>
      <c r="BE148" s="202">
        <f t="shared" si="24"/>
        <v>0</v>
      </c>
      <c r="BF148" s="202">
        <f t="shared" si="25"/>
        <v>0</v>
      </c>
      <c r="BG148" s="202">
        <f t="shared" si="26"/>
        <v>0</v>
      </c>
      <c r="BH148" s="202">
        <f t="shared" si="27"/>
        <v>0</v>
      </c>
      <c r="BI148" s="202">
        <f t="shared" si="28"/>
        <v>0</v>
      </c>
      <c r="BJ148" s="22" t="s">
        <v>80</v>
      </c>
      <c r="BK148" s="202">
        <f t="shared" si="29"/>
        <v>0</v>
      </c>
      <c r="BL148" s="22" t="s">
        <v>162</v>
      </c>
      <c r="BM148" s="22" t="s">
        <v>399</v>
      </c>
    </row>
    <row r="149" spans="2:65" s="1" customFormat="1" ht="22.5" customHeight="1">
      <c r="B149" s="39"/>
      <c r="C149" s="227" t="s">
        <v>402</v>
      </c>
      <c r="D149" s="227" t="s">
        <v>238</v>
      </c>
      <c r="E149" s="228" t="s">
        <v>1806</v>
      </c>
      <c r="F149" s="229" t="s">
        <v>1807</v>
      </c>
      <c r="G149" s="230" t="s">
        <v>349</v>
      </c>
      <c r="H149" s="231">
        <v>59</v>
      </c>
      <c r="I149" s="232"/>
      <c r="J149" s="233">
        <f t="shared" si="20"/>
        <v>0</v>
      </c>
      <c r="K149" s="229" t="s">
        <v>21</v>
      </c>
      <c r="L149" s="234"/>
      <c r="M149" s="235" t="s">
        <v>21</v>
      </c>
      <c r="N149" s="236" t="s">
        <v>43</v>
      </c>
      <c r="O149" s="40"/>
      <c r="P149" s="200">
        <f t="shared" si="21"/>
        <v>0</v>
      </c>
      <c r="Q149" s="200">
        <v>0</v>
      </c>
      <c r="R149" s="200">
        <f t="shared" si="22"/>
        <v>0</v>
      </c>
      <c r="S149" s="200">
        <v>0</v>
      </c>
      <c r="T149" s="201">
        <f t="shared" si="23"/>
        <v>0</v>
      </c>
      <c r="AR149" s="22" t="s">
        <v>176</v>
      </c>
      <c r="AT149" s="22" t="s">
        <v>238</v>
      </c>
      <c r="AU149" s="22" t="s">
        <v>82</v>
      </c>
      <c r="AY149" s="22" t="s">
        <v>156</v>
      </c>
      <c r="BE149" s="202">
        <f t="shared" si="24"/>
        <v>0</v>
      </c>
      <c r="BF149" s="202">
        <f t="shared" si="25"/>
        <v>0</v>
      </c>
      <c r="BG149" s="202">
        <f t="shared" si="26"/>
        <v>0</v>
      </c>
      <c r="BH149" s="202">
        <f t="shared" si="27"/>
        <v>0</v>
      </c>
      <c r="BI149" s="202">
        <f t="shared" si="28"/>
        <v>0</v>
      </c>
      <c r="BJ149" s="22" t="s">
        <v>80</v>
      </c>
      <c r="BK149" s="202">
        <f t="shared" si="29"/>
        <v>0</v>
      </c>
      <c r="BL149" s="22" t="s">
        <v>162</v>
      </c>
      <c r="BM149" s="22" t="s">
        <v>405</v>
      </c>
    </row>
    <row r="150" spans="2:65" s="1" customFormat="1" ht="22.5" customHeight="1">
      <c r="B150" s="39"/>
      <c r="C150" s="191" t="s">
        <v>282</v>
      </c>
      <c r="D150" s="191" t="s">
        <v>158</v>
      </c>
      <c r="E150" s="192" t="s">
        <v>1808</v>
      </c>
      <c r="F150" s="193" t="s">
        <v>1809</v>
      </c>
      <c r="G150" s="194" t="s">
        <v>349</v>
      </c>
      <c r="H150" s="195">
        <v>59</v>
      </c>
      <c r="I150" s="196"/>
      <c r="J150" s="197">
        <f t="shared" si="20"/>
        <v>0</v>
      </c>
      <c r="K150" s="193" t="s">
        <v>21</v>
      </c>
      <c r="L150" s="59"/>
      <c r="M150" s="198" t="s">
        <v>21</v>
      </c>
      <c r="N150" s="199" t="s">
        <v>43</v>
      </c>
      <c r="O150" s="40"/>
      <c r="P150" s="200">
        <f t="shared" si="21"/>
        <v>0</v>
      </c>
      <c r="Q150" s="200">
        <v>0</v>
      </c>
      <c r="R150" s="200">
        <f t="shared" si="22"/>
        <v>0</v>
      </c>
      <c r="S150" s="200">
        <v>0</v>
      </c>
      <c r="T150" s="201">
        <f t="shared" si="23"/>
        <v>0</v>
      </c>
      <c r="AR150" s="22" t="s">
        <v>162</v>
      </c>
      <c r="AT150" s="22" t="s">
        <v>158</v>
      </c>
      <c r="AU150" s="22" t="s">
        <v>82</v>
      </c>
      <c r="AY150" s="22" t="s">
        <v>156</v>
      </c>
      <c r="BE150" s="202">
        <f t="shared" si="24"/>
        <v>0</v>
      </c>
      <c r="BF150" s="202">
        <f t="shared" si="25"/>
        <v>0</v>
      </c>
      <c r="BG150" s="202">
        <f t="shared" si="26"/>
        <v>0</v>
      </c>
      <c r="BH150" s="202">
        <f t="shared" si="27"/>
        <v>0</v>
      </c>
      <c r="BI150" s="202">
        <f t="shared" si="28"/>
        <v>0</v>
      </c>
      <c r="BJ150" s="22" t="s">
        <v>80</v>
      </c>
      <c r="BK150" s="202">
        <f t="shared" si="29"/>
        <v>0</v>
      </c>
      <c r="BL150" s="22" t="s">
        <v>162</v>
      </c>
      <c r="BM150" s="22" t="s">
        <v>408</v>
      </c>
    </row>
    <row r="151" spans="2:65" s="1" customFormat="1" ht="22.5" customHeight="1">
      <c r="B151" s="39"/>
      <c r="C151" s="227" t="s">
        <v>411</v>
      </c>
      <c r="D151" s="227" t="s">
        <v>238</v>
      </c>
      <c r="E151" s="228" t="s">
        <v>1810</v>
      </c>
      <c r="F151" s="229" t="s">
        <v>1811</v>
      </c>
      <c r="G151" s="230" t="s">
        <v>349</v>
      </c>
      <c r="H151" s="231">
        <v>45</v>
      </c>
      <c r="I151" s="232"/>
      <c r="J151" s="233">
        <f t="shared" si="20"/>
        <v>0</v>
      </c>
      <c r="K151" s="229" t="s">
        <v>21</v>
      </c>
      <c r="L151" s="234"/>
      <c r="M151" s="235" t="s">
        <v>21</v>
      </c>
      <c r="N151" s="236" t="s">
        <v>43</v>
      </c>
      <c r="O151" s="40"/>
      <c r="P151" s="200">
        <f t="shared" si="21"/>
        <v>0</v>
      </c>
      <c r="Q151" s="200">
        <v>0</v>
      </c>
      <c r="R151" s="200">
        <f t="shared" si="22"/>
        <v>0</v>
      </c>
      <c r="S151" s="200">
        <v>0</v>
      </c>
      <c r="T151" s="201">
        <f t="shared" si="23"/>
        <v>0</v>
      </c>
      <c r="AR151" s="22" t="s">
        <v>176</v>
      </c>
      <c r="AT151" s="22" t="s">
        <v>238</v>
      </c>
      <c r="AU151" s="22" t="s">
        <v>82</v>
      </c>
      <c r="AY151" s="22" t="s">
        <v>156</v>
      </c>
      <c r="BE151" s="202">
        <f t="shared" si="24"/>
        <v>0</v>
      </c>
      <c r="BF151" s="202">
        <f t="shared" si="25"/>
        <v>0</v>
      </c>
      <c r="BG151" s="202">
        <f t="shared" si="26"/>
        <v>0</v>
      </c>
      <c r="BH151" s="202">
        <f t="shared" si="27"/>
        <v>0</v>
      </c>
      <c r="BI151" s="202">
        <f t="shared" si="28"/>
        <v>0</v>
      </c>
      <c r="BJ151" s="22" t="s">
        <v>80</v>
      </c>
      <c r="BK151" s="202">
        <f t="shared" si="29"/>
        <v>0</v>
      </c>
      <c r="BL151" s="22" t="s">
        <v>162</v>
      </c>
      <c r="BM151" s="22" t="s">
        <v>414</v>
      </c>
    </row>
    <row r="152" spans="2:65" s="1" customFormat="1" ht="22.5" customHeight="1">
      <c r="B152" s="39"/>
      <c r="C152" s="191" t="s">
        <v>291</v>
      </c>
      <c r="D152" s="191" t="s">
        <v>158</v>
      </c>
      <c r="E152" s="192" t="s">
        <v>1812</v>
      </c>
      <c r="F152" s="193" t="s">
        <v>1813</v>
      </c>
      <c r="G152" s="194" t="s">
        <v>349</v>
      </c>
      <c r="H152" s="195">
        <v>45</v>
      </c>
      <c r="I152" s="196"/>
      <c r="J152" s="197">
        <f t="shared" si="20"/>
        <v>0</v>
      </c>
      <c r="K152" s="193" t="s">
        <v>21</v>
      </c>
      <c r="L152" s="59"/>
      <c r="M152" s="198" t="s">
        <v>21</v>
      </c>
      <c r="N152" s="199" t="s">
        <v>43</v>
      </c>
      <c r="O152" s="40"/>
      <c r="P152" s="200">
        <f t="shared" si="21"/>
        <v>0</v>
      </c>
      <c r="Q152" s="200">
        <v>0</v>
      </c>
      <c r="R152" s="200">
        <f t="shared" si="22"/>
        <v>0</v>
      </c>
      <c r="S152" s="200">
        <v>0</v>
      </c>
      <c r="T152" s="201">
        <f t="shared" si="23"/>
        <v>0</v>
      </c>
      <c r="AR152" s="22" t="s">
        <v>162</v>
      </c>
      <c r="AT152" s="22" t="s">
        <v>158</v>
      </c>
      <c r="AU152" s="22" t="s">
        <v>82</v>
      </c>
      <c r="AY152" s="22" t="s">
        <v>156</v>
      </c>
      <c r="BE152" s="202">
        <f t="shared" si="24"/>
        <v>0</v>
      </c>
      <c r="BF152" s="202">
        <f t="shared" si="25"/>
        <v>0</v>
      </c>
      <c r="BG152" s="202">
        <f t="shared" si="26"/>
        <v>0</v>
      </c>
      <c r="BH152" s="202">
        <f t="shared" si="27"/>
        <v>0</v>
      </c>
      <c r="BI152" s="202">
        <f t="shared" si="28"/>
        <v>0</v>
      </c>
      <c r="BJ152" s="22" t="s">
        <v>80</v>
      </c>
      <c r="BK152" s="202">
        <f t="shared" si="29"/>
        <v>0</v>
      </c>
      <c r="BL152" s="22" t="s">
        <v>162</v>
      </c>
      <c r="BM152" s="22" t="s">
        <v>417</v>
      </c>
    </row>
    <row r="153" spans="2:65" s="10" customFormat="1" ht="29.85" customHeight="1">
      <c r="B153" s="174"/>
      <c r="C153" s="175"/>
      <c r="D153" s="188" t="s">
        <v>71</v>
      </c>
      <c r="E153" s="189" t="s">
        <v>1814</v>
      </c>
      <c r="F153" s="189" t="s">
        <v>1024</v>
      </c>
      <c r="G153" s="175"/>
      <c r="H153" s="175"/>
      <c r="I153" s="178"/>
      <c r="J153" s="190">
        <f>BK153</f>
        <v>0</v>
      </c>
      <c r="K153" s="175"/>
      <c r="L153" s="180"/>
      <c r="M153" s="181"/>
      <c r="N153" s="182"/>
      <c r="O153" s="182"/>
      <c r="P153" s="183">
        <f>SUM(P154:P171)</f>
        <v>0</v>
      </c>
      <c r="Q153" s="182"/>
      <c r="R153" s="183">
        <f>SUM(R154:R171)</f>
        <v>0</v>
      </c>
      <c r="S153" s="182"/>
      <c r="T153" s="184">
        <f>SUM(T154:T171)</f>
        <v>0</v>
      </c>
      <c r="AR153" s="185" t="s">
        <v>80</v>
      </c>
      <c r="AT153" s="186" t="s">
        <v>71</v>
      </c>
      <c r="AU153" s="186" t="s">
        <v>80</v>
      </c>
      <c r="AY153" s="185" t="s">
        <v>156</v>
      </c>
      <c r="BK153" s="187">
        <f>SUM(BK154:BK171)</f>
        <v>0</v>
      </c>
    </row>
    <row r="154" spans="2:65" s="1" customFormat="1" ht="22.5" customHeight="1">
      <c r="B154" s="39"/>
      <c r="C154" s="227" t="s">
        <v>418</v>
      </c>
      <c r="D154" s="227" t="s">
        <v>238</v>
      </c>
      <c r="E154" s="228" t="s">
        <v>1815</v>
      </c>
      <c r="F154" s="229" t="s">
        <v>1816</v>
      </c>
      <c r="G154" s="230" t="s">
        <v>317</v>
      </c>
      <c r="H154" s="231">
        <v>4</v>
      </c>
      <c r="I154" s="232"/>
      <c r="J154" s="233">
        <f t="shared" ref="J154:J171" si="30">ROUND(I154*H154,2)</f>
        <v>0</v>
      </c>
      <c r="K154" s="229" t="s">
        <v>21</v>
      </c>
      <c r="L154" s="234"/>
      <c r="M154" s="235" t="s">
        <v>21</v>
      </c>
      <c r="N154" s="236" t="s">
        <v>43</v>
      </c>
      <c r="O154" s="40"/>
      <c r="P154" s="200">
        <f t="shared" ref="P154:P171" si="31">O154*H154</f>
        <v>0</v>
      </c>
      <c r="Q154" s="200">
        <v>0</v>
      </c>
      <c r="R154" s="200">
        <f t="shared" ref="R154:R171" si="32">Q154*H154</f>
        <v>0</v>
      </c>
      <c r="S154" s="200">
        <v>0</v>
      </c>
      <c r="T154" s="201">
        <f t="shared" ref="T154:T171" si="33">S154*H154</f>
        <v>0</v>
      </c>
      <c r="AR154" s="22" t="s">
        <v>176</v>
      </c>
      <c r="AT154" s="22" t="s">
        <v>238</v>
      </c>
      <c r="AU154" s="22" t="s">
        <v>82</v>
      </c>
      <c r="AY154" s="22" t="s">
        <v>156</v>
      </c>
      <c r="BE154" s="202">
        <f t="shared" ref="BE154:BE171" si="34">IF(N154="základní",J154,0)</f>
        <v>0</v>
      </c>
      <c r="BF154" s="202">
        <f t="shared" ref="BF154:BF171" si="35">IF(N154="snížená",J154,0)</f>
        <v>0</v>
      </c>
      <c r="BG154" s="202">
        <f t="shared" ref="BG154:BG171" si="36">IF(N154="zákl. přenesená",J154,0)</f>
        <v>0</v>
      </c>
      <c r="BH154" s="202">
        <f t="shared" ref="BH154:BH171" si="37">IF(N154="sníž. přenesená",J154,0)</f>
        <v>0</v>
      </c>
      <c r="BI154" s="202">
        <f t="shared" ref="BI154:BI171" si="38">IF(N154="nulová",J154,0)</f>
        <v>0</v>
      </c>
      <c r="BJ154" s="22" t="s">
        <v>80</v>
      </c>
      <c r="BK154" s="202">
        <f t="shared" ref="BK154:BK171" si="39">ROUND(I154*H154,2)</f>
        <v>0</v>
      </c>
      <c r="BL154" s="22" t="s">
        <v>162</v>
      </c>
      <c r="BM154" s="22" t="s">
        <v>422</v>
      </c>
    </row>
    <row r="155" spans="2:65" s="1" customFormat="1" ht="22.5" customHeight="1">
      <c r="B155" s="39"/>
      <c r="C155" s="191" t="s">
        <v>295</v>
      </c>
      <c r="D155" s="191" t="s">
        <v>158</v>
      </c>
      <c r="E155" s="192" t="s">
        <v>1817</v>
      </c>
      <c r="F155" s="193" t="s">
        <v>1818</v>
      </c>
      <c r="G155" s="194" t="s">
        <v>317</v>
      </c>
      <c r="H155" s="195">
        <v>4</v>
      </c>
      <c r="I155" s="196"/>
      <c r="J155" s="197">
        <f t="shared" si="30"/>
        <v>0</v>
      </c>
      <c r="K155" s="193" t="s">
        <v>21</v>
      </c>
      <c r="L155" s="59"/>
      <c r="M155" s="198" t="s">
        <v>21</v>
      </c>
      <c r="N155" s="199" t="s">
        <v>43</v>
      </c>
      <c r="O155" s="40"/>
      <c r="P155" s="200">
        <f t="shared" si="31"/>
        <v>0</v>
      </c>
      <c r="Q155" s="200">
        <v>0</v>
      </c>
      <c r="R155" s="200">
        <f t="shared" si="32"/>
        <v>0</v>
      </c>
      <c r="S155" s="200">
        <v>0</v>
      </c>
      <c r="T155" s="201">
        <f t="shared" si="33"/>
        <v>0</v>
      </c>
      <c r="AR155" s="22" t="s">
        <v>162</v>
      </c>
      <c r="AT155" s="22" t="s">
        <v>158</v>
      </c>
      <c r="AU155" s="22" t="s">
        <v>82</v>
      </c>
      <c r="AY155" s="22" t="s">
        <v>156</v>
      </c>
      <c r="BE155" s="202">
        <f t="shared" si="34"/>
        <v>0</v>
      </c>
      <c r="BF155" s="202">
        <f t="shared" si="35"/>
        <v>0</v>
      </c>
      <c r="BG155" s="202">
        <f t="shared" si="36"/>
        <v>0</v>
      </c>
      <c r="BH155" s="202">
        <f t="shared" si="37"/>
        <v>0</v>
      </c>
      <c r="BI155" s="202">
        <f t="shared" si="38"/>
        <v>0</v>
      </c>
      <c r="BJ155" s="22" t="s">
        <v>80</v>
      </c>
      <c r="BK155" s="202">
        <f t="shared" si="39"/>
        <v>0</v>
      </c>
      <c r="BL155" s="22" t="s">
        <v>162</v>
      </c>
      <c r="BM155" s="22" t="s">
        <v>425</v>
      </c>
    </row>
    <row r="156" spans="2:65" s="1" customFormat="1" ht="22.5" customHeight="1">
      <c r="B156" s="39"/>
      <c r="C156" s="227" t="s">
        <v>426</v>
      </c>
      <c r="D156" s="227" t="s">
        <v>238</v>
      </c>
      <c r="E156" s="228" t="s">
        <v>1819</v>
      </c>
      <c r="F156" s="229" t="s">
        <v>1820</v>
      </c>
      <c r="G156" s="230" t="s">
        <v>317</v>
      </c>
      <c r="H156" s="231">
        <v>1</v>
      </c>
      <c r="I156" s="232"/>
      <c r="J156" s="233">
        <f t="shared" si="30"/>
        <v>0</v>
      </c>
      <c r="K156" s="229" t="s">
        <v>21</v>
      </c>
      <c r="L156" s="234"/>
      <c r="M156" s="235" t="s">
        <v>21</v>
      </c>
      <c r="N156" s="236" t="s">
        <v>43</v>
      </c>
      <c r="O156" s="40"/>
      <c r="P156" s="200">
        <f t="shared" si="31"/>
        <v>0</v>
      </c>
      <c r="Q156" s="200">
        <v>0</v>
      </c>
      <c r="R156" s="200">
        <f t="shared" si="32"/>
        <v>0</v>
      </c>
      <c r="S156" s="200">
        <v>0</v>
      </c>
      <c r="T156" s="201">
        <f t="shared" si="33"/>
        <v>0</v>
      </c>
      <c r="AR156" s="22" t="s">
        <v>176</v>
      </c>
      <c r="AT156" s="22" t="s">
        <v>238</v>
      </c>
      <c r="AU156" s="22" t="s">
        <v>82</v>
      </c>
      <c r="AY156" s="22" t="s">
        <v>156</v>
      </c>
      <c r="BE156" s="202">
        <f t="shared" si="34"/>
        <v>0</v>
      </c>
      <c r="BF156" s="202">
        <f t="shared" si="35"/>
        <v>0</v>
      </c>
      <c r="BG156" s="202">
        <f t="shared" si="36"/>
        <v>0</v>
      </c>
      <c r="BH156" s="202">
        <f t="shared" si="37"/>
        <v>0</v>
      </c>
      <c r="BI156" s="202">
        <f t="shared" si="38"/>
        <v>0</v>
      </c>
      <c r="BJ156" s="22" t="s">
        <v>80</v>
      </c>
      <c r="BK156" s="202">
        <f t="shared" si="39"/>
        <v>0</v>
      </c>
      <c r="BL156" s="22" t="s">
        <v>162</v>
      </c>
      <c r="BM156" s="22" t="s">
        <v>429</v>
      </c>
    </row>
    <row r="157" spans="2:65" s="1" customFormat="1" ht="22.5" customHeight="1">
      <c r="B157" s="39"/>
      <c r="C157" s="191" t="s">
        <v>298</v>
      </c>
      <c r="D157" s="191" t="s">
        <v>158</v>
      </c>
      <c r="E157" s="192" t="s">
        <v>1821</v>
      </c>
      <c r="F157" s="193" t="s">
        <v>1822</v>
      </c>
      <c r="G157" s="194" t="s">
        <v>317</v>
      </c>
      <c r="H157" s="195">
        <v>1</v>
      </c>
      <c r="I157" s="196"/>
      <c r="J157" s="197">
        <f t="shared" si="30"/>
        <v>0</v>
      </c>
      <c r="K157" s="193" t="s">
        <v>21</v>
      </c>
      <c r="L157" s="59"/>
      <c r="M157" s="198" t="s">
        <v>21</v>
      </c>
      <c r="N157" s="199" t="s">
        <v>43</v>
      </c>
      <c r="O157" s="40"/>
      <c r="P157" s="200">
        <f t="shared" si="31"/>
        <v>0</v>
      </c>
      <c r="Q157" s="200">
        <v>0</v>
      </c>
      <c r="R157" s="200">
        <f t="shared" si="32"/>
        <v>0</v>
      </c>
      <c r="S157" s="200">
        <v>0</v>
      </c>
      <c r="T157" s="201">
        <f t="shared" si="33"/>
        <v>0</v>
      </c>
      <c r="AR157" s="22" t="s">
        <v>162</v>
      </c>
      <c r="AT157" s="22" t="s">
        <v>158</v>
      </c>
      <c r="AU157" s="22" t="s">
        <v>82</v>
      </c>
      <c r="AY157" s="22" t="s">
        <v>156</v>
      </c>
      <c r="BE157" s="202">
        <f t="shared" si="34"/>
        <v>0</v>
      </c>
      <c r="BF157" s="202">
        <f t="shared" si="35"/>
        <v>0</v>
      </c>
      <c r="BG157" s="202">
        <f t="shared" si="36"/>
        <v>0</v>
      </c>
      <c r="BH157" s="202">
        <f t="shared" si="37"/>
        <v>0</v>
      </c>
      <c r="BI157" s="202">
        <f t="shared" si="38"/>
        <v>0</v>
      </c>
      <c r="BJ157" s="22" t="s">
        <v>80</v>
      </c>
      <c r="BK157" s="202">
        <f t="shared" si="39"/>
        <v>0</v>
      </c>
      <c r="BL157" s="22" t="s">
        <v>162</v>
      </c>
      <c r="BM157" s="22" t="s">
        <v>432</v>
      </c>
    </row>
    <row r="158" spans="2:65" s="1" customFormat="1" ht="22.5" customHeight="1">
      <c r="B158" s="39"/>
      <c r="C158" s="227" t="s">
        <v>433</v>
      </c>
      <c r="D158" s="227" t="s">
        <v>238</v>
      </c>
      <c r="E158" s="228" t="s">
        <v>1823</v>
      </c>
      <c r="F158" s="229" t="s">
        <v>1824</v>
      </c>
      <c r="G158" s="230" t="s">
        <v>317</v>
      </c>
      <c r="H158" s="231">
        <v>2</v>
      </c>
      <c r="I158" s="232"/>
      <c r="J158" s="233">
        <f t="shared" si="30"/>
        <v>0</v>
      </c>
      <c r="K158" s="229" t="s">
        <v>21</v>
      </c>
      <c r="L158" s="234"/>
      <c r="M158" s="235" t="s">
        <v>21</v>
      </c>
      <c r="N158" s="236" t="s">
        <v>43</v>
      </c>
      <c r="O158" s="40"/>
      <c r="P158" s="200">
        <f t="shared" si="31"/>
        <v>0</v>
      </c>
      <c r="Q158" s="200">
        <v>0</v>
      </c>
      <c r="R158" s="200">
        <f t="shared" si="32"/>
        <v>0</v>
      </c>
      <c r="S158" s="200">
        <v>0</v>
      </c>
      <c r="T158" s="201">
        <f t="shared" si="33"/>
        <v>0</v>
      </c>
      <c r="AR158" s="22" t="s">
        <v>176</v>
      </c>
      <c r="AT158" s="22" t="s">
        <v>238</v>
      </c>
      <c r="AU158" s="22" t="s">
        <v>82</v>
      </c>
      <c r="AY158" s="22" t="s">
        <v>156</v>
      </c>
      <c r="BE158" s="202">
        <f t="shared" si="34"/>
        <v>0</v>
      </c>
      <c r="BF158" s="202">
        <f t="shared" si="35"/>
        <v>0</v>
      </c>
      <c r="BG158" s="202">
        <f t="shared" si="36"/>
        <v>0</v>
      </c>
      <c r="BH158" s="202">
        <f t="shared" si="37"/>
        <v>0</v>
      </c>
      <c r="BI158" s="202">
        <f t="shared" si="38"/>
        <v>0</v>
      </c>
      <c r="BJ158" s="22" t="s">
        <v>80</v>
      </c>
      <c r="BK158" s="202">
        <f t="shared" si="39"/>
        <v>0</v>
      </c>
      <c r="BL158" s="22" t="s">
        <v>162</v>
      </c>
      <c r="BM158" s="22" t="s">
        <v>436</v>
      </c>
    </row>
    <row r="159" spans="2:65" s="1" customFormat="1" ht="22.5" customHeight="1">
      <c r="B159" s="39"/>
      <c r="C159" s="191" t="s">
        <v>303</v>
      </c>
      <c r="D159" s="191" t="s">
        <v>158</v>
      </c>
      <c r="E159" s="192" t="s">
        <v>1825</v>
      </c>
      <c r="F159" s="193" t="s">
        <v>1826</v>
      </c>
      <c r="G159" s="194" t="s">
        <v>317</v>
      </c>
      <c r="H159" s="195">
        <v>2</v>
      </c>
      <c r="I159" s="196"/>
      <c r="J159" s="197">
        <f t="shared" si="30"/>
        <v>0</v>
      </c>
      <c r="K159" s="193" t="s">
        <v>21</v>
      </c>
      <c r="L159" s="59"/>
      <c r="M159" s="198" t="s">
        <v>21</v>
      </c>
      <c r="N159" s="199" t="s">
        <v>43</v>
      </c>
      <c r="O159" s="40"/>
      <c r="P159" s="200">
        <f t="shared" si="31"/>
        <v>0</v>
      </c>
      <c r="Q159" s="200">
        <v>0</v>
      </c>
      <c r="R159" s="200">
        <f t="shared" si="32"/>
        <v>0</v>
      </c>
      <c r="S159" s="200">
        <v>0</v>
      </c>
      <c r="T159" s="201">
        <f t="shared" si="33"/>
        <v>0</v>
      </c>
      <c r="AR159" s="22" t="s">
        <v>162</v>
      </c>
      <c r="AT159" s="22" t="s">
        <v>158</v>
      </c>
      <c r="AU159" s="22" t="s">
        <v>82</v>
      </c>
      <c r="AY159" s="22" t="s">
        <v>156</v>
      </c>
      <c r="BE159" s="202">
        <f t="shared" si="34"/>
        <v>0</v>
      </c>
      <c r="BF159" s="202">
        <f t="shared" si="35"/>
        <v>0</v>
      </c>
      <c r="BG159" s="202">
        <f t="shared" si="36"/>
        <v>0</v>
      </c>
      <c r="BH159" s="202">
        <f t="shared" si="37"/>
        <v>0</v>
      </c>
      <c r="BI159" s="202">
        <f t="shared" si="38"/>
        <v>0</v>
      </c>
      <c r="BJ159" s="22" t="s">
        <v>80</v>
      </c>
      <c r="BK159" s="202">
        <f t="shared" si="39"/>
        <v>0</v>
      </c>
      <c r="BL159" s="22" t="s">
        <v>162</v>
      </c>
      <c r="BM159" s="22" t="s">
        <v>439</v>
      </c>
    </row>
    <row r="160" spans="2:65" s="1" customFormat="1" ht="31.5" customHeight="1">
      <c r="B160" s="39"/>
      <c r="C160" s="227" t="s">
        <v>440</v>
      </c>
      <c r="D160" s="227" t="s">
        <v>238</v>
      </c>
      <c r="E160" s="228" t="s">
        <v>1827</v>
      </c>
      <c r="F160" s="229" t="s">
        <v>1828</v>
      </c>
      <c r="G160" s="230" t="s">
        <v>317</v>
      </c>
      <c r="H160" s="231">
        <v>2</v>
      </c>
      <c r="I160" s="232"/>
      <c r="J160" s="233">
        <f t="shared" si="30"/>
        <v>0</v>
      </c>
      <c r="K160" s="229" t="s">
        <v>21</v>
      </c>
      <c r="L160" s="234"/>
      <c r="M160" s="235" t="s">
        <v>21</v>
      </c>
      <c r="N160" s="236" t="s">
        <v>43</v>
      </c>
      <c r="O160" s="40"/>
      <c r="P160" s="200">
        <f t="shared" si="31"/>
        <v>0</v>
      </c>
      <c r="Q160" s="200">
        <v>0</v>
      </c>
      <c r="R160" s="200">
        <f t="shared" si="32"/>
        <v>0</v>
      </c>
      <c r="S160" s="200">
        <v>0</v>
      </c>
      <c r="T160" s="201">
        <f t="shared" si="33"/>
        <v>0</v>
      </c>
      <c r="AR160" s="22" t="s">
        <v>176</v>
      </c>
      <c r="AT160" s="22" t="s">
        <v>238</v>
      </c>
      <c r="AU160" s="22" t="s">
        <v>82</v>
      </c>
      <c r="AY160" s="22" t="s">
        <v>156</v>
      </c>
      <c r="BE160" s="202">
        <f t="shared" si="34"/>
        <v>0</v>
      </c>
      <c r="BF160" s="202">
        <f t="shared" si="35"/>
        <v>0</v>
      </c>
      <c r="BG160" s="202">
        <f t="shared" si="36"/>
        <v>0</v>
      </c>
      <c r="BH160" s="202">
        <f t="shared" si="37"/>
        <v>0</v>
      </c>
      <c r="BI160" s="202">
        <f t="shared" si="38"/>
        <v>0</v>
      </c>
      <c r="BJ160" s="22" t="s">
        <v>80</v>
      </c>
      <c r="BK160" s="202">
        <f t="shared" si="39"/>
        <v>0</v>
      </c>
      <c r="BL160" s="22" t="s">
        <v>162</v>
      </c>
      <c r="BM160" s="22" t="s">
        <v>443</v>
      </c>
    </row>
    <row r="161" spans="2:65" s="1" customFormat="1" ht="31.5" customHeight="1">
      <c r="B161" s="39"/>
      <c r="C161" s="191" t="s">
        <v>307</v>
      </c>
      <c r="D161" s="191" t="s">
        <v>158</v>
      </c>
      <c r="E161" s="192" t="s">
        <v>1829</v>
      </c>
      <c r="F161" s="193" t="s">
        <v>1830</v>
      </c>
      <c r="G161" s="194" t="s">
        <v>317</v>
      </c>
      <c r="H161" s="195">
        <v>2</v>
      </c>
      <c r="I161" s="196"/>
      <c r="J161" s="197">
        <f t="shared" si="30"/>
        <v>0</v>
      </c>
      <c r="K161" s="193" t="s">
        <v>21</v>
      </c>
      <c r="L161" s="59"/>
      <c r="M161" s="198" t="s">
        <v>21</v>
      </c>
      <c r="N161" s="199" t="s">
        <v>43</v>
      </c>
      <c r="O161" s="40"/>
      <c r="P161" s="200">
        <f t="shared" si="31"/>
        <v>0</v>
      </c>
      <c r="Q161" s="200">
        <v>0</v>
      </c>
      <c r="R161" s="200">
        <f t="shared" si="32"/>
        <v>0</v>
      </c>
      <c r="S161" s="200">
        <v>0</v>
      </c>
      <c r="T161" s="201">
        <f t="shared" si="33"/>
        <v>0</v>
      </c>
      <c r="AR161" s="22" t="s">
        <v>162</v>
      </c>
      <c r="AT161" s="22" t="s">
        <v>158</v>
      </c>
      <c r="AU161" s="22" t="s">
        <v>82</v>
      </c>
      <c r="AY161" s="22" t="s">
        <v>156</v>
      </c>
      <c r="BE161" s="202">
        <f t="shared" si="34"/>
        <v>0</v>
      </c>
      <c r="BF161" s="202">
        <f t="shared" si="35"/>
        <v>0</v>
      </c>
      <c r="BG161" s="202">
        <f t="shared" si="36"/>
        <v>0</v>
      </c>
      <c r="BH161" s="202">
        <f t="shared" si="37"/>
        <v>0</v>
      </c>
      <c r="BI161" s="202">
        <f t="shared" si="38"/>
        <v>0</v>
      </c>
      <c r="BJ161" s="22" t="s">
        <v>80</v>
      </c>
      <c r="BK161" s="202">
        <f t="shared" si="39"/>
        <v>0</v>
      </c>
      <c r="BL161" s="22" t="s">
        <v>162</v>
      </c>
      <c r="BM161" s="22" t="s">
        <v>446</v>
      </c>
    </row>
    <row r="162" spans="2:65" s="1" customFormat="1" ht="22.5" customHeight="1">
      <c r="B162" s="39"/>
      <c r="C162" s="227" t="s">
        <v>447</v>
      </c>
      <c r="D162" s="227" t="s">
        <v>238</v>
      </c>
      <c r="E162" s="228" t="s">
        <v>1831</v>
      </c>
      <c r="F162" s="229" t="s">
        <v>1832</v>
      </c>
      <c r="G162" s="230" t="s">
        <v>317</v>
      </c>
      <c r="H162" s="231">
        <v>1</v>
      </c>
      <c r="I162" s="232"/>
      <c r="J162" s="233">
        <f t="shared" si="30"/>
        <v>0</v>
      </c>
      <c r="K162" s="229" t="s">
        <v>21</v>
      </c>
      <c r="L162" s="234"/>
      <c r="M162" s="235" t="s">
        <v>21</v>
      </c>
      <c r="N162" s="236" t="s">
        <v>43</v>
      </c>
      <c r="O162" s="40"/>
      <c r="P162" s="200">
        <f t="shared" si="31"/>
        <v>0</v>
      </c>
      <c r="Q162" s="200">
        <v>0</v>
      </c>
      <c r="R162" s="200">
        <f t="shared" si="32"/>
        <v>0</v>
      </c>
      <c r="S162" s="200">
        <v>0</v>
      </c>
      <c r="T162" s="201">
        <f t="shared" si="33"/>
        <v>0</v>
      </c>
      <c r="AR162" s="22" t="s">
        <v>176</v>
      </c>
      <c r="AT162" s="22" t="s">
        <v>238</v>
      </c>
      <c r="AU162" s="22" t="s">
        <v>82</v>
      </c>
      <c r="AY162" s="22" t="s">
        <v>156</v>
      </c>
      <c r="BE162" s="202">
        <f t="shared" si="34"/>
        <v>0</v>
      </c>
      <c r="BF162" s="202">
        <f t="shared" si="35"/>
        <v>0</v>
      </c>
      <c r="BG162" s="202">
        <f t="shared" si="36"/>
        <v>0</v>
      </c>
      <c r="BH162" s="202">
        <f t="shared" si="37"/>
        <v>0</v>
      </c>
      <c r="BI162" s="202">
        <f t="shared" si="38"/>
        <v>0</v>
      </c>
      <c r="BJ162" s="22" t="s">
        <v>80</v>
      </c>
      <c r="BK162" s="202">
        <f t="shared" si="39"/>
        <v>0</v>
      </c>
      <c r="BL162" s="22" t="s">
        <v>162</v>
      </c>
      <c r="BM162" s="22" t="s">
        <v>450</v>
      </c>
    </row>
    <row r="163" spans="2:65" s="1" customFormat="1" ht="22.5" customHeight="1">
      <c r="B163" s="39"/>
      <c r="C163" s="191" t="s">
        <v>312</v>
      </c>
      <c r="D163" s="191" t="s">
        <v>158</v>
      </c>
      <c r="E163" s="192" t="s">
        <v>1833</v>
      </c>
      <c r="F163" s="193" t="s">
        <v>1834</v>
      </c>
      <c r="G163" s="194" t="s">
        <v>317</v>
      </c>
      <c r="H163" s="195">
        <v>1</v>
      </c>
      <c r="I163" s="196"/>
      <c r="J163" s="197">
        <f t="shared" si="30"/>
        <v>0</v>
      </c>
      <c r="K163" s="193" t="s">
        <v>21</v>
      </c>
      <c r="L163" s="59"/>
      <c r="M163" s="198" t="s">
        <v>21</v>
      </c>
      <c r="N163" s="199" t="s">
        <v>43</v>
      </c>
      <c r="O163" s="40"/>
      <c r="P163" s="200">
        <f t="shared" si="31"/>
        <v>0</v>
      </c>
      <c r="Q163" s="200">
        <v>0</v>
      </c>
      <c r="R163" s="200">
        <f t="shared" si="32"/>
        <v>0</v>
      </c>
      <c r="S163" s="200">
        <v>0</v>
      </c>
      <c r="T163" s="201">
        <f t="shared" si="33"/>
        <v>0</v>
      </c>
      <c r="AR163" s="22" t="s">
        <v>162</v>
      </c>
      <c r="AT163" s="22" t="s">
        <v>158</v>
      </c>
      <c r="AU163" s="22" t="s">
        <v>82</v>
      </c>
      <c r="AY163" s="22" t="s">
        <v>156</v>
      </c>
      <c r="BE163" s="202">
        <f t="shared" si="34"/>
        <v>0</v>
      </c>
      <c r="BF163" s="202">
        <f t="shared" si="35"/>
        <v>0</v>
      </c>
      <c r="BG163" s="202">
        <f t="shared" si="36"/>
        <v>0</v>
      </c>
      <c r="BH163" s="202">
        <f t="shared" si="37"/>
        <v>0</v>
      </c>
      <c r="BI163" s="202">
        <f t="shared" si="38"/>
        <v>0</v>
      </c>
      <c r="BJ163" s="22" t="s">
        <v>80</v>
      </c>
      <c r="BK163" s="202">
        <f t="shared" si="39"/>
        <v>0</v>
      </c>
      <c r="BL163" s="22" t="s">
        <v>162</v>
      </c>
      <c r="BM163" s="22" t="s">
        <v>453</v>
      </c>
    </row>
    <row r="164" spans="2:65" s="1" customFormat="1" ht="22.5" customHeight="1">
      <c r="B164" s="39"/>
      <c r="C164" s="227" t="s">
        <v>454</v>
      </c>
      <c r="D164" s="227" t="s">
        <v>238</v>
      </c>
      <c r="E164" s="228" t="s">
        <v>1835</v>
      </c>
      <c r="F164" s="229" t="s">
        <v>1836</v>
      </c>
      <c r="G164" s="230" t="s">
        <v>317</v>
      </c>
      <c r="H164" s="231">
        <v>3</v>
      </c>
      <c r="I164" s="232"/>
      <c r="J164" s="233">
        <f t="shared" si="30"/>
        <v>0</v>
      </c>
      <c r="K164" s="229" t="s">
        <v>21</v>
      </c>
      <c r="L164" s="234"/>
      <c r="M164" s="235" t="s">
        <v>21</v>
      </c>
      <c r="N164" s="236" t="s">
        <v>43</v>
      </c>
      <c r="O164" s="40"/>
      <c r="P164" s="200">
        <f t="shared" si="31"/>
        <v>0</v>
      </c>
      <c r="Q164" s="200">
        <v>0</v>
      </c>
      <c r="R164" s="200">
        <f t="shared" si="32"/>
        <v>0</v>
      </c>
      <c r="S164" s="200">
        <v>0</v>
      </c>
      <c r="T164" s="201">
        <f t="shared" si="33"/>
        <v>0</v>
      </c>
      <c r="AR164" s="22" t="s">
        <v>176</v>
      </c>
      <c r="AT164" s="22" t="s">
        <v>238</v>
      </c>
      <c r="AU164" s="22" t="s">
        <v>82</v>
      </c>
      <c r="AY164" s="22" t="s">
        <v>156</v>
      </c>
      <c r="BE164" s="202">
        <f t="shared" si="34"/>
        <v>0</v>
      </c>
      <c r="BF164" s="202">
        <f t="shared" si="35"/>
        <v>0</v>
      </c>
      <c r="BG164" s="202">
        <f t="shared" si="36"/>
        <v>0</v>
      </c>
      <c r="BH164" s="202">
        <f t="shared" si="37"/>
        <v>0</v>
      </c>
      <c r="BI164" s="202">
        <f t="shared" si="38"/>
        <v>0</v>
      </c>
      <c r="BJ164" s="22" t="s">
        <v>80</v>
      </c>
      <c r="BK164" s="202">
        <f t="shared" si="39"/>
        <v>0</v>
      </c>
      <c r="BL164" s="22" t="s">
        <v>162</v>
      </c>
      <c r="BM164" s="22" t="s">
        <v>457</v>
      </c>
    </row>
    <row r="165" spans="2:65" s="1" customFormat="1" ht="31.5" customHeight="1">
      <c r="B165" s="39"/>
      <c r="C165" s="191" t="s">
        <v>318</v>
      </c>
      <c r="D165" s="191" t="s">
        <v>158</v>
      </c>
      <c r="E165" s="192" t="s">
        <v>1837</v>
      </c>
      <c r="F165" s="193" t="s">
        <v>1838</v>
      </c>
      <c r="G165" s="194" t="s">
        <v>317</v>
      </c>
      <c r="H165" s="195">
        <v>3</v>
      </c>
      <c r="I165" s="196"/>
      <c r="J165" s="197">
        <f t="shared" si="30"/>
        <v>0</v>
      </c>
      <c r="K165" s="193" t="s">
        <v>21</v>
      </c>
      <c r="L165" s="59"/>
      <c r="M165" s="198" t="s">
        <v>21</v>
      </c>
      <c r="N165" s="199" t="s">
        <v>43</v>
      </c>
      <c r="O165" s="40"/>
      <c r="P165" s="200">
        <f t="shared" si="31"/>
        <v>0</v>
      </c>
      <c r="Q165" s="200">
        <v>0</v>
      </c>
      <c r="R165" s="200">
        <f t="shared" si="32"/>
        <v>0</v>
      </c>
      <c r="S165" s="200">
        <v>0</v>
      </c>
      <c r="T165" s="201">
        <f t="shared" si="33"/>
        <v>0</v>
      </c>
      <c r="AR165" s="22" t="s">
        <v>162</v>
      </c>
      <c r="AT165" s="22" t="s">
        <v>158</v>
      </c>
      <c r="AU165" s="22" t="s">
        <v>82</v>
      </c>
      <c r="AY165" s="22" t="s">
        <v>156</v>
      </c>
      <c r="BE165" s="202">
        <f t="shared" si="34"/>
        <v>0</v>
      </c>
      <c r="BF165" s="202">
        <f t="shared" si="35"/>
        <v>0</v>
      </c>
      <c r="BG165" s="202">
        <f t="shared" si="36"/>
        <v>0</v>
      </c>
      <c r="BH165" s="202">
        <f t="shared" si="37"/>
        <v>0</v>
      </c>
      <c r="BI165" s="202">
        <f t="shared" si="38"/>
        <v>0</v>
      </c>
      <c r="BJ165" s="22" t="s">
        <v>80</v>
      </c>
      <c r="BK165" s="202">
        <f t="shared" si="39"/>
        <v>0</v>
      </c>
      <c r="BL165" s="22" t="s">
        <v>162</v>
      </c>
      <c r="BM165" s="22" t="s">
        <v>460</v>
      </c>
    </row>
    <row r="166" spans="2:65" s="1" customFormat="1" ht="22.5" customHeight="1">
      <c r="B166" s="39"/>
      <c r="C166" s="227" t="s">
        <v>462</v>
      </c>
      <c r="D166" s="227" t="s">
        <v>238</v>
      </c>
      <c r="E166" s="228" t="s">
        <v>1839</v>
      </c>
      <c r="F166" s="229" t="s">
        <v>1840</v>
      </c>
      <c r="G166" s="230" t="s">
        <v>317</v>
      </c>
      <c r="H166" s="231">
        <v>1</v>
      </c>
      <c r="I166" s="232"/>
      <c r="J166" s="233">
        <f t="shared" si="30"/>
        <v>0</v>
      </c>
      <c r="K166" s="229" t="s">
        <v>21</v>
      </c>
      <c r="L166" s="234"/>
      <c r="M166" s="235" t="s">
        <v>21</v>
      </c>
      <c r="N166" s="236" t="s">
        <v>43</v>
      </c>
      <c r="O166" s="40"/>
      <c r="P166" s="200">
        <f t="shared" si="31"/>
        <v>0</v>
      </c>
      <c r="Q166" s="200">
        <v>0</v>
      </c>
      <c r="R166" s="200">
        <f t="shared" si="32"/>
        <v>0</v>
      </c>
      <c r="S166" s="200">
        <v>0</v>
      </c>
      <c r="T166" s="201">
        <f t="shared" si="33"/>
        <v>0</v>
      </c>
      <c r="AR166" s="22" t="s">
        <v>176</v>
      </c>
      <c r="AT166" s="22" t="s">
        <v>238</v>
      </c>
      <c r="AU166" s="22" t="s">
        <v>82</v>
      </c>
      <c r="AY166" s="22" t="s">
        <v>156</v>
      </c>
      <c r="BE166" s="202">
        <f t="shared" si="34"/>
        <v>0</v>
      </c>
      <c r="BF166" s="202">
        <f t="shared" si="35"/>
        <v>0</v>
      </c>
      <c r="BG166" s="202">
        <f t="shared" si="36"/>
        <v>0</v>
      </c>
      <c r="BH166" s="202">
        <f t="shared" si="37"/>
        <v>0</v>
      </c>
      <c r="BI166" s="202">
        <f t="shared" si="38"/>
        <v>0</v>
      </c>
      <c r="BJ166" s="22" t="s">
        <v>80</v>
      </c>
      <c r="BK166" s="202">
        <f t="shared" si="39"/>
        <v>0</v>
      </c>
      <c r="BL166" s="22" t="s">
        <v>162</v>
      </c>
      <c r="BM166" s="22" t="s">
        <v>465</v>
      </c>
    </row>
    <row r="167" spans="2:65" s="1" customFormat="1" ht="22.5" customHeight="1">
      <c r="B167" s="39"/>
      <c r="C167" s="191" t="s">
        <v>323</v>
      </c>
      <c r="D167" s="191" t="s">
        <v>158</v>
      </c>
      <c r="E167" s="192" t="s">
        <v>1841</v>
      </c>
      <c r="F167" s="193" t="s">
        <v>1842</v>
      </c>
      <c r="G167" s="194" t="s">
        <v>317</v>
      </c>
      <c r="H167" s="195">
        <v>1</v>
      </c>
      <c r="I167" s="196"/>
      <c r="J167" s="197">
        <f t="shared" si="30"/>
        <v>0</v>
      </c>
      <c r="K167" s="193" t="s">
        <v>21</v>
      </c>
      <c r="L167" s="59"/>
      <c r="M167" s="198" t="s">
        <v>21</v>
      </c>
      <c r="N167" s="199" t="s">
        <v>43</v>
      </c>
      <c r="O167" s="40"/>
      <c r="P167" s="200">
        <f t="shared" si="31"/>
        <v>0</v>
      </c>
      <c r="Q167" s="200">
        <v>0</v>
      </c>
      <c r="R167" s="200">
        <f t="shared" si="32"/>
        <v>0</v>
      </c>
      <c r="S167" s="200">
        <v>0</v>
      </c>
      <c r="T167" s="201">
        <f t="shared" si="33"/>
        <v>0</v>
      </c>
      <c r="AR167" s="22" t="s">
        <v>162</v>
      </c>
      <c r="AT167" s="22" t="s">
        <v>158</v>
      </c>
      <c r="AU167" s="22" t="s">
        <v>82</v>
      </c>
      <c r="AY167" s="22" t="s">
        <v>156</v>
      </c>
      <c r="BE167" s="202">
        <f t="shared" si="34"/>
        <v>0</v>
      </c>
      <c r="BF167" s="202">
        <f t="shared" si="35"/>
        <v>0</v>
      </c>
      <c r="BG167" s="202">
        <f t="shared" si="36"/>
        <v>0</v>
      </c>
      <c r="BH167" s="202">
        <f t="shared" si="37"/>
        <v>0</v>
      </c>
      <c r="BI167" s="202">
        <f t="shared" si="38"/>
        <v>0</v>
      </c>
      <c r="BJ167" s="22" t="s">
        <v>80</v>
      </c>
      <c r="BK167" s="202">
        <f t="shared" si="39"/>
        <v>0</v>
      </c>
      <c r="BL167" s="22" t="s">
        <v>162</v>
      </c>
      <c r="BM167" s="22" t="s">
        <v>468</v>
      </c>
    </row>
    <row r="168" spans="2:65" s="1" customFormat="1" ht="22.5" customHeight="1">
      <c r="B168" s="39"/>
      <c r="C168" s="227" t="s">
        <v>471</v>
      </c>
      <c r="D168" s="227" t="s">
        <v>238</v>
      </c>
      <c r="E168" s="228" t="s">
        <v>1843</v>
      </c>
      <c r="F168" s="229" t="s">
        <v>1844</v>
      </c>
      <c r="G168" s="230" t="s">
        <v>317</v>
      </c>
      <c r="H168" s="231">
        <v>4</v>
      </c>
      <c r="I168" s="232"/>
      <c r="J168" s="233">
        <f t="shared" si="30"/>
        <v>0</v>
      </c>
      <c r="K168" s="229" t="s">
        <v>21</v>
      </c>
      <c r="L168" s="234"/>
      <c r="M168" s="235" t="s">
        <v>21</v>
      </c>
      <c r="N168" s="236" t="s">
        <v>43</v>
      </c>
      <c r="O168" s="40"/>
      <c r="P168" s="200">
        <f t="shared" si="31"/>
        <v>0</v>
      </c>
      <c r="Q168" s="200">
        <v>0</v>
      </c>
      <c r="R168" s="200">
        <f t="shared" si="32"/>
        <v>0</v>
      </c>
      <c r="S168" s="200">
        <v>0</v>
      </c>
      <c r="T168" s="201">
        <f t="shared" si="33"/>
        <v>0</v>
      </c>
      <c r="AR168" s="22" t="s">
        <v>176</v>
      </c>
      <c r="AT168" s="22" t="s">
        <v>238</v>
      </c>
      <c r="AU168" s="22" t="s">
        <v>82</v>
      </c>
      <c r="AY168" s="22" t="s">
        <v>156</v>
      </c>
      <c r="BE168" s="202">
        <f t="shared" si="34"/>
        <v>0</v>
      </c>
      <c r="BF168" s="202">
        <f t="shared" si="35"/>
        <v>0</v>
      </c>
      <c r="BG168" s="202">
        <f t="shared" si="36"/>
        <v>0</v>
      </c>
      <c r="BH168" s="202">
        <f t="shared" si="37"/>
        <v>0</v>
      </c>
      <c r="BI168" s="202">
        <f t="shared" si="38"/>
        <v>0</v>
      </c>
      <c r="BJ168" s="22" t="s">
        <v>80</v>
      </c>
      <c r="BK168" s="202">
        <f t="shared" si="39"/>
        <v>0</v>
      </c>
      <c r="BL168" s="22" t="s">
        <v>162</v>
      </c>
      <c r="BM168" s="22" t="s">
        <v>474</v>
      </c>
    </row>
    <row r="169" spans="2:65" s="1" customFormat="1" ht="22.5" customHeight="1">
      <c r="B169" s="39"/>
      <c r="C169" s="191" t="s">
        <v>327</v>
      </c>
      <c r="D169" s="191" t="s">
        <v>158</v>
      </c>
      <c r="E169" s="192" t="s">
        <v>1845</v>
      </c>
      <c r="F169" s="193" t="s">
        <v>1846</v>
      </c>
      <c r="G169" s="194" t="s">
        <v>317</v>
      </c>
      <c r="H169" s="195">
        <v>4</v>
      </c>
      <c r="I169" s="196"/>
      <c r="J169" s="197">
        <f t="shared" si="30"/>
        <v>0</v>
      </c>
      <c r="K169" s="193" t="s">
        <v>21</v>
      </c>
      <c r="L169" s="59"/>
      <c r="M169" s="198" t="s">
        <v>21</v>
      </c>
      <c r="N169" s="199" t="s">
        <v>43</v>
      </c>
      <c r="O169" s="40"/>
      <c r="P169" s="200">
        <f t="shared" si="31"/>
        <v>0</v>
      </c>
      <c r="Q169" s="200">
        <v>0</v>
      </c>
      <c r="R169" s="200">
        <f t="shared" si="32"/>
        <v>0</v>
      </c>
      <c r="S169" s="200">
        <v>0</v>
      </c>
      <c r="T169" s="201">
        <f t="shared" si="33"/>
        <v>0</v>
      </c>
      <c r="AR169" s="22" t="s">
        <v>162</v>
      </c>
      <c r="AT169" s="22" t="s">
        <v>158</v>
      </c>
      <c r="AU169" s="22" t="s">
        <v>82</v>
      </c>
      <c r="AY169" s="22" t="s">
        <v>156</v>
      </c>
      <c r="BE169" s="202">
        <f t="shared" si="34"/>
        <v>0</v>
      </c>
      <c r="BF169" s="202">
        <f t="shared" si="35"/>
        <v>0</v>
      </c>
      <c r="BG169" s="202">
        <f t="shared" si="36"/>
        <v>0</v>
      </c>
      <c r="BH169" s="202">
        <f t="shared" si="37"/>
        <v>0</v>
      </c>
      <c r="BI169" s="202">
        <f t="shared" si="38"/>
        <v>0</v>
      </c>
      <c r="BJ169" s="22" t="s">
        <v>80</v>
      </c>
      <c r="BK169" s="202">
        <f t="shared" si="39"/>
        <v>0</v>
      </c>
      <c r="BL169" s="22" t="s">
        <v>162</v>
      </c>
      <c r="BM169" s="22" t="s">
        <v>477</v>
      </c>
    </row>
    <row r="170" spans="2:65" s="1" customFormat="1" ht="22.5" customHeight="1">
      <c r="B170" s="39"/>
      <c r="C170" s="227" t="s">
        <v>479</v>
      </c>
      <c r="D170" s="227" t="s">
        <v>238</v>
      </c>
      <c r="E170" s="228" t="s">
        <v>1847</v>
      </c>
      <c r="F170" s="229" t="s">
        <v>1848</v>
      </c>
      <c r="G170" s="230" t="s">
        <v>317</v>
      </c>
      <c r="H170" s="231">
        <v>13</v>
      </c>
      <c r="I170" s="232"/>
      <c r="J170" s="233">
        <f t="shared" si="30"/>
        <v>0</v>
      </c>
      <c r="K170" s="229" t="s">
        <v>21</v>
      </c>
      <c r="L170" s="234"/>
      <c r="M170" s="235" t="s">
        <v>21</v>
      </c>
      <c r="N170" s="236" t="s">
        <v>43</v>
      </c>
      <c r="O170" s="40"/>
      <c r="P170" s="200">
        <f t="shared" si="31"/>
        <v>0</v>
      </c>
      <c r="Q170" s="200">
        <v>0</v>
      </c>
      <c r="R170" s="200">
        <f t="shared" si="32"/>
        <v>0</v>
      </c>
      <c r="S170" s="200">
        <v>0</v>
      </c>
      <c r="T170" s="201">
        <f t="shared" si="33"/>
        <v>0</v>
      </c>
      <c r="AR170" s="22" t="s">
        <v>176</v>
      </c>
      <c r="AT170" s="22" t="s">
        <v>238</v>
      </c>
      <c r="AU170" s="22" t="s">
        <v>82</v>
      </c>
      <c r="AY170" s="22" t="s">
        <v>156</v>
      </c>
      <c r="BE170" s="202">
        <f t="shared" si="34"/>
        <v>0</v>
      </c>
      <c r="BF170" s="202">
        <f t="shared" si="35"/>
        <v>0</v>
      </c>
      <c r="BG170" s="202">
        <f t="shared" si="36"/>
        <v>0</v>
      </c>
      <c r="BH170" s="202">
        <f t="shared" si="37"/>
        <v>0</v>
      </c>
      <c r="BI170" s="202">
        <f t="shared" si="38"/>
        <v>0</v>
      </c>
      <c r="BJ170" s="22" t="s">
        <v>80</v>
      </c>
      <c r="BK170" s="202">
        <f t="shared" si="39"/>
        <v>0</v>
      </c>
      <c r="BL170" s="22" t="s">
        <v>162</v>
      </c>
      <c r="BM170" s="22" t="s">
        <v>482</v>
      </c>
    </row>
    <row r="171" spans="2:65" s="1" customFormat="1" ht="31.5" customHeight="1">
      <c r="B171" s="39"/>
      <c r="C171" s="191" t="s">
        <v>331</v>
      </c>
      <c r="D171" s="191" t="s">
        <v>158</v>
      </c>
      <c r="E171" s="192" t="s">
        <v>1849</v>
      </c>
      <c r="F171" s="193" t="s">
        <v>1850</v>
      </c>
      <c r="G171" s="194" t="s">
        <v>317</v>
      </c>
      <c r="H171" s="195">
        <v>13</v>
      </c>
      <c r="I171" s="196"/>
      <c r="J171" s="197">
        <f t="shared" si="30"/>
        <v>0</v>
      </c>
      <c r="K171" s="193" t="s">
        <v>21</v>
      </c>
      <c r="L171" s="59"/>
      <c r="M171" s="198" t="s">
        <v>21</v>
      </c>
      <c r="N171" s="199" t="s">
        <v>43</v>
      </c>
      <c r="O171" s="40"/>
      <c r="P171" s="200">
        <f t="shared" si="31"/>
        <v>0</v>
      </c>
      <c r="Q171" s="200">
        <v>0</v>
      </c>
      <c r="R171" s="200">
        <f t="shared" si="32"/>
        <v>0</v>
      </c>
      <c r="S171" s="200">
        <v>0</v>
      </c>
      <c r="T171" s="201">
        <f t="shared" si="33"/>
        <v>0</v>
      </c>
      <c r="AR171" s="22" t="s">
        <v>162</v>
      </c>
      <c r="AT171" s="22" t="s">
        <v>158</v>
      </c>
      <c r="AU171" s="22" t="s">
        <v>82</v>
      </c>
      <c r="AY171" s="22" t="s">
        <v>156</v>
      </c>
      <c r="BE171" s="202">
        <f t="shared" si="34"/>
        <v>0</v>
      </c>
      <c r="BF171" s="202">
        <f t="shared" si="35"/>
        <v>0</v>
      </c>
      <c r="BG171" s="202">
        <f t="shared" si="36"/>
        <v>0</v>
      </c>
      <c r="BH171" s="202">
        <f t="shared" si="37"/>
        <v>0</v>
      </c>
      <c r="BI171" s="202">
        <f t="shared" si="38"/>
        <v>0</v>
      </c>
      <c r="BJ171" s="22" t="s">
        <v>80</v>
      </c>
      <c r="BK171" s="202">
        <f t="shared" si="39"/>
        <v>0</v>
      </c>
      <c r="BL171" s="22" t="s">
        <v>162</v>
      </c>
      <c r="BM171" s="22" t="s">
        <v>485</v>
      </c>
    </row>
    <row r="172" spans="2:65" s="10" customFormat="1" ht="29.85" customHeight="1">
      <c r="B172" s="174"/>
      <c r="C172" s="175"/>
      <c r="D172" s="188" t="s">
        <v>71</v>
      </c>
      <c r="E172" s="189" t="s">
        <v>1851</v>
      </c>
      <c r="F172" s="189" t="s">
        <v>1852</v>
      </c>
      <c r="G172" s="175"/>
      <c r="H172" s="175"/>
      <c r="I172" s="178"/>
      <c r="J172" s="190">
        <f>BK172</f>
        <v>0</v>
      </c>
      <c r="K172" s="175"/>
      <c r="L172" s="180"/>
      <c r="M172" s="181"/>
      <c r="N172" s="182"/>
      <c r="O172" s="182"/>
      <c r="P172" s="183">
        <f>SUM(P173:P176)</f>
        <v>0</v>
      </c>
      <c r="Q172" s="182"/>
      <c r="R172" s="183">
        <f>SUM(R173:R176)</f>
        <v>0</v>
      </c>
      <c r="S172" s="182"/>
      <c r="T172" s="184">
        <f>SUM(T173:T176)</f>
        <v>0</v>
      </c>
      <c r="AR172" s="185" t="s">
        <v>80</v>
      </c>
      <c r="AT172" s="186" t="s">
        <v>71</v>
      </c>
      <c r="AU172" s="186" t="s">
        <v>80</v>
      </c>
      <c r="AY172" s="185" t="s">
        <v>156</v>
      </c>
      <c r="BK172" s="187">
        <f>SUM(BK173:BK176)</f>
        <v>0</v>
      </c>
    </row>
    <row r="173" spans="2:65" s="1" customFormat="1" ht="22.5" customHeight="1">
      <c r="B173" s="39"/>
      <c r="C173" s="191" t="s">
        <v>486</v>
      </c>
      <c r="D173" s="191" t="s">
        <v>158</v>
      </c>
      <c r="E173" s="192" t="s">
        <v>1853</v>
      </c>
      <c r="F173" s="193" t="s">
        <v>1854</v>
      </c>
      <c r="G173" s="194" t="s">
        <v>862</v>
      </c>
      <c r="H173" s="195">
        <v>50</v>
      </c>
      <c r="I173" s="196"/>
      <c r="J173" s="197">
        <f>ROUND(I173*H173,2)</f>
        <v>0</v>
      </c>
      <c r="K173" s="193" t="s">
        <v>21</v>
      </c>
      <c r="L173" s="59"/>
      <c r="M173" s="198" t="s">
        <v>21</v>
      </c>
      <c r="N173" s="199" t="s">
        <v>43</v>
      </c>
      <c r="O173" s="40"/>
      <c r="P173" s="200">
        <f>O173*H173</f>
        <v>0</v>
      </c>
      <c r="Q173" s="200">
        <v>0</v>
      </c>
      <c r="R173" s="200">
        <f>Q173*H173</f>
        <v>0</v>
      </c>
      <c r="S173" s="200">
        <v>0</v>
      </c>
      <c r="T173" s="201">
        <f>S173*H173</f>
        <v>0</v>
      </c>
      <c r="AR173" s="22" t="s">
        <v>162</v>
      </c>
      <c r="AT173" s="22" t="s">
        <v>158</v>
      </c>
      <c r="AU173" s="22" t="s">
        <v>82</v>
      </c>
      <c r="AY173" s="22" t="s">
        <v>156</v>
      </c>
      <c r="BE173" s="202">
        <f>IF(N173="základní",J173,0)</f>
        <v>0</v>
      </c>
      <c r="BF173" s="202">
        <f>IF(N173="snížená",J173,0)</f>
        <v>0</v>
      </c>
      <c r="BG173" s="202">
        <f>IF(N173="zákl. přenesená",J173,0)</f>
        <v>0</v>
      </c>
      <c r="BH173" s="202">
        <f>IF(N173="sníž. přenesená",J173,0)</f>
        <v>0</v>
      </c>
      <c r="BI173" s="202">
        <f>IF(N173="nulová",J173,0)</f>
        <v>0</v>
      </c>
      <c r="BJ173" s="22" t="s">
        <v>80</v>
      </c>
      <c r="BK173" s="202">
        <f>ROUND(I173*H173,2)</f>
        <v>0</v>
      </c>
      <c r="BL173" s="22" t="s">
        <v>162</v>
      </c>
      <c r="BM173" s="22" t="s">
        <v>489</v>
      </c>
    </row>
    <row r="174" spans="2:65" s="1" customFormat="1" ht="22.5" customHeight="1">
      <c r="B174" s="39"/>
      <c r="C174" s="191" t="s">
        <v>334</v>
      </c>
      <c r="D174" s="191" t="s">
        <v>158</v>
      </c>
      <c r="E174" s="192" t="s">
        <v>1855</v>
      </c>
      <c r="F174" s="193" t="s">
        <v>1856</v>
      </c>
      <c r="G174" s="194" t="s">
        <v>862</v>
      </c>
      <c r="H174" s="195">
        <v>25</v>
      </c>
      <c r="I174" s="196"/>
      <c r="J174" s="197">
        <f>ROUND(I174*H174,2)</f>
        <v>0</v>
      </c>
      <c r="K174" s="193" t="s">
        <v>21</v>
      </c>
      <c r="L174" s="59"/>
      <c r="M174" s="198" t="s">
        <v>21</v>
      </c>
      <c r="N174" s="199" t="s">
        <v>43</v>
      </c>
      <c r="O174" s="40"/>
      <c r="P174" s="200">
        <f>O174*H174</f>
        <v>0</v>
      </c>
      <c r="Q174" s="200">
        <v>0</v>
      </c>
      <c r="R174" s="200">
        <f>Q174*H174</f>
        <v>0</v>
      </c>
      <c r="S174" s="200">
        <v>0</v>
      </c>
      <c r="T174" s="201">
        <f>S174*H174</f>
        <v>0</v>
      </c>
      <c r="AR174" s="22" t="s">
        <v>162</v>
      </c>
      <c r="AT174" s="22" t="s">
        <v>158</v>
      </c>
      <c r="AU174" s="22" t="s">
        <v>82</v>
      </c>
      <c r="AY174" s="22" t="s">
        <v>156</v>
      </c>
      <c r="BE174" s="202">
        <f>IF(N174="základní",J174,0)</f>
        <v>0</v>
      </c>
      <c r="BF174" s="202">
        <f>IF(N174="snížená",J174,0)</f>
        <v>0</v>
      </c>
      <c r="BG174" s="202">
        <f>IF(N174="zákl. přenesená",J174,0)</f>
        <v>0</v>
      </c>
      <c r="BH174" s="202">
        <f>IF(N174="sníž. přenesená",J174,0)</f>
        <v>0</v>
      </c>
      <c r="BI174" s="202">
        <f>IF(N174="nulová",J174,0)</f>
        <v>0</v>
      </c>
      <c r="BJ174" s="22" t="s">
        <v>80</v>
      </c>
      <c r="BK174" s="202">
        <f>ROUND(I174*H174,2)</f>
        <v>0</v>
      </c>
      <c r="BL174" s="22" t="s">
        <v>162</v>
      </c>
      <c r="BM174" s="22" t="s">
        <v>492</v>
      </c>
    </row>
    <row r="175" spans="2:65" s="1" customFormat="1" ht="22.5" customHeight="1">
      <c r="B175" s="39"/>
      <c r="C175" s="191" t="s">
        <v>496</v>
      </c>
      <c r="D175" s="191" t="s">
        <v>158</v>
      </c>
      <c r="E175" s="192" t="s">
        <v>1857</v>
      </c>
      <c r="F175" s="193" t="s">
        <v>1858</v>
      </c>
      <c r="G175" s="194" t="s">
        <v>862</v>
      </c>
      <c r="H175" s="195">
        <v>25</v>
      </c>
      <c r="I175" s="196"/>
      <c r="J175" s="197">
        <f>ROUND(I175*H175,2)</f>
        <v>0</v>
      </c>
      <c r="K175" s="193" t="s">
        <v>21</v>
      </c>
      <c r="L175" s="59"/>
      <c r="M175" s="198" t="s">
        <v>21</v>
      </c>
      <c r="N175" s="199" t="s">
        <v>43</v>
      </c>
      <c r="O175" s="40"/>
      <c r="P175" s="200">
        <f>O175*H175</f>
        <v>0</v>
      </c>
      <c r="Q175" s="200">
        <v>0</v>
      </c>
      <c r="R175" s="200">
        <f>Q175*H175</f>
        <v>0</v>
      </c>
      <c r="S175" s="200">
        <v>0</v>
      </c>
      <c r="T175" s="201">
        <f>S175*H175</f>
        <v>0</v>
      </c>
      <c r="AR175" s="22" t="s">
        <v>162</v>
      </c>
      <c r="AT175" s="22" t="s">
        <v>158</v>
      </c>
      <c r="AU175" s="22" t="s">
        <v>82</v>
      </c>
      <c r="AY175" s="22" t="s">
        <v>156</v>
      </c>
      <c r="BE175" s="202">
        <f>IF(N175="základní",J175,0)</f>
        <v>0</v>
      </c>
      <c r="BF175" s="202">
        <f>IF(N175="snížená",J175,0)</f>
        <v>0</v>
      </c>
      <c r="BG175" s="202">
        <f>IF(N175="zákl. přenesená",J175,0)</f>
        <v>0</v>
      </c>
      <c r="BH175" s="202">
        <f>IF(N175="sníž. přenesená",J175,0)</f>
        <v>0</v>
      </c>
      <c r="BI175" s="202">
        <f>IF(N175="nulová",J175,0)</f>
        <v>0</v>
      </c>
      <c r="BJ175" s="22" t="s">
        <v>80</v>
      </c>
      <c r="BK175" s="202">
        <f>ROUND(I175*H175,2)</f>
        <v>0</v>
      </c>
      <c r="BL175" s="22" t="s">
        <v>162</v>
      </c>
      <c r="BM175" s="22" t="s">
        <v>499</v>
      </c>
    </row>
    <row r="176" spans="2:65" s="1" customFormat="1" ht="22.5" customHeight="1">
      <c r="B176" s="39"/>
      <c r="C176" s="191" t="s">
        <v>339</v>
      </c>
      <c r="D176" s="191" t="s">
        <v>158</v>
      </c>
      <c r="E176" s="192" t="s">
        <v>1859</v>
      </c>
      <c r="F176" s="193" t="s">
        <v>1860</v>
      </c>
      <c r="G176" s="194" t="s">
        <v>862</v>
      </c>
      <c r="H176" s="195">
        <v>18</v>
      </c>
      <c r="I176" s="196"/>
      <c r="J176" s="197">
        <f>ROUND(I176*H176,2)</f>
        <v>0</v>
      </c>
      <c r="K176" s="193" t="s">
        <v>21</v>
      </c>
      <c r="L176" s="59"/>
      <c r="M176" s="198" t="s">
        <v>21</v>
      </c>
      <c r="N176" s="199" t="s">
        <v>43</v>
      </c>
      <c r="O176" s="40"/>
      <c r="P176" s="200">
        <f>O176*H176</f>
        <v>0</v>
      </c>
      <c r="Q176" s="200">
        <v>0</v>
      </c>
      <c r="R176" s="200">
        <f>Q176*H176</f>
        <v>0</v>
      </c>
      <c r="S176" s="200">
        <v>0</v>
      </c>
      <c r="T176" s="201">
        <f>S176*H176</f>
        <v>0</v>
      </c>
      <c r="AR176" s="22" t="s">
        <v>162</v>
      </c>
      <c r="AT176" s="22" t="s">
        <v>158</v>
      </c>
      <c r="AU176" s="22" t="s">
        <v>82</v>
      </c>
      <c r="AY176" s="22" t="s">
        <v>156</v>
      </c>
      <c r="BE176" s="202">
        <f>IF(N176="základní",J176,0)</f>
        <v>0</v>
      </c>
      <c r="BF176" s="202">
        <f>IF(N176="snížená",J176,0)</f>
        <v>0</v>
      </c>
      <c r="BG176" s="202">
        <f>IF(N176="zákl. přenesená",J176,0)</f>
        <v>0</v>
      </c>
      <c r="BH176" s="202">
        <f>IF(N176="sníž. přenesená",J176,0)</f>
        <v>0</v>
      </c>
      <c r="BI176" s="202">
        <f>IF(N176="nulová",J176,0)</f>
        <v>0</v>
      </c>
      <c r="BJ176" s="22" t="s">
        <v>80</v>
      </c>
      <c r="BK176" s="202">
        <f>ROUND(I176*H176,2)</f>
        <v>0</v>
      </c>
      <c r="BL176" s="22" t="s">
        <v>162</v>
      </c>
      <c r="BM176" s="22" t="s">
        <v>502</v>
      </c>
    </row>
    <row r="177" spans="2:65" s="10" customFormat="1" ht="29.85" customHeight="1">
      <c r="B177" s="174"/>
      <c r="C177" s="175"/>
      <c r="D177" s="188" t="s">
        <v>71</v>
      </c>
      <c r="E177" s="189" t="s">
        <v>1861</v>
      </c>
      <c r="F177" s="189" t="s">
        <v>1862</v>
      </c>
      <c r="G177" s="175"/>
      <c r="H177" s="175"/>
      <c r="I177" s="178"/>
      <c r="J177" s="190">
        <f>BK177</f>
        <v>0</v>
      </c>
      <c r="K177" s="175"/>
      <c r="L177" s="180"/>
      <c r="M177" s="181"/>
      <c r="N177" s="182"/>
      <c r="O177" s="182"/>
      <c r="P177" s="183">
        <f>SUM(P178:P184)</f>
        <v>0</v>
      </c>
      <c r="Q177" s="182"/>
      <c r="R177" s="183">
        <f>SUM(R178:R184)</f>
        <v>0</v>
      </c>
      <c r="S177" s="182"/>
      <c r="T177" s="184">
        <f>SUM(T178:T184)</f>
        <v>0</v>
      </c>
      <c r="AR177" s="185" t="s">
        <v>80</v>
      </c>
      <c r="AT177" s="186" t="s">
        <v>71</v>
      </c>
      <c r="AU177" s="186" t="s">
        <v>80</v>
      </c>
      <c r="AY177" s="185" t="s">
        <v>156</v>
      </c>
      <c r="BK177" s="187">
        <f>SUM(BK178:BK184)</f>
        <v>0</v>
      </c>
    </row>
    <row r="178" spans="2:65" s="1" customFormat="1" ht="22.5" customHeight="1">
      <c r="B178" s="39"/>
      <c r="C178" s="191" t="s">
        <v>503</v>
      </c>
      <c r="D178" s="191" t="s">
        <v>158</v>
      </c>
      <c r="E178" s="192" t="s">
        <v>1863</v>
      </c>
      <c r="F178" s="193" t="s">
        <v>1864</v>
      </c>
      <c r="G178" s="194" t="s">
        <v>317</v>
      </c>
      <c r="H178" s="195">
        <v>1</v>
      </c>
      <c r="I178" s="196"/>
      <c r="J178" s="197">
        <f t="shared" ref="J178:J184" si="40">ROUND(I178*H178,2)</f>
        <v>0</v>
      </c>
      <c r="K178" s="193" t="s">
        <v>21</v>
      </c>
      <c r="L178" s="59"/>
      <c r="M178" s="198" t="s">
        <v>21</v>
      </c>
      <c r="N178" s="199" t="s">
        <v>43</v>
      </c>
      <c r="O178" s="40"/>
      <c r="P178" s="200">
        <f t="shared" ref="P178:P184" si="41">O178*H178</f>
        <v>0</v>
      </c>
      <c r="Q178" s="200">
        <v>0</v>
      </c>
      <c r="R178" s="200">
        <f t="shared" ref="R178:R184" si="42">Q178*H178</f>
        <v>0</v>
      </c>
      <c r="S178" s="200">
        <v>0</v>
      </c>
      <c r="T178" s="201">
        <f t="shared" ref="T178:T184" si="43">S178*H178</f>
        <v>0</v>
      </c>
      <c r="AR178" s="22" t="s">
        <v>162</v>
      </c>
      <c r="AT178" s="22" t="s">
        <v>158</v>
      </c>
      <c r="AU178" s="22" t="s">
        <v>82</v>
      </c>
      <c r="AY178" s="22" t="s">
        <v>156</v>
      </c>
      <c r="BE178" s="202">
        <f t="shared" ref="BE178:BE184" si="44">IF(N178="základní",J178,0)</f>
        <v>0</v>
      </c>
      <c r="BF178" s="202">
        <f t="shared" ref="BF178:BF184" si="45">IF(N178="snížená",J178,0)</f>
        <v>0</v>
      </c>
      <c r="BG178" s="202">
        <f t="shared" ref="BG178:BG184" si="46">IF(N178="zákl. přenesená",J178,0)</f>
        <v>0</v>
      </c>
      <c r="BH178" s="202">
        <f t="shared" ref="BH178:BH184" si="47">IF(N178="sníž. přenesená",J178,0)</f>
        <v>0</v>
      </c>
      <c r="BI178" s="202">
        <f t="shared" ref="BI178:BI184" si="48">IF(N178="nulová",J178,0)</f>
        <v>0</v>
      </c>
      <c r="BJ178" s="22" t="s">
        <v>80</v>
      </c>
      <c r="BK178" s="202">
        <f t="shared" ref="BK178:BK184" si="49">ROUND(I178*H178,2)</f>
        <v>0</v>
      </c>
      <c r="BL178" s="22" t="s">
        <v>162</v>
      </c>
      <c r="BM178" s="22" t="s">
        <v>506</v>
      </c>
    </row>
    <row r="179" spans="2:65" s="1" customFormat="1" ht="22.5" customHeight="1">
      <c r="B179" s="39"/>
      <c r="C179" s="191" t="s">
        <v>342</v>
      </c>
      <c r="D179" s="191" t="s">
        <v>158</v>
      </c>
      <c r="E179" s="192" t="s">
        <v>1865</v>
      </c>
      <c r="F179" s="193" t="s">
        <v>1866</v>
      </c>
      <c r="G179" s="194" t="s">
        <v>317</v>
      </c>
      <c r="H179" s="195">
        <v>1</v>
      </c>
      <c r="I179" s="196"/>
      <c r="J179" s="197">
        <f t="shared" si="40"/>
        <v>0</v>
      </c>
      <c r="K179" s="193" t="s">
        <v>21</v>
      </c>
      <c r="L179" s="59"/>
      <c r="M179" s="198" t="s">
        <v>21</v>
      </c>
      <c r="N179" s="199" t="s">
        <v>43</v>
      </c>
      <c r="O179" s="40"/>
      <c r="P179" s="200">
        <f t="shared" si="41"/>
        <v>0</v>
      </c>
      <c r="Q179" s="200">
        <v>0</v>
      </c>
      <c r="R179" s="200">
        <f t="shared" si="42"/>
        <v>0</v>
      </c>
      <c r="S179" s="200">
        <v>0</v>
      </c>
      <c r="T179" s="201">
        <f t="shared" si="43"/>
        <v>0</v>
      </c>
      <c r="AR179" s="22" t="s">
        <v>162</v>
      </c>
      <c r="AT179" s="22" t="s">
        <v>158</v>
      </c>
      <c r="AU179" s="22" t="s">
        <v>82</v>
      </c>
      <c r="AY179" s="22" t="s">
        <v>156</v>
      </c>
      <c r="BE179" s="202">
        <f t="shared" si="44"/>
        <v>0</v>
      </c>
      <c r="BF179" s="202">
        <f t="shared" si="45"/>
        <v>0</v>
      </c>
      <c r="BG179" s="202">
        <f t="shared" si="46"/>
        <v>0</v>
      </c>
      <c r="BH179" s="202">
        <f t="shared" si="47"/>
        <v>0</v>
      </c>
      <c r="BI179" s="202">
        <f t="shared" si="48"/>
        <v>0</v>
      </c>
      <c r="BJ179" s="22" t="s">
        <v>80</v>
      </c>
      <c r="BK179" s="202">
        <f t="shared" si="49"/>
        <v>0</v>
      </c>
      <c r="BL179" s="22" t="s">
        <v>162</v>
      </c>
      <c r="BM179" s="22" t="s">
        <v>510</v>
      </c>
    </row>
    <row r="180" spans="2:65" s="1" customFormat="1" ht="22.5" customHeight="1">
      <c r="B180" s="39"/>
      <c r="C180" s="191" t="s">
        <v>511</v>
      </c>
      <c r="D180" s="191" t="s">
        <v>158</v>
      </c>
      <c r="E180" s="192" t="s">
        <v>1867</v>
      </c>
      <c r="F180" s="193" t="s">
        <v>1868</v>
      </c>
      <c r="G180" s="194" t="s">
        <v>317</v>
      </c>
      <c r="H180" s="195">
        <v>1</v>
      </c>
      <c r="I180" s="196"/>
      <c r="J180" s="197">
        <f t="shared" si="40"/>
        <v>0</v>
      </c>
      <c r="K180" s="193" t="s">
        <v>21</v>
      </c>
      <c r="L180" s="59"/>
      <c r="M180" s="198" t="s">
        <v>21</v>
      </c>
      <c r="N180" s="199" t="s">
        <v>43</v>
      </c>
      <c r="O180" s="40"/>
      <c r="P180" s="200">
        <f t="shared" si="41"/>
        <v>0</v>
      </c>
      <c r="Q180" s="200">
        <v>0</v>
      </c>
      <c r="R180" s="200">
        <f t="shared" si="42"/>
        <v>0</v>
      </c>
      <c r="S180" s="200">
        <v>0</v>
      </c>
      <c r="T180" s="201">
        <f t="shared" si="43"/>
        <v>0</v>
      </c>
      <c r="AR180" s="22" t="s">
        <v>162</v>
      </c>
      <c r="AT180" s="22" t="s">
        <v>158</v>
      </c>
      <c r="AU180" s="22" t="s">
        <v>82</v>
      </c>
      <c r="AY180" s="22" t="s">
        <v>156</v>
      </c>
      <c r="BE180" s="202">
        <f t="shared" si="44"/>
        <v>0</v>
      </c>
      <c r="BF180" s="202">
        <f t="shared" si="45"/>
        <v>0</v>
      </c>
      <c r="BG180" s="202">
        <f t="shared" si="46"/>
        <v>0</v>
      </c>
      <c r="BH180" s="202">
        <f t="shared" si="47"/>
        <v>0</v>
      </c>
      <c r="BI180" s="202">
        <f t="shared" si="48"/>
        <v>0</v>
      </c>
      <c r="BJ180" s="22" t="s">
        <v>80</v>
      </c>
      <c r="BK180" s="202">
        <f t="shared" si="49"/>
        <v>0</v>
      </c>
      <c r="BL180" s="22" t="s">
        <v>162</v>
      </c>
      <c r="BM180" s="22" t="s">
        <v>514</v>
      </c>
    </row>
    <row r="181" spans="2:65" s="1" customFormat="1" ht="22.5" customHeight="1">
      <c r="B181" s="39"/>
      <c r="C181" s="191" t="s">
        <v>346</v>
      </c>
      <c r="D181" s="191" t="s">
        <v>158</v>
      </c>
      <c r="E181" s="192" t="s">
        <v>1869</v>
      </c>
      <c r="F181" s="193" t="s">
        <v>1870</v>
      </c>
      <c r="G181" s="194" t="s">
        <v>317</v>
      </c>
      <c r="H181" s="195">
        <v>1</v>
      </c>
      <c r="I181" s="196"/>
      <c r="J181" s="197">
        <f t="shared" si="40"/>
        <v>0</v>
      </c>
      <c r="K181" s="193" t="s">
        <v>21</v>
      </c>
      <c r="L181" s="59"/>
      <c r="M181" s="198" t="s">
        <v>21</v>
      </c>
      <c r="N181" s="199" t="s">
        <v>43</v>
      </c>
      <c r="O181" s="40"/>
      <c r="P181" s="200">
        <f t="shared" si="41"/>
        <v>0</v>
      </c>
      <c r="Q181" s="200">
        <v>0</v>
      </c>
      <c r="R181" s="200">
        <f t="shared" si="42"/>
        <v>0</v>
      </c>
      <c r="S181" s="200">
        <v>0</v>
      </c>
      <c r="T181" s="201">
        <f t="shared" si="43"/>
        <v>0</v>
      </c>
      <c r="AR181" s="22" t="s">
        <v>162</v>
      </c>
      <c r="AT181" s="22" t="s">
        <v>158</v>
      </c>
      <c r="AU181" s="22" t="s">
        <v>82</v>
      </c>
      <c r="AY181" s="22" t="s">
        <v>156</v>
      </c>
      <c r="BE181" s="202">
        <f t="shared" si="44"/>
        <v>0</v>
      </c>
      <c r="BF181" s="202">
        <f t="shared" si="45"/>
        <v>0</v>
      </c>
      <c r="BG181" s="202">
        <f t="shared" si="46"/>
        <v>0</v>
      </c>
      <c r="BH181" s="202">
        <f t="shared" si="47"/>
        <v>0</v>
      </c>
      <c r="BI181" s="202">
        <f t="shared" si="48"/>
        <v>0</v>
      </c>
      <c r="BJ181" s="22" t="s">
        <v>80</v>
      </c>
      <c r="BK181" s="202">
        <f t="shared" si="49"/>
        <v>0</v>
      </c>
      <c r="BL181" s="22" t="s">
        <v>162</v>
      </c>
      <c r="BM181" s="22" t="s">
        <v>517</v>
      </c>
    </row>
    <row r="182" spans="2:65" s="1" customFormat="1" ht="22.5" customHeight="1">
      <c r="B182" s="39"/>
      <c r="C182" s="191" t="s">
        <v>518</v>
      </c>
      <c r="D182" s="191" t="s">
        <v>158</v>
      </c>
      <c r="E182" s="192" t="s">
        <v>1871</v>
      </c>
      <c r="F182" s="193" t="s">
        <v>1872</v>
      </c>
      <c r="G182" s="194" t="s">
        <v>317</v>
      </c>
      <c r="H182" s="195">
        <v>1</v>
      </c>
      <c r="I182" s="196"/>
      <c r="J182" s="197">
        <f t="shared" si="40"/>
        <v>0</v>
      </c>
      <c r="K182" s="193" t="s">
        <v>21</v>
      </c>
      <c r="L182" s="59"/>
      <c r="M182" s="198" t="s">
        <v>21</v>
      </c>
      <c r="N182" s="199" t="s">
        <v>43</v>
      </c>
      <c r="O182" s="40"/>
      <c r="P182" s="200">
        <f t="shared" si="41"/>
        <v>0</v>
      </c>
      <c r="Q182" s="200">
        <v>0</v>
      </c>
      <c r="R182" s="200">
        <f t="shared" si="42"/>
        <v>0</v>
      </c>
      <c r="S182" s="200">
        <v>0</v>
      </c>
      <c r="T182" s="201">
        <f t="shared" si="43"/>
        <v>0</v>
      </c>
      <c r="AR182" s="22" t="s">
        <v>162</v>
      </c>
      <c r="AT182" s="22" t="s">
        <v>158</v>
      </c>
      <c r="AU182" s="22" t="s">
        <v>82</v>
      </c>
      <c r="AY182" s="22" t="s">
        <v>156</v>
      </c>
      <c r="BE182" s="202">
        <f t="shared" si="44"/>
        <v>0</v>
      </c>
      <c r="BF182" s="202">
        <f t="shared" si="45"/>
        <v>0</v>
      </c>
      <c r="BG182" s="202">
        <f t="shared" si="46"/>
        <v>0</v>
      </c>
      <c r="BH182" s="202">
        <f t="shared" si="47"/>
        <v>0</v>
      </c>
      <c r="BI182" s="202">
        <f t="shared" si="48"/>
        <v>0</v>
      </c>
      <c r="BJ182" s="22" t="s">
        <v>80</v>
      </c>
      <c r="BK182" s="202">
        <f t="shared" si="49"/>
        <v>0</v>
      </c>
      <c r="BL182" s="22" t="s">
        <v>162</v>
      </c>
      <c r="BM182" s="22" t="s">
        <v>521</v>
      </c>
    </row>
    <row r="183" spans="2:65" s="1" customFormat="1" ht="22.5" customHeight="1">
      <c r="B183" s="39"/>
      <c r="C183" s="191" t="s">
        <v>350</v>
      </c>
      <c r="D183" s="191" t="s">
        <v>158</v>
      </c>
      <c r="E183" s="192" t="s">
        <v>1873</v>
      </c>
      <c r="F183" s="193" t="s">
        <v>1874</v>
      </c>
      <c r="G183" s="194" t="s">
        <v>862</v>
      </c>
      <c r="H183" s="195">
        <v>28</v>
      </c>
      <c r="I183" s="196"/>
      <c r="J183" s="197">
        <f t="shared" si="40"/>
        <v>0</v>
      </c>
      <c r="K183" s="193" t="s">
        <v>21</v>
      </c>
      <c r="L183" s="59"/>
      <c r="M183" s="198" t="s">
        <v>21</v>
      </c>
      <c r="N183" s="199" t="s">
        <v>43</v>
      </c>
      <c r="O183" s="40"/>
      <c r="P183" s="200">
        <f t="shared" si="41"/>
        <v>0</v>
      </c>
      <c r="Q183" s="200">
        <v>0</v>
      </c>
      <c r="R183" s="200">
        <f t="shared" si="42"/>
        <v>0</v>
      </c>
      <c r="S183" s="200">
        <v>0</v>
      </c>
      <c r="T183" s="201">
        <f t="shared" si="43"/>
        <v>0</v>
      </c>
      <c r="AR183" s="22" t="s">
        <v>162</v>
      </c>
      <c r="AT183" s="22" t="s">
        <v>158</v>
      </c>
      <c r="AU183" s="22" t="s">
        <v>82</v>
      </c>
      <c r="AY183" s="22" t="s">
        <v>156</v>
      </c>
      <c r="BE183" s="202">
        <f t="shared" si="44"/>
        <v>0</v>
      </c>
      <c r="BF183" s="202">
        <f t="shared" si="45"/>
        <v>0</v>
      </c>
      <c r="BG183" s="202">
        <f t="shared" si="46"/>
        <v>0</v>
      </c>
      <c r="BH183" s="202">
        <f t="shared" si="47"/>
        <v>0</v>
      </c>
      <c r="BI183" s="202">
        <f t="shared" si="48"/>
        <v>0</v>
      </c>
      <c r="BJ183" s="22" t="s">
        <v>80</v>
      </c>
      <c r="BK183" s="202">
        <f t="shared" si="49"/>
        <v>0</v>
      </c>
      <c r="BL183" s="22" t="s">
        <v>162</v>
      </c>
      <c r="BM183" s="22" t="s">
        <v>524</v>
      </c>
    </row>
    <row r="184" spans="2:65" s="1" customFormat="1" ht="22.5" customHeight="1">
      <c r="B184" s="39"/>
      <c r="C184" s="191" t="s">
        <v>526</v>
      </c>
      <c r="D184" s="191" t="s">
        <v>158</v>
      </c>
      <c r="E184" s="192" t="s">
        <v>1875</v>
      </c>
      <c r="F184" s="193" t="s">
        <v>1876</v>
      </c>
      <c r="G184" s="194" t="s">
        <v>862</v>
      </c>
      <c r="H184" s="195">
        <v>72</v>
      </c>
      <c r="I184" s="196"/>
      <c r="J184" s="197">
        <f t="shared" si="40"/>
        <v>0</v>
      </c>
      <c r="K184" s="193" t="s">
        <v>21</v>
      </c>
      <c r="L184" s="59"/>
      <c r="M184" s="198" t="s">
        <v>21</v>
      </c>
      <c r="N184" s="199" t="s">
        <v>43</v>
      </c>
      <c r="O184" s="40"/>
      <c r="P184" s="200">
        <f t="shared" si="41"/>
        <v>0</v>
      </c>
      <c r="Q184" s="200">
        <v>0</v>
      </c>
      <c r="R184" s="200">
        <f t="shared" si="42"/>
        <v>0</v>
      </c>
      <c r="S184" s="200">
        <v>0</v>
      </c>
      <c r="T184" s="201">
        <f t="shared" si="43"/>
        <v>0</v>
      </c>
      <c r="AR184" s="22" t="s">
        <v>162</v>
      </c>
      <c r="AT184" s="22" t="s">
        <v>158</v>
      </c>
      <c r="AU184" s="22" t="s">
        <v>82</v>
      </c>
      <c r="AY184" s="22" t="s">
        <v>156</v>
      </c>
      <c r="BE184" s="202">
        <f t="shared" si="44"/>
        <v>0</v>
      </c>
      <c r="BF184" s="202">
        <f t="shared" si="45"/>
        <v>0</v>
      </c>
      <c r="BG184" s="202">
        <f t="shared" si="46"/>
        <v>0</v>
      </c>
      <c r="BH184" s="202">
        <f t="shared" si="47"/>
        <v>0</v>
      </c>
      <c r="BI184" s="202">
        <f t="shared" si="48"/>
        <v>0</v>
      </c>
      <c r="BJ184" s="22" t="s">
        <v>80</v>
      </c>
      <c r="BK184" s="202">
        <f t="shared" si="49"/>
        <v>0</v>
      </c>
      <c r="BL184" s="22" t="s">
        <v>162</v>
      </c>
      <c r="BM184" s="22" t="s">
        <v>529</v>
      </c>
    </row>
    <row r="185" spans="2:65" s="10" customFormat="1" ht="29.85" customHeight="1">
      <c r="B185" s="174"/>
      <c r="C185" s="175"/>
      <c r="D185" s="188" t="s">
        <v>71</v>
      </c>
      <c r="E185" s="189" t="s">
        <v>1877</v>
      </c>
      <c r="F185" s="189" t="s">
        <v>1878</v>
      </c>
      <c r="G185" s="175"/>
      <c r="H185" s="175"/>
      <c r="I185" s="178"/>
      <c r="J185" s="190">
        <f>BK185</f>
        <v>0</v>
      </c>
      <c r="K185" s="175"/>
      <c r="L185" s="180"/>
      <c r="M185" s="181"/>
      <c r="N185" s="182"/>
      <c r="O185" s="182"/>
      <c r="P185" s="183">
        <f>SUM(P186:P203)</f>
        <v>0</v>
      </c>
      <c r="Q185" s="182"/>
      <c r="R185" s="183">
        <f>SUM(R186:R203)</f>
        <v>0</v>
      </c>
      <c r="S185" s="182"/>
      <c r="T185" s="184">
        <f>SUM(T186:T203)</f>
        <v>0</v>
      </c>
      <c r="AR185" s="185" t="s">
        <v>80</v>
      </c>
      <c r="AT185" s="186" t="s">
        <v>71</v>
      </c>
      <c r="AU185" s="186" t="s">
        <v>80</v>
      </c>
      <c r="AY185" s="185" t="s">
        <v>156</v>
      </c>
      <c r="BK185" s="187">
        <f>SUM(BK186:BK203)</f>
        <v>0</v>
      </c>
    </row>
    <row r="186" spans="2:65" s="1" customFormat="1" ht="44.25" customHeight="1">
      <c r="B186" s="39"/>
      <c r="C186" s="227" t="s">
        <v>355</v>
      </c>
      <c r="D186" s="227" t="s">
        <v>238</v>
      </c>
      <c r="E186" s="228" t="s">
        <v>1879</v>
      </c>
      <c r="F186" s="229" t="s">
        <v>1880</v>
      </c>
      <c r="G186" s="230" t="s">
        <v>317</v>
      </c>
      <c r="H186" s="231">
        <v>1</v>
      </c>
      <c r="I186" s="232"/>
      <c r="J186" s="233">
        <f t="shared" ref="J186:J203" si="50">ROUND(I186*H186,2)</f>
        <v>0</v>
      </c>
      <c r="K186" s="229" t="s">
        <v>21</v>
      </c>
      <c r="L186" s="234"/>
      <c r="M186" s="235" t="s">
        <v>21</v>
      </c>
      <c r="N186" s="236" t="s">
        <v>43</v>
      </c>
      <c r="O186" s="40"/>
      <c r="P186" s="200">
        <f t="shared" ref="P186:P203" si="51">O186*H186</f>
        <v>0</v>
      </c>
      <c r="Q186" s="200">
        <v>0</v>
      </c>
      <c r="R186" s="200">
        <f t="shared" ref="R186:R203" si="52">Q186*H186</f>
        <v>0</v>
      </c>
      <c r="S186" s="200">
        <v>0</v>
      </c>
      <c r="T186" s="201">
        <f t="shared" ref="T186:T203" si="53">S186*H186</f>
        <v>0</v>
      </c>
      <c r="AR186" s="22" t="s">
        <v>176</v>
      </c>
      <c r="AT186" s="22" t="s">
        <v>238</v>
      </c>
      <c r="AU186" s="22" t="s">
        <v>82</v>
      </c>
      <c r="AY186" s="22" t="s">
        <v>156</v>
      </c>
      <c r="BE186" s="202">
        <f t="shared" ref="BE186:BE203" si="54">IF(N186="základní",J186,0)</f>
        <v>0</v>
      </c>
      <c r="BF186" s="202">
        <f t="shared" ref="BF186:BF203" si="55">IF(N186="snížená",J186,0)</f>
        <v>0</v>
      </c>
      <c r="BG186" s="202">
        <f t="shared" ref="BG186:BG203" si="56">IF(N186="zákl. přenesená",J186,0)</f>
        <v>0</v>
      </c>
      <c r="BH186" s="202">
        <f t="shared" ref="BH186:BH203" si="57">IF(N186="sníž. přenesená",J186,0)</f>
        <v>0</v>
      </c>
      <c r="BI186" s="202">
        <f t="shared" ref="BI186:BI203" si="58">IF(N186="nulová",J186,0)</f>
        <v>0</v>
      </c>
      <c r="BJ186" s="22" t="s">
        <v>80</v>
      </c>
      <c r="BK186" s="202">
        <f t="shared" ref="BK186:BK203" si="59">ROUND(I186*H186,2)</f>
        <v>0</v>
      </c>
      <c r="BL186" s="22" t="s">
        <v>162</v>
      </c>
      <c r="BM186" s="22" t="s">
        <v>532</v>
      </c>
    </row>
    <row r="187" spans="2:65" s="1" customFormat="1" ht="44.25" customHeight="1">
      <c r="B187" s="39"/>
      <c r="C187" s="191" t="s">
        <v>533</v>
      </c>
      <c r="D187" s="191" t="s">
        <v>158</v>
      </c>
      <c r="E187" s="192" t="s">
        <v>1881</v>
      </c>
      <c r="F187" s="193" t="s">
        <v>1882</v>
      </c>
      <c r="G187" s="194" t="s">
        <v>317</v>
      </c>
      <c r="H187" s="195">
        <v>1</v>
      </c>
      <c r="I187" s="196"/>
      <c r="J187" s="197">
        <f t="shared" si="50"/>
        <v>0</v>
      </c>
      <c r="K187" s="193" t="s">
        <v>21</v>
      </c>
      <c r="L187" s="59"/>
      <c r="M187" s="198" t="s">
        <v>21</v>
      </c>
      <c r="N187" s="199" t="s">
        <v>43</v>
      </c>
      <c r="O187" s="40"/>
      <c r="P187" s="200">
        <f t="shared" si="51"/>
        <v>0</v>
      </c>
      <c r="Q187" s="200">
        <v>0</v>
      </c>
      <c r="R187" s="200">
        <f t="shared" si="52"/>
        <v>0</v>
      </c>
      <c r="S187" s="200">
        <v>0</v>
      </c>
      <c r="T187" s="201">
        <f t="shared" si="53"/>
        <v>0</v>
      </c>
      <c r="AR187" s="22" t="s">
        <v>162</v>
      </c>
      <c r="AT187" s="22" t="s">
        <v>158</v>
      </c>
      <c r="AU187" s="22" t="s">
        <v>82</v>
      </c>
      <c r="AY187" s="22" t="s">
        <v>156</v>
      </c>
      <c r="BE187" s="202">
        <f t="shared" si="54"/>
        <v>0</v>
      </c>
      <c r="BF187" s="202">
        <f t="shared" si="55"/>
        <v>0</v>
      </c>
      <c r="BG187" s="202">
        <f t="shared" si="56"/>
        <v>0</v>
      </c>
      <c r="BH187" s="202">
        <f t="shared" si="57"/>
        <v>0</v>
      </c>
      <c r="BI187" s="202">
        <f t="shared" si="58"/>
        <v>0</v>
      </c>
      <c r="BJ187" s="22" t="s">
        <v>80</v>
      </c>
      <c r="BK187" s="202">
        <f t="shared" si="59"/>
        <v>0</v>
      </c>
      <c r="BL187" s="22" t="s">
        <v>162</v>
      </c>
      <c r="BM187" s="22" t="s">
        <v>537</v>
      </c>
    </row>
    <row r="188" spans="2:65" s="1" customFormat="1" ht="31.5" customHeight="1">
      <c r="B188" s="39"/>
      <c r="C188" s="227" t="s">
        <v>359</v>
      </c>
      <c r="D188" s="227" t="s">
        <v>238</v>
      </c>
      <c r="E188" s="228" t="s">
        <v>1883</v>
      </c>
      <c r="F188" s="229" t="s">
        <v>1884</v>
      </c>
      <c r="G188" s="230" t="s">
        <v>317</v>
      </c>
      <c r="H188" s="231">
        <v>2</v>
      </c>
      <c r="I188" s="232"/>
      <c r="J188" s="233">
        <f t="shared" si="50"/>
        <v>0</v>
      </c>
      <c r="K188" s="229" t="s">
        <v>21</v>
      </c>
      <c r="L188" s="234"/>
      <c r="M188" s="235" t="s">
        <v>21</v>
      </c>
      <c r="N188" s="236" t="s">
        <v>43</v>
      </c>
      <c r="O188" s="40"/>
      <c r="P188" s="200">
        <f t="shared" si="51"/>
        <v>0</v>
      </c>
      <c r="Q188" s="200">
        <v>0</v>
      </c>
      <c r="R188" s="200">
        <f t="shared" si="52"/>
        <v>0</v>
      </c>
      <c r="S188" s="200">
        <v>0</v>
      </c>
      <c r="T188" s="201">
        <f t="shared" si="53"/>
        <v>0</v>
      </c>
      <c r="AR188" s="22" t="s">
        <v>176</v>
      </c>
      <c r="AT188" s="22" t="s">
        <v>238</v>
      </c>
      <c r="AU188" s="22" t="s">
        <v>82</v>
      </c>
      <c r="AY188" s="22" t="s">
        <v>156</v>
      </c>
      <c r="BE188" s="202">
        <f t="shared" si="54"/>
        <v>0</v>
      </c>
      <c r="BF188" s="202">
        <f t="shared" si="55"/>
        <v>0</v>
      </c>
      <c r="BG188" s="202">
        <f t="shared" si="56"/>
        <v>0</v>
      </c>
      <c r="BH188" s="202">
        <f t="shared" si="57"/>
        <v>0</v>
      </c>
      <c r="BI188" s="202">
        <f t="shared" si="58"/>
        <v>0</v>
      </c>
      <c r="BJ188" s="22" t="s">
        <v>80</v>
      </c>
      <c r="BK188" s="202">
        <f t="shared" si="59"/>
        <v>0</v>
      </c>
      <c r="BL188" s="22" t="s">
        <v>162</v>
      </c>
      <c r="BM188" s="22" t="s">
        <v>542</v>
      </c>
    </row>
    <row r="189" spans="2:65" s="1" customFormat="1" ht="31.5" customHeight="1">
      <c r="B189" s="39"/>
      <c r="C189" s="191" t="s">
        <v>543</v>
      </c>
      <c r="D189" s="191" t="s">
        <v>158</v>
      </c>
      <c r="E189" s="192" t="s">
        <v>1885</v>
      </c>
      <c r="F189" s="193" t="s">
        <v>1886</v>
      </c>
      <c r="G189" s="194" t="s">
        <v>317</v>
      </c>
      <c r="H189" s="195">
        <v>2</v>
      </c>
      <c r="I189" s="196"/>
      <c r="J189" s="197">
        <f t="shared" si="50"/>
        <v>0</v>
      </c>
      <c r="K189" s="193" t="s">
        <v>21</v>
      </c>
      <c r="L189" s="59"/>
      <c r="M189" s="198" t="s">
        <v>21</v>
      </c>
      <c r="N189" s="199" t="s">
        <v>43</v>
      </c>
      <c r="O189" s="40"/>
      <c r="P189" s="200">
        <f t="shared" si="51"/>
        <v>0</v>
      </c>
      <c r="Q189" s="200">
        <v>0</v>
      </c>
      <c r="R189" s="200">
        <f t="shared" si="52"/>
        <v>0</v>
      </c>
      <c r="S189" s="200">
        <v>0</v>
      </c>
      <c r="T189" s="201">
        <f t="shared" si="53"/>
        <v>0</v>
      </c>
      <c r="AR189" s="22" t="s">
        <v>162</v>
      </c>
      <c r="AT189" s="22" t="s">
        <v>158</v>
      </c>
      <c r="AU189" s="22" t="s">
        <v>82</v>
      </c>
      <c r="AY189" s="22" t="s">
        <v>156</v>
      </c>
      <c r="BE189" s="202">
        <f t="shared" si="54"/>
        <v>0</v>
      </c>
      <c r="BF189" s="202">
        <f t="shared" si="55"/>
        <v>0</v>
      </c>
      <c r="BG189" s="202">
        <f t="shared" si="56"/>
        <v>0</v>
      </c>
      <c r="BH189" s="202">
        <f t="shared" si="57"/>
        <v>0</v>
      </c>
      <c r="BI189" s="202">
        <f t="shared" si="58"/>
        <v>0</v>
      </c>
      <c r="BJ189" s="22" t="s">
        <v>80</v>
      </c>
      <c r="BK189" s="202">
        <f t="shared" si="59"/>
        <v>0</v>
      </c>
      <c r="BL189" s="22" t="s">
        <v>162</v>
      </c>
      <c r="BM189" s="22" t="s">
        <v>546</v>
      </c>
    </row>
    <row r="190" spans="2:65" s="1" customFormat="1" ht="31.5" customHeight="1">
      <c r="B190" s="39"/>
      <c r="C190" s="227" t="s">
        <v>363</v>
      </c>
      <c r="D190" s="227" t="s">
        <v>238</v>
      </c>
      <c r="E190" s="228" t="s">
        <v>1887</v>
      </c>
      <c r="F190" s="229" t="s">
        <v>1888</v>
      </c>
      <c r="G190" s="230" t="s">
        <v>317</v>
      </c>
      <c r="H190" s="231">
        <v>1</v>
      </c>
      <c r="I190" s="232"/>
      <c r="J190" s="233">
        <f t="shared" si="50"/>
        <v>0</v>
      </c>
      <c r="K190" s="229" t="s">
        <v>21</v>
      </c>
      <c r="L190" s="234"/>
      <c r="M190" s="235" t="s">
        <v>21</v>
      </c>
      <c r="N190" s="236" t="s">
        <v>43</v>
      </c>
      <c r="O190" s="40"/>
      <c r="P190" s="200">
        <f t="shared" si="51"/>
        <v>0</v>
      </c>
      <c r="Q190" s="200">
        <v>0</v>
      </c>
      <c r="R190" s="200">
        <f t="shared" si="52"/>
        <v>0</v>
      </c>
      <c r="S190" s="200">
        <v>0</v>
      </c>
      <c r="T190" s="201">
        <f t="shared" si="53"/>
        <v>0</v>
      </c>
      <c r="AR190" s="22" t="s">
        <v>176</v>
      </c>
      <c r="AT190" s="22" t="s">
        <v>238</v>
      </c>
      <c r="AU190" s="22" t="s">
        <v>82</v>
      </c>
      <c r="AY190" s="22" t="s">
        <v>156</v>
      </c>
      <c r="BE190" s="202">
        <f t="shared" si="54"/>
        <v>0</v>
      </c>
      <c r="BF190" s="202">
        <f t="shared" si="55"/>
        <v>0</v>
      </c>
      <c r="BG190" s="202">
        <f t="shared" si="56"/>
        <v>0</v>
      </c>
      <c r="BH190" s="202">
        <f t="shared" si="57"/>
        <v>0</v>
      </c>
      <c r="BI190" s="202">
        <f t="shared" si="58"/>
        <v>0</v>
      </c>
      <c r="BJ190" s="22" t="s">
        <v>80</v>
      </c>
      <c r="BK190" s="202">
        <f t="shared" si="59"/>
        <v>0</v>
      </c>
      <c r="BL190" s="22" t="s">
        <v>162</v>
      </c>
      <c r="BM190" s="22" t="s">
        <v>549</v>
      </c>
    </row>
    <row r="191" spans="2:65" s="1" customFormat="1" ht="31.5" customHeight="1">
      <c r="B191" s="39"/>
      <c r="C191" s="191" t="s">
        <v>551</v>
      </c>
      <c r="D191" s="191" t="s">
        <v>158</v>
      </c>
      <c r="E191" s="192" t="s">
        <v>1889</v>
      </c>
      <c r="F191" s="193" t="s">
        <v>1890</v>
      </c>
      <c r="G191" s="194" t="s">
        <v>317</v>
      </c>
      <c r="H191" s="195">
        <v>1</v>
      </c>
      <c r="I191" s="196"/>
      <c r="J191" s="197">
        <f t="shared" si="50"/>
        <v>0</v>
      </c>
      <c r="K191" s="193" t="s">
        <v>21</v>
      </c>
      <c r="L191" s="59"/>
      <c r="M191" s="198" t="s">
        <v>21</v>
      </c>
      <c r="N191" s="199" t="s">
        <v>43</v>
      </c>
      <c r="O191" s="40"/>
      <c r="P191" s="200">
        <f t="shared" si="51"/>
        <v>0</v>
      </c>
      <c r="Q191" s="200">
        <v>0</v>
      </c>
      <c r="R191" s="200">
        <f t="shared" si="52"/>
        <v>0</v>
      </c>
      <c r="S191" s="200">
        <v>0</v>
      </c>
      <c r="T191" s="201">
        <f t="shared" si="53"/>
        <v>0</v>
      </c>
      <c r="AR191" s="22" t="s">
        <v>162</v>
      </c>
      <c r="AT191" s="22" t="s">
        <v>158</v>
      </c>
      <c r="AU191" s="22" t="s">
        <v>82</v>
      </c>
      <c r="AY191" s="22" t="s">
        <v>156</v>
      </c>
      <c r="BE191" s="202">
        <f t="shared" si="54"/>
        <v>0</v>
      </c>
      <c r="BF191" s="202">
        <f t="shared" si="55"/>
        <v>0</v>
      </c>
      <c r="BG191" s="202">
        <f t="shared" si="56"/>
        <v>0</v>
      </c>
      <c r="BH191" s="202">
        <f t="shared" si="57"/>
        <v>0</v>
      </c>
      <c r="BI191" s="202">
        <f t="shared" si="58"/>
        <v>0</v>
      </c>
      <c r="BJ191" s="22" t="s">
        <v>80</v>
      </c>
      <c r="BK191" s="202">
        <f t="shared" si="59"/>
        <v>0</v>
      </c>
      <c r="BL191" s="22" t="s">
        <v>162</v>
      </c>
      <c r="BM191" s="22" t="s">
        <v>554</v>
      </c>
    </row>
    <row r="192" spans="2:65" s="1" customFormat="1" ht="44.25" customHeight="1">
      <c r="B192" s="39"/>
      <c r="C192" s="227" t="s">
        <v>367</v>
      </c>
      <c r="D192" s="227" t="s">
        <v>238</v>
      </c>
      <c r="E192" s="228" t="s">
        <v>1891</v>
      </c>
      <c r="F192" s="229" t="s">
        <v>1892</v>
      </c>
      <c r="G192" s="230" t="s">
        <v>317</v>
      </c>
      <c r="H192" s="231">
        <v>1</v>
      </c>
      <c r="I192" s="232"/>
      <c r="J192" s="233">
        <f t="shared" si="50"/>
        <v>0</v>
      </c>
      <c r="K192" s="229" t="s">
        <v>21</v>
      </c>
      <c r="L192" s="234"/>
      <c r="M192" s="235" t="s">
        <v>21</v>
      </c>
      <c r="N192" s="236" t="s">
        <v>43</v>
      </c>
      <c r="O192" s="40"/>
      <c r="P192" s="200">
        <f t="shared" si="51"/>
        <v>0</v>
      </c>
      <c r="Q192" s="200">
        <v>0</v>
      </c>
      <c r="R192" s="200">
        <f t="shared" si="52"/>
        <v>0</v>
      </c>
      <c r="S192" s="200">
        <v>0</v>
      </c>
      <c r="T192" s="201">
        <f t="shared" si="53"/>
        <v>0</v>
      </c>
      <c r="AR192" s="22" t="s">
        <v>176</v>
      </c>
      <c r="AT192" s="22" t="s">
        <v>238</v>
      </c>
      <c r="AU192" s="22" t="s">
        <v>82</v>
      </c>
      <c r="AY192" s="22" t="s">
        <v>156</v>
      </c>
      <c r="BE192" s="202">
        <f t="shared" si="54"/>
        <v>0</v>
      </c>
      <c r="BF192" s="202">
        <f t="shared" si="55"/>
        <v>0</v>
      </c>
      <c r="BG192" s="202">
        <f t="shared" si="56"/>
        <v>0</v>
      </c>
      <c r="BH192" s="202">
        <f t="shared" si="57"/>
        <v>0</v>
      </c>
      <c r="BI192" s="202">
        <f t="shared" si="58"/>
        <v>0</v>
      </c>
      <c r="BJ192" s="22" t="s">
        <v>80</v>
      </c>
      <c r="BK192" s="202">
        <f t="shared" si="59"/>
        <v>0</v>
      </c>
      <c r="BL192" s="22" t="s">
        <v>162</v>
      </c>
      <c r="BM192" s="22" t="s">
        <v>557</v>
      </c>
    </row>
    <row r="193" spans="2:65" s="1" customFormat="1" ht="44.25" customHeight="1">
      <c r="B193" s="39"/>
      <c r="C193" s="191" t="s">
        <v>558</v>
      </c>
      <c r="D193" s="191" t="s">
        <v>158</v>
      </c>
      <c r="E193" s="192" t="s">
        <v>1893</v>
      </c>
      <c r="F193" s="193" t="s">
        <v>1894</v>
      </c>
      <c r="G193" s="194" t="s">
        <v>317</v>
      </c>
      <c r="H193" s="195">
        <v>1</v>
      </c>
      <c r="I193" s="196"/>
      <c r="J193" s="197">
        <f t="shared" si="50"/>
        <v>0</v>
      </c>
      <c r="K193" s="193" t="s">
        <v>21</v>
      </c>
      <c r="L193" s="59"/>
      <c r="M193" s="198" t="s">
        <v>21</v>
      </c>
      <c r="N193" s="199" t="s">
        <v>43</v>
      </c>
      <c r="O193" s="40"/>
      <c r="P193" s="200">
        <f t="shared" si="51"/>
        <v>0</v>
      </c>
      <c r="Q193" s="200">
        <v>0</v>
      </c>
      <c r="R193" s="200">
        <f t="shared" si="52"/>
        <v>0</v>
      </c>
      <c r="S193" s="200">
        <v>0</v>
      </c>
      <c r="T193" s="201">
        <f t="shared" si="53"/>
        <v>0</v>
      </c>
      <c r="AR193" s="22" t="s">
        <v>162</v>
      </c>
      <c r="AT193" s="22" t="s">
        <v>158</v>
      </c>
      <c r="AU193" s="22" t="s">
        <v>82</v>
      </c>
      <c r="AY193" s="22" t="s">
        <v>156</v>
      </c>
      <c r="BE193" s="202">
        <f t="shared" si="54"/>
        <v>0</v>
      </c>
      <c r="BF193" s="202">
        <f t="shared" si="55"/>
        <v>0</v>
      </c>
      <c r="BG193" s="202">
        <f t="shared" si="56"/>
        <v>0</v>
      </c>
      <c r="BH193" s="202">
        <f t="shared" si="57"/>
        <v>0</v>
      </c>
      <c r="BI193" s="202">
        <f t="shared" si="58"/>
        <v>0</v>
      </c>
      <c r="BJ193" s="22" t="s">
        <v>80</v>
      </c>
      <c r="BK193" s="202">
        <f t="shared" si="59"/>
        <v>0</v>
      </c>
      <c r="BL193" s="22" t="s">
        <v>162</v>
      </c>
      <c r="BM193" s="22" t="s">
        <v>561</v>
      </c>
    </row>
    <row r="194" spans="2:65" s="1" customFormat="1" ht="31.5" customHeight="1">
      <c r="B194" s="39"/>
      <c r="C194" s="227" t="s">
        <v>371</v>
      </c>
      <c r="D194" s="227" t="s">
        <v>238</v>
      </c>
      <c r="E194" s="228" t="s">
        <v>1895</v>
      </c>
      <c r="F194" s="229" t="s">
        <v>1896</v>
      </c>
      <c r="G194" s="230" t="s">
        <v>317</v>
      </c>
      <c r="H194" s="231">
        <v>1</v>
      </c>
      <c r="I194" s="232"/>
      <c r="J194" s="233">
        <f t="shared" si="50"/>
        <v>0</v>
      </c>
      <c r="K194" s="229" t="s">
        <v>21</v>
      </c>
      <c r="L194" s="234"/>
      <c r="M194" s="235" t="s">
        <v>21</v>
      </c>
      <c r="N194" s="236" t="s">
        <v>43</v>
      </c>
      <c r="O194" s="40"/>
      <c r="P194" s="200">
        <f t="shared" si="51"/>
        <v>0</v>
      </c>
      <c r="Q194" s="200">
        <v>0</v>
      </c>
      <c r="R194" s="200">
        <f t="shared" si="52"/>
        <v>0</v>
      </c>
      <c r="S194" s="200">
        <v>0</v>
      </c>
      <c r="T194" s="201">
        <f t="shared" si="53"/>
        <v>0</v>
      </c>
      <c r="AR194" s="22" t="s">
        <v>176</v>
      </c>
      <c r="AT194" s="22" t="s">
        <v>238</v>
      </c>
      <c r="AU194" s="22" t="s">
        <v>82</v>
      </c>
      <c r="AY194" s="22" t="s">
        <v>156</v>
      </c>
      <c r="BE194" s="202">
        <f t="shared" si="54"/>
        <v>0</v>
      </c>
      <c r="BF194" s="202">
        <f t="shared" si="55"/>
        <v>0</v>
      </c>
      <c r="BG194" s="202">
        <f t="shared" si="56"/>
        <v>0</v>
      </c>
      <c r="BH194" s="202">
        <f t="shared" si="57"/>
        <v>0</v>
      </c>
      <c r="BI194" s="202">
        <f t="shared" si="58"/>
        <v>0</v>
      </c>
      <c r="BJ194" s="22" t="s">
        <v>80</v>
      </c>
      <c r="BK194" s="202">
        <f t="shared" si="59"/>
        <v>0</v>
      </c>
      <c r="BL194" s="22" t="s">
        <v>162</v>
      </c>
      <c r="BM194" s="22" t="s">
        <v>564</v>
      </c>
    </row>
    <row r="195" spans="2:65" s="1" customFormat="1" ht="31.5" customHeight="1">
      <c r="B195" s="39"/>
      <c r="C195" s="191" t="s">
        <v>565</v>
      </c>
      <c r="D195" s="191" t="s">
        <v>158</v>
      </c>
      <c r="E195" s="192" t="s">
        <v>1897</v>
      </c>
      <c r="F195" s="193" t="s">
        <v>1898</v>
      </c>
      <c r="G195" s="194" t="s">
        <v>317</v>
      </c>
      <c r="H195" s="195">
        <v>1</v>
      </c>
      <c r="I195" s="196"/>
      <c r="J195" s="197">
        <f t="shared" si="50"/>
        <v>0</v>
      </c>
      <c r="K195" s="193" t="s">
        <v>21</v>
      </c>
      <c r="L195" s="59"/>
      <c r="M195" s="198" t="s">
        <v>21</v>
      </c>
      <c r="N195" s="199" t="s">
        <v>43</v>
      </c>
      <c r="O195" s="40"/>
      <c r="P195" s="200">
        <f t="shared" si="51"/>
        <v>0</v>
      </c>
      <c r="Q195" s="200">
        <v>0</v>
      </c>
      <c r="R195" s="200">
        <f t="shared" si="52"/>
        <v>0</v>
      </c>
      <c r="S195" s="200">
        <v>0</v>
      </c>
      <c r="T195" s="201">
        <f t="shared" si="53"/>
        <v>0</v>
      </c>
      <c r="AR195" s="22" t="s">
        <v>162</v>
      </c>
      <c r="AT195" s="22" t="s">
        <v>158</v>
      </c>
      <c r="AU195" s="22" t="s">
        <v>82</v>
      </c>
      <c r="AY195" s="22" t="s">
        <v>156</v>
      </c>
      <c r="BE195" s="202">
        <f t="shared" si="54"/>
        <v>0</v>
      </c>
      <c r="BF195" s="202">
        <f t="shared" si="55"/>
        <v>0</v>
      </c>
      <c r="BG195" s="202">
        <f t="shared" si="56"/>
        <v>0</v>
      </c>
      <c r="BH195" s="202">
        <f t="shared" si="57"/>
        <v>0</v>
      </c>
      <c r="BI195" s="202">
        <f t="shared" si="58"/>
        <v>0</v>
      </c>
      <c r="BJ195" s="22" t="s">
        <v>80</v>
      </c>
      <c r="BK195" s="202">
        <f t="shared" si="59"/>
        <v>0</v>
      </c>
      <c r="BL195" s="22" t="s">
        <v>162</v>
      </c>
      <c r="BM195" s="22" t="s">
        <v>568</v>
      </c>
    </row>
    <row r="196" spans="2:65" s="1" customFormat="1" ht="22.5" customHeight="1">
      <c r="B196" s="39"/>
      <c r="C196" s="227" t="s">
        <v>374</v>
      </c>
      <c r="D196" s="227" t="s">
        <v>238</v>
      </c>
      <c r="E196" s="228" t="s">
        <v>1899</v>
      </c>
      <c r="F196" s="229" t="s">
        <v>1900</v>
      </c>
      <c r="G196" s="230" t="s">
        <v>317</v>
      </c>
      <c r="H196" s="231">
        <v>1</v>
      </c>
      <c r="I196" s="232"/>
      <c r="J196" s="233">
        <f t="shared" si="50"/>
        <v>0</v>
      </c>
      <c r="K196" s="229" t="s">
        <v>21</v>
      </c>
      <c r="L196" s="234"/>
      <c r="M196" s="235" t="s">
        <v>21</v>
      </c>
      <c r="N196" s="236" t="s">
        <v>43</v>
      </c>
      <c r="O196" s="40"/>
      <c r="P196" s="200">
        <f t="shared" si="51"/>
        <v>0</v>
      </c>
      <c r="Q196" s="200">
        <v>0</v>
      </c>
      <c r="R196" s="200">
        <f t="shared" si="52"/>
        <v>0</v>
      </c>
      <c r="S196" s="200">
        <v>0</v>
      </c>
      <c r="T196" s="201">
        <f t="shared" si="53"/>
        <v>0</v>
      </c>
      <c r="AR196" s="22" t="s">
        <v>176</v>
      </c>
      <c r="AT196" s="22" t="s">
        <v>238</v>
      </c>
      <c r="AU196" s="22" t="s">
        <v>82</v>
      </c>
      <c r="AY196" s="22" t="s">
        <v>156</v>
      </c>
      <c r="BE196" s="202">
        <f t="shared" si="54"/>
        <v>0</v>
      </c>
      <c r="BF196" s="202">
        <f t="shared" si="55"/>
        <v>0</v>
      </c>
      <c r="BG196" s="202">
        <f t="shared" si="56"/>
        <v>0</v>
      </c>
      <c r="BH196" s="202">
        <f t="shared" si="57"/>
        <v>0</v>
      </c>
      <c r="BI196" s="202">
        <f t="shared" si="58"/>
        <v>0</v>
      </c>
      <c r="BJ196" s="22" t="s">
        <v>80</v>
      </c>
      <c r="BK196" s="202">
        <f t="shared" si="59"/>
        <v>0</v>
      </c>
      <c r="BL196" s="22" t="s">
        <v>162</v>
      </c>
      <c r="BM196" s="22" t="s">
        <v>571</v>
      </c>
    </row>
    <row r="197" spans="2:65" s="1" customFormat="1" ht="31.5" customHeight="1">
      <c r="B197" s="39"/>
      <c r="C197" s="191" t="s">
        <v>572</v>
      </c>
      <c r="D197" s="191" t="s">
        <v>158</v>
      </c>
      <c r="E197" s="192" t="s">
        <v>1901</v>
      </c>
      <c r="F197" s="193" t="s">
        <v>1902</v>
      </c>
      <c r="G197" s="194" t="s">
        <v>317</v>
      </c>
      <c r="H197" s="195">
        <v>1</v>
      </c>
      <c r="I197" s="196"/>
      <c r="J197" s="197">
        <f t="shared" si="50"/>
        <v>0</v>
      </c>
      <c r="K197" s="193" t="s">
        <v>21</v>
      </c>
      <c r="L197" s="59"/>
      <c r="M197" s="198" t="s">
        <v>21</v>
      </c>
      <c r="N197" s="199" t="s">
        <v>43</v>
      </c>
      <c r="O197" s="40"/>
      <c r="P197" s="200">
        <f t="shared" si="51"/>
        <v>0</v>
      </c>
      <c r="Q197" s="200">
        <v>0</v>
      </c>
      <c r="R197" s="200">
        <f t="shared" si="52"/>
        <v>0</v>
      </c>
      <c r="S197" s="200">
        <v>0</v>
      </c>
      <c r="T197" s="201">
        <f t="shared" si="53"/>
        <v>0</v>
      </c>
      <c r="AR197" s="22" t="s">
        <v>162</v>
      </c>
      <c r="AT197" s="22" t="s">
        <v>158</v>
      </c>
      <c r="AU197" s="22" t="s">
        <v>82</v>
      </c>
      <c r="AY197" s="22" t="s">
        <v>156</v>
      </c>
      <c r="BE197" s="202">
        <f t="shared" si="54"/>
        <v>0</v>
      </c>
      <c r="BF197" s="202">
        <f t="shared" si="55"/>
        <v>0</v>
      </c>
      <c r="BG197" s="202">
        <f t="shared" si="56"/>
        <v>0</v>
      </c>
      <c r="BH197" s="202">
        <f t="shared" si="57"/>
        <v>0</v>
      </c>
      <c r="BI197" s="202">
        <f t="shared" si="58"/>
        <v>0</v>
      </c>
      <c r="BJ197" s="22" t="s">
        <v>80</v>
      </c>
      <c r="BK197" s="202">
        <f t="shared" si="59"/>
        <v>0</v>
      </c>
      <c r="BL197" s="22" t="s">
        <v>162</v>
      </c>
      <c r="BM197" s="22" t="s">
        <v>575</v>
      </c>
    </row>
    <row r="198" spans="2:65" s="1" customFormat="1" ht="22.5" customHeight="1">
      <c r="B198" s="39"/>
      <c r="C198" s="227" t="s">
        <v>380</v>
      </c>
      <c r="D198" s="227" t="s">
        <v>238</v>
      </c>
      <c r="E198" s="228" t="s">
        <v>1903</v>
      </c>
      <c r="F198" s="229" t="s">
        <v>1904</v>
      </c>
      <c r="G198" s="230" t="s">
        <v>317</v>
      </c>
      <c r="H198" s="231">
        <v>1</v>
      </c>
      <c r="I198" s="232"/>
      <c r="J198" s="233">
        <f t="shared" si="50"/>
        <v>0</v>
      </c>
      <c r="K198" s="229" t="s">
        <v>21</v>
      </c>
      <c r="L198" s="234"/>
      <c r="M198" s="235" t="s">
        <v>21</v>
      </c>
      <c r="N198" s="236" t="s">
        <v>43</v>
      </c>
      <c r="O198" s="40"/>
      <c r="P198" s="200">
        <f t="shared" si="51"/>
        <v>0</v>
      </c>
      <c r="Q198" s="200">
        <v>0</v>
      </c>
      <c r="R198" s="200">
        <f t="shared" si="52"/>
        <v>0</v>
      </c>
      <c r="S198" s="200">
        <v>0</v>
      </c>
      <c r="T198" s="201">
        <f t="shared" si="53"/>
        <v>0</v>
      </c>
      <c r="AR198" s="22" t="s">
        <v>176</v>
      </c>
      <c r="AT198" s="22" t="s">
        <v>238</v>
      </c>
      <c r="AU198" s="22" t="s">
        <v>82</v>
      </c>
      <c r="AY198" s="22" t="s">
        <v>156</v>
      </c>
      <c r="BE198" s="202">
        <f t="shared" si="54"/>
        <v>0</v>
      </c>
      <c r="BF198" s="202">
        <f t="shared" si="55"/>
        <v>0</v>
      </c>
      <c r="BG198" s="202">
        <f t="shared" si="56"/>
        <v>0</v>
      </c>
      <c r="BH198" s="202">
        <f t="shared" si="57"/>
        <v>0</v>
      </c>
      <c r="BI198" s="202">
        <f t="shared" si="58"/>
        <v>0</v>
      </c>
      <c r="BJ198" s="22" t="s">
        <v>80</v>
      </c>
      <c r="BK198" s="202">
        <f t="shared" si="59"/>
        <v>0</v>
      </c>
      <c r="BL198" s="22" t="s">
        <v>162</v>
      </c>
      <c r="BM198" s="22" t="s">
        <v>578</v>
      </c>
    </row>
    <row r="199" spans="2:65" s="1" customFormat="1" ht="31.5" customHeight="1">
      <c r="B199" s="39"/>
      <c r="C199" s="191" t="s">
        <v>581</v>
      </c>
      <c r="D199" s="191" t="s">
        <v>158</v>
      </c>
      <c r="E199" s="192" t="s">
        <v>1905</v>
      </c>
      <c r="F199" s="193" t="s">
        <v>1906</v>
      </c>
      <c r="G199" s="194" t="s">
        <v>317</v>
      </c>
      <c r="H199" s="195">
        <v>1</v>
      </c>
      <c r="I199" s="196"/>
      <c r="J199" s="197">
        <f t="shared" si="50"/>
        <v>0</v>
      </c>
      <c r="K199" s="193" t="s">
        <v>21</v>
      </c>
      <c r="L199" s="59"/>
      <c r="M199" s="198" t="s">
        <v>21</v>
      </c>
      <c r="N199" s="199" t="s">
        <v>43</v>
      </c>
      <c r="O199" s="40"/>
      <c r="P199" s="200">
        <f t="shared" si="51"/>
        <v>0</v>
      </c>
      <c r="Q199" s="200">
        <v>0</v>
      </c>
      <c r="R199" s="200">
        <f t="shared" si="52"/>
        <v>0</v>
      </c>
      <c r="S199" s="200">
        <v>0</v>
      </c>
      <c r="T199" s="201">
        <f t="shared" si="53"/>
        <v>0</v>
      </c>
      <c r="AR199" s="22" t="s">
        <v>162</v>
      </c>
      <c r="AT199" s="22" t="s">
        <v>158</v>
      </c>
      <c r="AU199" s="22" t="s">
        <v>82</v>
      </c>
      <c r="AY199" s="22" t="s">
        <v>156</v>
      </c>
      <c r="BE199" s="202">
        <f t="shared" si="54"/>
        <v>0</v>
      </c>
      <c r="BF199" s="202">
        <f t="shared" si="55"/>
        <v>0</v>
      </c>
      <c r="BG199" s="202">
        <f t="shared" si="56"/>
        <v>0</v>
      </c>
      <c r="BH199" s="202">
        <f t="shared" si="57"/>
        <v>0</v>
      </c>
      <c r="BI199" s="202">
        <f t="shared" si="58"/>
        <v>0</v>
      </c>
      <c r="BJ199" s="22" t="s">
        <v>80</v>
      </c>
      <c r="BK199" s="202">
        <f t="shared" si="59"/>
        <v>0</v>
      </c>
      <c r="BL199" s="22" t="s">
        <v>162</v>
      </c>
      <c r="BM199" s="22" t="s">
        <v>584</v>
      </c>
    </row>
    <row r="200" spans="2:65" s="1" customFormat="1" ht="31.5" customHeight="1">
      <c r="B200" s="39"/>
      <c r="C200" s="227" t="s">
        <v>383</v>
      </c>
      <c r="D200" s="227" t="s">
        <v>238</v>
      </c>
      <c r="E200" s="228" t="s">
        <v>1907</v>
      </c>
      <c r="F200" s="229" t="s">
        <v>1908</v>
      </c>
      <c r="G200" s="230" t="s">
        <v>317</v>
      </c>
      <c r="H200" s="231">
        <v>1</v>
      </c>
      <c r="I200" s="232"/>
      <c r="J200" s="233">
        <f t="shared" si="50"/>
        <v>0</v>
      </c>
      <c r="K200" s="229" t="s">
        <v>21</v>
      </c>
      <c r="L200" s="234"/>
      <c r="M200" s="235" t="s">
        <v>21</v>
      </c>
      <c r="N200" s="236" t="s">
        <v>43</v>
      </c>
      <c r="O200" s="40"/>
      <c r="P200" s="200">
        <f t="shared" si="51"/>
        <v>0</v>
      </c>
      <c r="Q200" s="200">
        <v>0</v>
      </c>
      <c r="R200" s="200">
        <f t="shared" si="52"/>
        <v>0</v>
      </c>
      <c r="S200" s="200">
        <v>0</v>
      </c>
      <c r="T200" s="201">
        <f t="shared" si="53"/>
        <v>0</v>
      </c>
      <c r="AR200" s="22" t="s">
        <v>176</v>
      </c>
      <c r="AT200" s="22" t="s">
        <v>238</v>
      </c>
      <c r="AU200" s="22" t="s">
        <v>82</v>
      </c>
      <c r="AY200" s="22" t="s">
        <v>156</v>
      </c>
      <c r="BE200" s="202">
        <f t="shared" si="54"/>
        <v>0</v>
      </c>
      <c r="BF200" s="202">
        <f t="shared" si="55"/>
        <v>0</v>
      </c>
      <c r="BG200" s="202">
        <f t="shared" si="56"/>
        <v>0</v>
      </c>
      <c r="BH200" s="202">
        <f t="shared" si="57"/>
        <v>0</v>
      </c>
      <c r="BI200" s="202">
        <f t="shared" si="58"/>
        <v>0</v>
      </c>
      <c r="BJ200" s="22" t="s">
        <v>80</v>
      </c>
      <c r="BK200" s="202">
        <f t="shared" si="59"/>
        <v>0</v>
      </c>
      <c r="BL200" s="22" t="s">
        <v>162</v>
      </c>
      <c r="BM200" s="22" t="s">
        <v>587</v>
      </c>
    </row>
    <row r="201" spans="2:65" s="1" customFormat="1" ht="31.5" customHeight="1">
      <c r="B201" s="39"/>
      <c r="C201" s="191" t="s">
        <v>588</v>
      </c>
      <c r="D201" s="191" t="s">
        <v>158</v>
      </c>
      <c r="E201" s="192" t="s">
        <v>1909</v>
      </c>
      <c r="F201" s="193" t="s">
        <v>1910</v>
      </c>
      <c r="G201" s="194" t="s">
        <v>317</v>
      </c>
      <c r="H201" s="195">
        <v>1</v>
      </c>
      <c r="I201" s="196"/>
      <c r="J201" s="197">
        <f t="shared" si="50"/>
        <v>0</v>
      </c>
      <c r="K201" s="193" t="s">
        <v>21</v>
      </c>
      <c r="L201" s="59"/>
      <c r="M201" s="198" t="s">
        <v>21</v>
      </c>
      <c r="N201" s="199" t="s">
        <v>43</v>
      </c>
      <c r="O201" s="40"/>
      <c r="P201" s="200">
        <f t="shared" si="51"/>
        <v>0</v>
      </c>
      <c r="Q201" s="200">
        <v>0</v>
      </c>
      <c r="R201" s="200">
        <f t="shared" si="52"/>
        <v>0</v>
      </c>
      <c r="S201" s="200">
        <v>0</v>
      </c>
      <c r="T201" s="201">
        <f t="shared" si="53"/>
        <v>0</v>
      </c>
      <c r="AR201" s="22" t="s">
        <v>162</v>
      </c>
      <c r="AT201" s="22" t="s">
        <v>158</v>
      </c>
      <c r="AU201" s="22" t="s">
        <v>82</v>
      </c>
      <c r="AY201" s="22" t="s">
        <v>156</v>
      </c>
      <c r="BE201" s="202">
        <f t="shared" si="54"/>
        <v>0</v>
      </c>
      <c r="BF201" s="202">
        <f t="shared" si="55"/>
        <v>0</v>
      </c>
      <c r="BG201" s="202">
        <f t="shared" si="56"/>
        <v>0</v>
      </c>
      <c r="BH201" s="202">
        <f t="shared" si="57"/>
        <v>0</v>
      </c>
      <c r="BI201" s="202">
        <f t="shared" si="58"/>
        <v>0</v>
      </c>
      <c r="BJ201" s="22" t="s">
        <v>80</v>
      </c>
      <c r="BK201" s="202">
        <f t="shared" si="59"/>
        <v>0</v>
      </c>
      <c r="BL201" s="22" t="s">
        <v>162</v>
      </c>
      <c r="BM201" s="22" t="s">
        <v>591</v>
      </c>
    </row>
    <row r="202" spans="2:65" s="1" customFormat="1" ht="22.5" customHeight="1">
      <c r="B202" s="39"/>
      <c r="C202" s="227" t="s">
        <v>387</v>
      </c>
      <c r="D202" s="227" t="s">
        <v>238</v>
      </c>
      <c r="E202" s="228" t="s">
        <v>1911</v>
      </c>
      <c r="F202" s="229" t="s">
        <v>1912</v>
      </c>
      <c r="G202" s="230" t="s">
        <v>317</v>
      </c>
      <c r="H202" s="231">
        <v>1</v>
      </c>
      <c r="I202" s="232"/>
      <c r="J202" s="233">
        <f t="shared" si="50"/>
        <v>0</v>
      </c>
      <c r="K202" s="229" t="s">
        <v>21</v>
      </c>
      <c r="L202" s="234"/>
      <c r="M202" s="235" t="s">
        <v>21</v>
      </c>
      <c r="N202" s="236" t="s">
        <v>43</v>
      </c>
      <c r="O202" s="40"/>
      <c r="P202" s="200">
        <f t="shared" si="51"/>
        <v>0</v>
      </c>
      <c r="Q202" s="200">
        <v>0</v>
      </c>
      <c r="R202" s="200">
        <f t="shared" si="52"/>
        <v>0</v>
      </c>
      <c r="S202" s="200">
        <v>0</v>
      </c>
      <c r="T202" s="201">
        <f t="shared" si="53"/>
        <v>0</v>
      </c>
      <c r="AR202" s="22" t="s">
        <v>176</v>
      </c>
      <c r="AT202" s="22" t="s">
        <v>238</v>
      </c>
      <c r="AU202" s="22" t="s">
        <v>82</v>
      </c>
      <c r="AY202" s="22" t="s">
        <v>156</v>
      </c>
      <c r="BE202" s="202">
        <f t="shared" si="54"/>
        <v>0</v>
      </c>
      <c r="BF202" s="202">
        <f t="shared" si="55"/>
        <v>0</v>
      </c>
      <c r="BG202" s="202">
        <f t="shared" si="56"/>
        <v>0</v>
      </c>
      <c r="BH202" s="202">
        <f t="shared" si="57"/>
        <v>0</v>
      </c>
      <c r="BI202" s="202">
        <f t="shared" si="58"/>
        <v>0</v>
      </c>
      <c r="BJ202" s="22" t="s">
        <v>80</v>
      </c>
      <c r="BK202" s="202">
        <f t="shared" si="59"/>
        <v>0</v>
      </c>
      <c r="BL202" s="22" t="s">
        <v>162</v>
      </c>
      <c r="BM202" s="22" t="s">
        <v>598</v>
      </c>
    </row>
    <row r="203" spans="2:65" s="1" customFormat="1" ht="31.5" customHeight="1">
      <c r="B203" s="39"/>
      <c r="C203" s="191" t="s">
        <v>599</v>
      </c>
      <c r="D203" s="191" t="s">
        <v>158</v>
      </c>
      <c r="E203" s="192" t="s">
        <v>1913</v>
      </c>
      <c r="F203" s="193" t="s">
        <v>1914</v>
      </c>
      <c r="G203" s="194" t="s">
        <v>317</v>
      </c>
      <c r="H203" s="195">
        <v>1</v>
      </c>
      <c r="I203" s="196"/>
      <c r="J203" s="197">
        <f t="shared" si="50"/>
        <v>0</v>
      </c>
      <c r="K203" s="193" t="s">
        <v>21</v>
      </c>
      <c r="L203" s="59"/>
      <c r="M203" s="198" t="s">
        <v>21</v>
      </c>
      <c r="N203" s="199" t="s">
        <v>43</v>
      </c>
      <c r="O203" s="40"/>
      <c r="P203" s="200">
        <f t="shared" si="51"/>
        <v>0</v>
      </c>
      <c r="Q203" s="200">
        <v>0</v>
      </c>
      <c r="R203" s="200">
        <f t="shared" si="52"/>
        <v>0</v>
      </c>
      <c r="S203" s="200">
        <v>0</v>
      </c>
      <c r="T203" s="201">
        <f t="shared" si="53"/>
        <v>0</v>
      </c>
      <c r="AR203" s="22" t="s">
        <v>162</v>
      </c>
      <c r="AT203" s="22" t="s">
        <v>158</v>
      </c>
      <c r="AU203" s="22" t="s">
        <v>82</v>
      </c>
      <c r="AY203" s="22" t="s">
        <v>156</v>
      </c>
      <c r="BE203" s="202">
        <f t="shared" si="54"/>
        <v>0</v>
      </c>
      <c r="BF203" s="202">
        <f t="shared" si="55"/>
        <v>0</v>
      </c>
      <c r="BG203" s="202">
        <f t="shared" si="56"/>
        <v>0</v>
      </c>
      <c r="BH203" s="202">
        <f t="shared" si="57"/>
        <v>0</v>
      </c>
      <c r="BI203" s="202">
        <f t="shared" si="58"/>
        <v>0</v>
      </c>
      <c r="BJ203" s="22" t="s">
        <v>80</v>
      </c>
      <c r="BK203" s="202">
        <f t="shared" si="59"/>
        <v>0</v>
      </c>
      <c r="BL203" s="22" t="s">
        <v>162</v>
      </c>
      <c r="BM203" s="22" t="s">
        <v>602</v>
      </c>
    </row>
    <row r="204" spans="2:65" s="10" customFormat="1" ht="29.85" customHeight="1">
      <c r="B204" s="174"/>
      <c r="C204" s="175"/>
      <c r="D204" s="188" t="s">
        <v>71</v>
      </c>
      <c r="E204" s="189" t="s">
        <v>1915</v>
      </c>
      <c r="F204" s="189" t="s">
        <v>1916</v>
      </c>
      <c r="G204" s="175"/>
      <c r="H204" s="175"/>
      <c r="I204" s="178"/>
      <c r="J204" s="190">
        <f>BK204</f>
        <v>0</v>
      </c>
      <c r="K204" s="175"/>
      <c r="L204" s="180"/>
      <c r="M204" s="181"/>
      <c r="N204" s="182"/>
      <c r="O204" s="182"/>
      <c r="P204" s="183">
        <f>P205</f>
        <v>0</v>
      </c>
      <c r="Q204" s="182"/>
      <c r="R204" s="183">
        <f>R205</f>
        <v>0</v>
      </c>
      <c r="S204" s="182"/>
      <c r="T204" s="184">
        <f>T205</f>
        <v>0</v>
      </c>
      <c r="AR204" s="185" t="s">
        <v>80</v>
      </c>
      <c r="AT204" s="186" t="s">
        <v>71</v>
      </c>
      <c r="AU204" s="186" t="s">
        <v>80</v>
      </c>
      <c r="AY204" s="185" t="s">
        <v>156</v>
      </c>
      <c r="BK204" s="187">
        <f>BK205</f>
        <v>0</v>
      </c>
    </row>
    <row r="205" spans="2:65" s="1" customFormat="1" ht="31.5" customHeight="1">
      <c r="B205" s="39"/>
      <c r="C205" s="191" t="s">
        <v>390</v>
      </c>
      <c r="D205" s="191" t="s">
        <v>158</v>
      </c>
      <c r="E205" s="192" t="s">
        <v>1917</v>
      </c>
      <c r="F205" s="193" t="s">
        <v>1918</v>
      </c>
      <c r="G205" s="194" t="s">
        <v>1919</v>
      </c>
      <c r="H205" s="195">
        <v>80</v>
      </c>
      <c r="I205" s="196"/>
      <c r="J205" s="197">
        <f>ROUND(I205*H205,2)</f>
        <v>0</v>
      </c>
      <c r="K205" s="193" t="s">
        <v>21</v>
      </c>
      <c r="L205" s="59"/>
      <c r="M205" s="198" t="s">
        <v>21</v>
      </c>
      <c r="N205" s="199" t="s">
        <v>43</v>
      </c>
      <c r="O205" s="40"/>
      <c r="P205" s="200">
        <f>O205*H205</f>
        <v>0</v>
      </c>
      <c r="Q205" s="200">
        <v>0</v>
      </c>
      <c r="R205" s="200">
        <f>Q205*H205</f>
        <v>0</v>
      </c>
      <c r="S205" s="200">
        <v>0</v>
      </c>
      <c r="T205" s="201">
        <f>S205*H205</f>
        <v>0</v>
      </c>
      <c r="AR205" s="22" t="s">
        <v>162</v>
      </c>
      <c r="AT205" s="22" t="s">
        <v>158</v>
      </c>
      <c r="AU205" s="22" t="s">
        <v>82</v>
      </c>
      <c r="AY205" s="22" t="s">
        <v>156</v>
      </c>
      <c r="BE205" s="202">
        <f>IF(N205="základní",J205,0)</f>
        <v>0</v>
      </c>
      <c r="BF205" s="202">
        <f>IF(N205="snížená",J205,0)</f>
        <v>0</v>
      </c>
      <c r="BG205" s="202">
        <f>IF(N205="zákl. přenesená",J205,0)</f>
        <v>0</v>
      </c>
      <c r="BH205" s="202">
        <f>IF(N205="sníž. přenesená",J205,0)</f>
        <v>0</v>
      </c>
      <c r="BI205" s="202">
        <f>IF(N205="nulová",J205,0)</f>
        <v>0</v>
      </c>
      <c r="BJ205" s="22" t="s">
        <v>80</v>
      </c>
      <c r="BK205" s="202">
        <f>ROUND(I205*H205,2)</f>
        <v>0</v>
      </c>
      <c r="BL205" s="22" t="s">
        <v>162</v>
      </c>
      <c r="BM205" s="22" t="s">
        <v>607</v>
      </c>
    </row>
    <row r="206" spans="2:65" s="10" customFormat="1" ht="29.85" customHeight="1">
      <c r="B206" s="174"/>
      <c r="C206" s="175"/>
      <c r="D206" s="188" t="s">
        <v>71</v>
      </c>
      <c r="E206" s="189" t="s">
        <v>1920</v>
      </c>
      <c r="F206" s="189" t="s">
        <v>1921</v>
      </c>
      <c r="G206" s="175"/>
      <c r="H206" s="175"/>
      <c r="I206" s="178"/>
      <c r="J206" s="190">
        <f>BK206</f>
        <v>0</v>
      </c>
      <c r="K206" s="175"/>
      <c r="L206" s="180"/>
      <c r="M206" s="181"/>
      <c r="N206" s="182"/>
      <c r="O206" s="182"/>
      <c r="P206" s="183">
        <f>SUM(P207:P216)</f>
        <v>0</v>
      </c>
      <c r="Q206" s="182"/>
      <c r="R206" s="183">
        <f>SUM(R207:R216)</f>
        <v>0</v>
      </c>
      <c r="S206" s="182"/>
      <c r="T206" s="184">
        <f>SUM(T207:T216)</f>
        <v>0</v>
      </c>
      <c r="AR206" s="185" t="s">
        <v>80</v>
      </c>
      <c r="AT206" s="186" t="s">
        <v>71</v>
      </c>
      <c r="AU206" s="186" t="s">
        <v>80</v>
      </c>
      <c r="AY206" s="185" t="s">
        <v>156</v>
      </c>
      <c r="BK206" s="187">
        <f>SUM(BK207:BK216)</f>
        <v>0</v>
      </c>
    </row>
    <row r="207" spans="2:65" s="1" customFormat="1" ht="31.5" customHeight="1">
      <c r="B207" s="39"/>
      <c r="C207" s="227" t="s">
        <v>608</v>
      </c>
      <c r="D207" s="227" t="s">
        <v>238</v>
      </c>
      <c r="E207" s="228" t="s">
        <v>1922</v>
      </c>
      <c r="F207" s="229" t="s">
        <v>1923</v>
      </c>
      <c r="G207" s="230" t="s">
        <v>317</v>
      </c>
      <c r="H207" s="231">
        <v>1</v>
      </c>
      <c r="I207" s="232"/>
      <c r="J207" s="233">
        <f t="shared" ref="J207:J216" si="60">ROUND(I207*H207,2)</f>
        <v>0</v>
      </c>
      <c r="K207" s="229" t="s">
        <v>21</v>
      </c>
      <c r="L207" s="234"/>
      <c r="M207" s="235" t="s">
        <v>21</v>
      </c>
      <c r="N207" s="236" t="s">
        <v>43</v>
      </c>
      <c r="O207" s="40"/>
      <c r="P207" s="200">
        <f t="shared" ref="P207:P216" si="61">O207*H207</f>
        <v>0</v>
      </c>
      <c r="Q207" s="200">
        <v>0</v>
      </c>
      <c r="R207" s="200">
        <f t="shared" ref="R207:R216" si="62">Q207*H207</f>
        <v>0</v>
      </c>
      <c r="S207" s="200">
        <v>0</v>
      </c>
      <c r="T207" s="201">
        <f t="shared" ref="T207:T216" si="63">S207*H207</f>
        <v>0</v>
      </c>
      <c r="AR207" s="22" t="s">
        <v>176</v>
      </c>
      <c r="AT207" s="22" t="s">
        <v>238</v>
      </c>
      <c r="AU207" s="22" t="s">
        <v>82</v>
      </c>
      <c r="AY207" s="22" t="s">
        <v>156</v>
      </c>
      <c r="BE207" s="202">
        <f t="shared" ref="BE207:BE216" si="64">IF(N207="základní",J207,0)</f>
        <v>0</v>
      </c>
      <c r="BF207" s="202">
        <f t="shared" ref="BF207:BF216" si="65">IF(N207="snížená",J207,0)</f>
        <v>0</v>
      </c>
      <c r="BG207" s="202">
        <f t="shared" ref="BG207:BG216" si="66">IF(N207="zákl. přenesená",J207,0)</f>
        <v>0</v>
      </c>
      <c r="BH207" s="202">
        <f t="shared" ref="BH207:BH216" si="67">IF(N207="sníž. přenesená",J207,0)</f>
        <v>0</v>
      </c>
      <c r="BI207" s="202">
        <f t="shared" ref="BI207:BI216" si="68">IF(N207="nulová",J207,0)</f>
        <v>0</v>
      </c>
      <c r="BJ207" s="22" t="s">
        <v>80</v>
      </c>
      <c r="BK207" s="202">
        <f t="shared" ref="BK207:BK216" si="69">ROUND(I207*H207,2)</f>
        <v>0</v>
      </c>
      <c r="BL207" s="22" t="s">
        <v>162</v>
      </c>
      <c r="BM207" s="22" t="s">
        <v>609</v>
      </c>
    </row>
    <row r="208" spans="2:65" s="1" customFormat="1" ht="31.5" customHeight="1">
      <c r="B208" s="39"/>
      <c r="C208" s="191" t="s">
        <v>396</v>
      </c>
      <c r="D208" s="191" t="s">
        <v>158</v>
      </c>
      <c r="E208" s="192" t="s">
        <v>1924</v>
      </c>
      <c r="F208" s="193" t="s">
        <v>1925</v>
      </c>
      <c r="G208" s="194" t="s">
        <v>317</v>
      </c>
      <c r="H208" s="195">
        <v>1</v>
      </c>
      <c r="I208" s="196"/>
      <c r="J208" s="197">
        <f t="shared" si="60"/>
        <v>0</v>
      </c>
      <c r="K208" s="193" t="s">
        <v>21</v>
      </c>
      <c r="L208" s="59"/>
      <c r="M208" s="198" t="s">
        <v>21</v>
      </c>
      <c r="N208" s="199" t="s">
        <v>43</v>
      </c>
      <c r="O208" s="40"/>
      <c r="P208" s="200">
        <f t="shared" si="61"/>
        <v>0</v>
      </c>
      <c r="Q208" s="200">
        <v>0</v>
      </c>
      <c r="R208" s="200">
        <f t="shared" si="62"/>
        <v>0</v>
      </c>
      <c r="S208" s="200">
        <v>0</v>
      </c>
      <c r="T208" s="201">
        <f t="shared" si="63"/>
        <v>0</v>
      </c>
      <c r="AR208" s="22" t="s">
        <v>162</v>
      </c>
      <c r="AT208" s="22" t="s">
        <v>158</v>
      </c>
      <c r="AU208" s="22" t="s">
        <v>82</v>
      </c>
      <c r="AY208" s="22" t="s">
        <v>156</v>
      </c>
      <c r="BE208" s="202">
        <f t="shared" si="64"/>
        <v>0</v>
      </c>
      <c r="BF208" s="202">
        <f t="shared" si="65"/>
        <v>0</v>
      </c>
      <c r="BG208" s="202">
        <f t="shared" si="66"/>
        <v>0</v>
      </c>
      <c r="BH208" s="202">
        <f t="shared" si="67"/>
        <v>0</v>
      </c>
      <c r="BI208" s="202">
        <f t="shared" si="68"/>
        <v>0</v>
      </c>
      <c r="BJ208" s="22" t="s">
        <v>80</v>
      </c>
      <c r="BK208" s="202">
        <f t="shared" si="69"/>
        <v>0</v>
      </c>
      <c r="BL208" s="22" t="s">
        <v>162</v>
      </c>
      <c r="BM208" s="22" t="s">
        <v>612</v>
      </c>
    </row>
    <row r="209" spans="2:65" s="1" customFormat="1" ht="22.5" customHeight="1">
      <c r="B209" s="39"/>
      <c r="C209" s="227" t="s">
        <v>613</v>
      </c>
      <c r="D209" s="227" t="s">
        <v>238</v>
      </c>
      <c r="E209" s="228" t="s">
        <v>1926</v>
      </c>
      <c r="F209" s="229" t="s">
        <v>1927</v>
      </c>
      <c r="G209" s="230" t="s">
        <v>317</v>
      </c>
      <c r="H209" s="231">
        <v>5</v>
      </c>
      <c r="I209" s="232"/>
      <c r="J209" s="233">
        <f t="shared" si="60"/>
        <v>0</v>
      </c>
      <c r="K209" s="229" t="s">
        <v>21</v>
      </c>
      <c r="L209" s="234"/>
      <c r="M209" s="235" t="s">
        <v>21</v>
      </c>
      <c r="N209" s="236" t="s">
        <v>43</v>
      </c>
      <c r="O209" s="40"/>
      <c r="P209" s="200">
        <f t="shared" si="61"/>
        <v>0</v>
      </c>
      <c r="Q209" s="200">
        <v>0</v>
      </c>
      <c r="R209" s="200">
        <f t="shared" si="62"/>
        <v>0</v>
      </c>
      <c r="S209" s="200">
        <v>0</v>
      </c>
      <c r="T209" s="201">
        <f t="shared" si="63"/>
        <v>0</v>
      </c>
      <c r="AR209" s="22" t="s">
        <v>176</v>
      </c>
      <c r="AT209" s="22" t="s">
        <v>238</v>
      </c>
      <c r="AU209" s="22" t="s">
        <v>82</v>
      </c>
      <c r="AY209" s="22" t="s">
        <v>156</v>
      </c>
      <c r="BE209" s="202">
        <f t="shared" si="64"/>
        <v>0</v>
      </c>
      <c r="BF209" s="202">
        <f t="shared" si="65"/>
        <v>0</v>
      </c>
      <c r="BG209" s="202">
        <f t="shared" si="66"/>
        <v>0</v>
      </c>
      <c r="BH209" s="202">
        <f t="shared" si="67"/>
        <v>0</v>
      </c>
      <c r="BI209" s="202">
        <f t="shared" si="68"/>
        <v>0</v>
      </c>
      <c r="BJ209" s="22" t="s">
        <v>80</v>
      </c>
      <c r="BK209" s="202">
        <f t="shared" si="69"/>
        <v>0</v>
      </c>
      <c r="BL209" s="22" t="s">
        <v>162</v>
      </c>
      <c r="BM209" s="22" t="s">
        <v>616</v>
      </c>
    </row>
    <row r="210" spans="2:65" s="1" customFormat="1" ht="22.5" customHeight="1">
      <c r="B210" s="39"/>
      <c r="C210" s="191" t="s">
        <v>399</v>
      </c>
      <c r="D210" s="191" t="s">
        <v>158</v>
      </c>
      <c r="E210" s="192" t="s">
        <v>1928</v>
      </c>
      <c r="F210" s="193" t="s">
        <v>1929</v>
      </c>
      <c r="G210" s="194" t="s">
        <v>317</v>
      </c>
      <c r="H210" s="195">
        <v>5</v>
      </c>
      <c r="I210" s="196"/>
      <c r="J210" s="197">
        <f t="shared" si="60"/>
        <v>0</v>
      </c>
      <c r="K210" s="193" t="s">
        <v>21</v>
      </c>
      <c r="L210" s="59"/>
      <c r="M210" s="198" t="s">
        <v>21</v>
      </c>
      <c r="N210" s="199" t="s">
        <v>43</v>
      </c>
      <c r="O210" s="40"/>
      <c r="P210" s="200">
        <f t="shared" si="61"/>
        <v>0</v>
      </c>
      <c r="Q210" s="200">
        <v>0</v>
      </c>
      <c r="R210" s="200">
        <f t="shared" si="62"/>
        <v>0</v>
      </c>
      <c r="S210" s="200">
        <v>0</v>
      </c>
      <c r="T210" s="201">
        <f t="shared" si="63"/>
        <v>0</v>
      </c>
      <c r="AR210" s="22" t="s">
        <v>162</v>
      </c>
      <c r="AT210" s="22" t="s">
        <v>158</v>
      </c>
      <c r="AU210" s="22" t="s">
        <v>82</v>
      </c>
      <c r="AY210" s="22" t="s">
        <v>156</v>
      </c>
      <c r="BE210" s="202">
        <f t="shared" si="64"/>
        <v>0</v>
      </c>
      <c r="BF210" s="202">
        <f t="shared" si="65"/>
        <v>0</v>
      </c>
      <c r="BG210" s="202">
        <f t="shared" si="66"/>
        <v>0</v>
      </c>
      <c r="BH210" s="202">
        <f t="shared" si="67"/>
        <v>0</v>
      </c>
      <c r="BI210" s="202">
        <f t="shared" si="68"/>
        <v>0</v>
      </c>
      <c r="BJ210" s="22" t="s">
        <v>80</v>
      </c>
      <c r="BK210" s="202">
        <f t="shared" si="69"/>
        <v>0</v>
      </c>
      <c r="BL210" s="22" t="s">
        <v>162</v>
      </c>
      <c r="BM210" s="22" t="s">
        <v>620</v>
      </c>
    </row>
    <row r="211" spans="2:65" s="1" customFormat="1" ht="22.5" customHeight="1">
      <c r="B211" s="39"/>
      <c r="C211" s="227" t="s">
        <v>621</v>
      </c>
      <c r="D211" s="227" t="s">
        <v>238</v>
      </c>
      <c r="E211" s="228" t="s">
        <v>1930</v>
      </c>
      <c r="F211" s="229" t="s">
        <v>1931</v>
      </c>
      <c r="G211" s="230" t="s">
        <v>317</v>
      </c>
      <c r="H211" s="231">
        <v>1</v>
      </c>
      <c r="I211" s="232"/>
      <c r="J211" s="233">
        <f t="shared" si="60"/>
        <v>0</v>
      </c>
      <c r="K211" s="229" t="s">
        <v>21</v>
      </c>
      <c r="L211" s="234"/>
      <c r="M211" s="235" t="s">
        <v>21</v>
      </c>
      <c r="N211" s="236" t="s">
        <v>43</v>
      </c>
      <c r="O211" s="40"/>
      <c r="P211" s="200">
        <f t="shared" si="61"/>
        <v>0</v>
      </c>
      <c r="Q211" s="200">
        <v>0</v>
      </c>
      <c r="R211" s="200">
        <f t="shared" si="62"/>
        <v>0</v>
      </c>
      <c r="S211" s="200">
        <v>0</v>
      </c>
      <c r="T211" s="201">
        <f t="shared" si="63"/>
        <v>0</v>
      </c>
      <c r="AR211" s="22" t="s">
        <v>176</v>
      </c>
      <c r="AT211" s="22" t="s">
        <v>238</v>
      </c>
      <c r="AU211" s="22" t="s">
        <v>82</v>
      </c>
      <c r="AY211" s="22" t="s">
        <v>156</v>
      </c>
      <c r="BE211" s="202">
        <f t="shared" si="64"/>
        <v>0</v>
      </c>
      <c r="BF211" s="202">
        <f t="shared" si="65"/>
        <v>0</v>
      </c>
      <c r="BG211" s="202">
        <f t="shared" si="66"/>
        <v>0</v>
      </c>
      <c r="BH211" s="202">
        <f t="shared" si="67"/>
        <v>0</v>
      </c>
      <c r="BI211" s="202">
        <f t="shared" si="68"/>
        <v>0</v>
      </c>
      <c r="BJ211" s="22" t="s">
        <v>80</v>
      </c>
      <c r="BK211" s="202">
        <f t="shared" si="69"/>
        <v>0</v>
      </c>
      <c r="BL211" s="22" t="s">
        <v>162</v>
      </c>
      <c r="BM211" s="22" t="s">
        <v>622</v>
      </c>
    </row>
    <row r="212" spans="2:65" s="1" customFormat="1" ht="22.5" customHeight="1">
      <c r="B212" s="39"/>
      <c r="C212" s="191" t="s">
        <v>405</v>
      </c>
      <c r="D212" s="191" t="s">
        <v>158</v>
      </c>
      <c r="E212" s="192" t="s">
        <v>1932</v>
      </c>
      <c r="F212" s="193" t="s">
        <v>1933</v>
      </c>
      <c r="G212" s="194" t="s">
        <v>317</v>
      </c>
      <c r="H212" s="195">
        <v>1</v>
      </c>
      <c r="I212" s="196"/>
      <c r="J212" s="197">
        <f t="shared" si="60"/>
        <v>0</v>
      </c>
      <c r="K212" s="193" t="s">
        <v>21</v>
      </c>
      <c r="L212" s="59"/>
      <c r="M212" s="198" t="s">
        <v>21</v>
      </c>
      <c r="N212" s="199" t="s">
        <v>43</v>
      </c>
      <c r="O212" s="40"/>
      <c r="P212" s="200">
        <f t="shared" si="61"/>
        <v>0</v>
      </c>
      <c r="Q212" s="200">
        <v>0</v>
      </c>
      <c r="R212" s="200">
        <f t="shared" si="62"/>
        <v>0</v>
      </c>
      <c r="S212" s="200">
        <v>0</v>
      </c>
      <c r="T212" s="201">
        <f t="shared" si="63"/>
        <v>0</v>
      </c>
      <c r="AR212" s="22" t="s">
        <v>162</v>
      </c>
      <c r="AT212" s="22" t="s">
        <v>158</v>
      </c>
      <c r="AU212" s="22" t="s">
        <v>82</v>
      </c>
      <c r="AY212" s="22" t="s">
        <v>156</v>
      </c>
      <c r="BE212" s="202">
        <f t="shared" si="64"/>
        <v>0</v>
      </c>
      <c r="BF212" s="202">
        <f t="shared" si="65"/>
        <v>0</v>
      </c>
      <c r="BG212" s="202">
        <f t="shared" si="66"/>
        <v>0</v>
      </c>
      <c r="BH212" s="202">
        <f t="shared" si="67"/>
        <v>0</v>
      </c>
      <c r="BI212" s="202">
        <f t="shared" si="68"/>
        <v>0</v>
      </c>
      <c r="BJ212" s="22" t="s">
        <v>80</v>
      </c>
      <c r="BK212" s="202">
        <f t="shared" si="69"/>
        <v>0</v>
      </c>
      <c r="BL212" s="22" t="s">
        <v>162</v>
      </c>
      <c r="BM212" s="22" t="s">
        <v>625</v>
      </c>
    </row>
    <row r="213" spans="2:65" s="1" customFormat="1" ht="31.5" customHeight="1">
      <c r="B213" s="39"/>
      <c r="C213" s="191" t="s">
        <v>628</v>
      </c>
      <c r="D213" s="191" t="s">
        <v>158</v>
      </c>
      <c r="E213" s="192" t="s">
        <v>1934</v>
      </c>
      <c r="F213" s="193" t="s">
        <v>1935</v>
      </c>
      <c r="G213" s="194" t="s">
        <v>317</v>
      </c>
      <c r="H213" s="195">
        <v>1</v>
      </c>
      <c r="I213" s="196"/>
      <c r="J213" s="197">
        <f t="shared" si="60"/>
        <v>0</v>
      </c>
      <c r="K213" s="193" t="s">
        <v>21</v>
      </c>
      <c r="L213" s="59"/>
      <c r="M213" s="198" t="s">
        <v>21</v>
      </c>
      <c r="N213" s="199" t="s">
        <v>43</v>
      </c>
      <c r="O213" s="40"/>
      <c r="P213" s="200">
        <f t="shared" si="61"/>
        <v>0</v>
      </c>
      <c r="Q213" s="200">
        <v>0</v>
      </c>
      <c r="R213" s="200">
        <f t="shared" si="62"/>
        <v>0</v>
      </c>
      <c r="S213" s="200">
        <v>0</v>
      </c>
      <c r="T213" s="201">
        <f t="shared" si="63"/>
        <v>0</v>
      </c>
      <c r="AR213" s="22" t="s">
        <v>162</v>
      </c>
      <c r="AT213" s="22" t="s">
        <v>158</v>
      </c>
      <c r="AU213" s="22" t="s">
        <v>82</v>
      </c>
      <c r="AY213" s="22" t="s">
        <v>156</v>
      </c>
      <c r="BE213" s="202">
        <f t="shared" si="64"/>
        <v>0</v>
      </c>
      <c r="BF213" s="202">
        <f t="shared" si="65"/>
        <v>0</v>
      </c>
      <c r="BG213" s="202">
        <f t="shared" si="66"/>
        <v>0</v>
      </c>
      <c r="BH213" s="202">
        <f t="shared" si="67"/>
        <v>0</v>
      </c>
      <c r="BI213" s="202">
        <f t="shared" si="68"/>
        <v>0</v>
      </c>
      <c r="BJ213" s="22" t="s">
        <v>80</v>
      </c>
      <c r="BK213" s="202">
        <f t="shared" si="69"/>
        <v>0</v>
      </c>
      <c r="BL213" s="22" t="s">
        <v>162</v>
      </c>
      <c r="BM213" s="22" t="s">
        <v>631</v>
      </c>
    </row>
    <row r="214" spans="2:65" s="1" customFormat="1" ht="31.5" customHeight="1">
      <c r="B214" s="39"/>
      <c r="C214" s="191" t="s">
        <v>408</v>
      </c>
      <c r="D214" s="191" t="s">
        <v>158</v>
      </c>
      <c r="E214" s="192" t="s">
        <v>1936</v>
      </c>
      <c r="F214" s="193" t="s">
        <v>1937</v>
      </c>
      <c r="G214" s="194" t="s">
        <v>1919</v>
      </c>
      <c r="H214" s="195">
        <v>60</v>
      </c>
      <c r="I214" s="196"/>
      <c r="J214" s="197">
        <f t="shared" si="60"/>
        <v>0</v>
      </c>
      <c r="K214" s="193" t="s">
        <v>21</v>
      </c>
      <c r="L214" s="59"/>
      <c r="M214" s="198" t="s">
        <v>21</v>
      </c>
      <c r="N214" s="199" t="s">
        <v>43</v>
      </c>
      <c r="O214" s="40"/>
      <c r="P214" s="200">
        <f t="shared" si="61"/>
        <v>0</v>
      </c>
      <c r="Q214" s="200">
        <v>0</v>
      </c>
      <c r="R214" s="200">
        <f t="shared" si="62"/>
        <v>0</v>
      </c>
      <c r="S214" s="200">
        <v>0</v>
      </c>
      <c r="T214" s="201">
        <f t="shared" si="63"/>
        <v>0</v>
      </c>
      <c r="AR214" s="22" t="s">
        <v>162</v>
      </c>
      <c r="AT214" s="22" t="s">
        <v>158</v>
      </c>
      <c r="AU214" s="22" t="s">
        <v>82</v>
      </c>
      <c r="AY214" s="22" t="s">
        <v>156</v>
      </c>
      <c r="BE214" s="202">
        <f t="shared" si="64"/>
        <v>0</v>
      </c>
      <c r="BF214" s="202">
        <f t="shared" si="65"/>
        <v>0</v>
      </c>
      <c r="BG214" s="202">
        <f t="shared" si="66"/>
        <v>0</v>
      </c>
      <c r="BH214" s="202">
        <f t="shared" si="67"/>
        <v>0</v>
      </c>
      <c r="BI214" s="202">
        <f t="shared" si="68"/>
        <v>0</v>
      </c>
      <c r="BJ214" s="22" t="s">
        <v>80</v>
      </c>
      <c r="BK214" s="202">
        <f t="shared" si="69"/>
        <v>0</v>
      </c>
      <c r="BL214" s="22" t="s">
        <v>162</v>
      </c>
      <c r="BM214" s="22" t="s">
        <v>634</v>
      </c>
    </row>
    <row r="215" spans="2:65" s="1" customFormat="1" ht="22.5" customHeight="1">
      <c r="B215" s="39"/>
      <c r="C215" s="227" t="s">
        <v>635</v>
      </c>
      <c r="D215" s="227" t="s">
        <v>238</v>
      </c>
      <c r="E215" s="228" t="s">
        <v>1938</v>
      </c>
      <c r="F215" s="229" t="s">
        <v>1939</v>
      </c>
      <c r="G215" s="230" t="s">
        <v>317</v>
      </c>
      <c r="H215" s="231">
        <v>1</v>
      </c>
      <c r="I215" s="232"/>
      <c r="J215" s="233">
        <f t="shared" si="60"/>
        <v>0</v>
      </c>
      <c r="K215" s="229" t="s">
        <v>21</v>
      </c>
      <c r="L215" s="234"/>
      <c r="M215" s="235" t="s">
        <v>21</v>
      </c>
      <c r="N215" s="236" t="s">
        <v>43</v>
      </c>
      <c r="O215" s="40"/>
      <c r="P215" s="200">
        <f t="shared" si="61"/>
        <v>0</v>
      </c>
      <c r="Q215" s="200">
        <v>0</v>
      </c>
      <c r="R215" s="200">
        <f t="shared" si="62"/>
        <v>0</v>
      </c>
      <c r="S215" s="200">
        <v>0</v>
      </c>
      <c r="T215" s="201">
        <f t="shared" si="63"/>
        <v>0</v>
      </c>
      <c r="AR215" s="22" t="s">
        <v>176</v>
      </c>
      <c r="AT215" s="22" t="s">
        <v>238</v>
      </c>
      <c r="AU215" s="22" t="s">
        <v>82</v>
      </c>
      <c r="AY215" s="22" t="s">
        <v>156</v>
      </c>
      <c r="BE215" s="202">
        <f t="shared" si="64"/>
        <v>0</v>
      </c>
      <c r="BF215" s="202">
        <f t="shared" si="65"/>
        <v>0</v>
      </c>
      <c r="BG215" s="202">
        <f t="shared" si="66"/>
        <v>0</v>
      </c>
      <c r="BH215" s="202">
        <f t="shared" si="67"/>
        <v>0</v>
      </c>
      <c r="BI215" s="202">
        <f t="shared" si="68"/>
        <v>0</v>
      </c>
      <c r="BJ215" s="22" t="s">
        <v>80</v>
      </c>
      <c r="BK215" s="202">
        <f t="shared" si="69"/>
        <v>0</v>
      </c>
      <c r="BL215" s="22" t="s">
        <v>162</v>
      </c>
      <c r="BM215" s="22" t="s">
        <v>637</v>
      </c>
    </row>
    <row r="216" spans="2:65" s="1" customFormat="1" ht="22.5" customHeight="1">
      <c r="B216" s="39"/>
      <c r="C216" s="191" t="s">
        <v>414</v>
      </c>
      <c r="D216" s="191" t="s">
        <v>158</v>
      </c>
      <c r="E216" s="192" t="s">
        <v>1940</v>
      </c>
      <c r="F216" s="193" t="s">
        <v>1941</v>
      </c>
      <c r="G216" s="194" t="s">
        <v>317</v>
      </c>
      <c r="H216" s="195">
        <v>1</v>
      </c>
      <c r="I216" s="196"/>
      <c r="J216" s="197">
        <f t="shared" si="60"/>
        <v>0</v>
      </c>
      <c r="K216" s="193" t="s">
        <v>21</v>
      </c>
      <c r="L216" s="59"/>
      <c r="M216" s="198" t="s">
        <v>21</v>
      </c>
      <c r="N216" s="245" t="s">
        <v>43</v>
      </c>
      <c r="O216" s="246"/>
      <c r="P216" s="247">
        <f t="shared" si="61"/>
        <v>0</v>
      </c>
      <c r="Q216" s="247">
        <v>0</v>
      </c>
      <c r="R216" s="247">
        <f t="shared" si="62"/>
        <v>0</v>
      </c>
      <c r="S216" s="247">
        <v>0</v>
      </c>
      <c r="T216" s="248">
        <f t="shared" si="63"/>
        <v>0</v>
      </c>
      <c r="AR216" s="22" t="s">
        <v>162</v>
      </c>
      <c r="AT216" s="22" t="s">
        <v>158</v>
      </c>
      <c r="AU216" s="22" t="s">
        <v>82</v>
      </c>
      <c r="AY216" s="22" t="s">
        <v>156</v>
      </c>
      <c r="BE216" s="202">
        <f t="shared" si="64"/>
        <v>0</v>
      </c>
      <c r="BF216" s="202">
        <f t="shared" si="65"/>
        <v>0</v>
      </c>
      <c r="BG216" s="202">
        <f t="shared" si="66"/>
        <v>0</v>
      </c>
      <c r="BH216" s="202">
        <f t="shared" si="67"/>
        <v>0</v>
      </c>
      <c r="BI216" s="202">
        <f t="shared" si="68"/>
        <v>0</v>
      </c>
      <c r="BJ216" s="22" t="s">
        <v>80</v>
      </c>
      <c r="BK216" s="202">
        <f t="shared" si="69"/>
        <v>0</v>
      </c>
      <c r="BL216" s="22" t="s">
        <v>162</v>
      </c>
      <c r="BM216" s="22" t="s">
        <v>640</v>
      </c>
    </row>
    <row r="217" spans="2:65" s="1" customFormat="1" ht="6.95" customHeight="1">
      <c r="B217" s="54"/>
      <c r="C217" s="55"/>
      <c r="D217" s="55"/>
      <c r="E217" s="55"/>
      <c r="F217" s="55"/>
      <c r="G217" s="55"/>
      <c r="H217" s="55"/>
      <c r="I217" s="137"/>
      <c r="J217" s="55"/>
      <c r="K217" s="55"/>
      <c r="L217" s="59"/>
    </row>
  </sheetData>
  <sheetProtection password="CC35" sheet="1" objects="1" scenarios="1" formatCells="0" formatColumns="0" formatRows="0" sort="0" autoFilter="0"/>
  <autoFilter ref="C86:K216"/>
  <mergeCells count="9">
    <mergeCell ref="E77:H77"/>
    <mergeCell ref="E79:H79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6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_xmlsignatures/_rels/origin.sigs.rels>&#65279;<?xml version="1.0" encoding="utf-8"?><Relationships xmlns="http://schemas.openxmlformats.org/package/2006/relationships"><Relationship Id="idRel1" Type="http://schemas.openxmlformats.org/package/2006/relationships/digital-signature/signature" Target="sig1.xml" TargetMode="Interna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jR9kU9Ku4NCFIwtCTvXCYYgVrH8=</ds:DigestValue>
    </ds:Reference>
  </ds:SignedInfo>
  <ds:SignatureValue>STaGz6FGFJcFGaAGE+/EwwiGCKP9p74lYxm9Uqk5IWLrdlQVMaRgxNUqVKAL5w8miRe8t9qMFqdviGaRWJyUCco8Ifck6N+bFfulTjaQ3GrgyeseR1f8qbXmq+bojsaPp8dEVMxutzHOdX2DWUGOuWkzS3RRjl4pf8A04g/gzBWWqpgyMnTh14Zc6Z99Q/uf9mNLkpybwwgXI4DIGV9GJA9bMWCRXDcMC3d/KpEhhI8THDtRRh0Mnd6P10+jHTyrrheqswq7zpdwblZ+jDiANXzy5SF4SfBTDnAEaJtX/0QdNnaSm1jL053EZZB900Yk0WIuFdpRNCX3me06jpLb4A==</ds:SignatureValue>
  <ds:KeyInfo>
    <ds:KeyValue>
      <ds:RSAKeyValue>
        <ds:Modulus>5l/QHseKxPOnuRe7wXIs0TNcRAlkOwkABDhrJoRWCJ5GEBR2WSkI57aNVp3GUGFjeTmGBARFhprWsJLjlZEOqOYlWDyiI1u8AqswMPU/IN4n8IZ9JDUXGyZwXcdziUNNNy/+by/7yHvxZ6WICoCqcJhepslO0ah1biZbHP5J27BjSJfGXLoGksgYO7KfKDIbhoE+hJb/4F8AUDeOBcV/H2nFMbuFFMdoOCikjbtqDX2hobw/TjusdhZzI/9KI31FElzJuCrtu4EIHQDXslAT33JUWb28AbinaXnDKr4Z6/40Ki5KH7rMvPrNTMmhkTu+/hMDqEPb8gxaN49IZ0uSJQ==</ds:Modulus>
        <ds:Exponent>AQAB</ds:Exponent>
      </ds:RSAKeyValue>
    </ds:KeyValue>
    <ds:X509Data>
      <ds:X509Certificate>MIIIRjCCBy6gAwIBAgIDIvNTMA0GCSqGSIb3DQEBCwUAMF8xCzAJBgNVBAYTAkNaMSwwKgYDVQQKDCPEjGVza8OhIHBvxaF0YSwgcy5wLiBbScSMIDQ3MTE0OTgzXTEiMCAGA1UEAxMZUG9zdFNpZ251bSBRdWFsaWZpZWQgQ0EgMjAeFw0xNzA0MDUwNjE4MjJaFw0xODA0MDUwNjE4MjJaMIIBSTELMAkGA1UEBhMCQ1oxFzAVBgNVBGETDk5UUkNaLTYwNDYwNTgwMUcwRQYDVQQKDD5Bcm3DoWRuw60gU2VydmlzbsOtLCBwxZnDrXNwxJt2a292w6Egb3JnYW5pemFjZSBbScSMIDYwNDYwNTgwXTE4MDYGA1UECwwvQXJtw6FkbsOtIFNlcnZpc27DrSwgcMWZw61zcMSbdmtvdsOhIG9yZ2FuaXphY2UxEDAOBgNVBAsTB1BFUjE3MTkxIjAgBgNVBAMMGUJjLiBMZW5rYSBLcmF1c292w6EsIERpUy4xEjAQBgNVBAQMCUtyYXVzb3bDoTEOMAwGA1UEKhMFTGVua2ExEDAOBgNVBAUTB1A1NTg0MzgxMjAwBgNVBAwMKVJlZmVyZW50IGFrdml6acSNbsOtaG8gb2RkxJtsZW7DrSAtIFByYWhhMIIBIjANBgkqhkiG9w0BAQEFAAOCAQ8AMIIBCgKCAQEA5l/QHseKxPOnuRe7wXIs0TNcRAlkOwkABDhrJoRWCJ5GEBR2WSkI57aNVp3GUGFjeTmGBARFhprWsJLjlZEOqOYlWDyiI1u8AqswMPU/IN4n8IZ9JDUXGyZwXcdziUNNNy/+by/7yHvxZ6WICoCqcJhepslO0ah1biZbHP5J27BjSJfGXLoGksgYO7KfKDIbhoE+hJb/4F8AUDeOBcV/H2nFMbuFFMdoOCikjbtqDX2hobw/TjusdhZzI/9KI31FElzJuCrtu4EIHQDXslAT33JUWb28AbinaXnDKr4Z6/40Ki5KH7rMvPrNTMmhkTu+/hMDqEPb8gxaN49IZ0uSJQIDAQABo4IEHTCCBBkwPgYDVR0RBDcwNYEXbGVua2Eua3JhdXNvdmFAYXMtcG8uY3qgDwYJKwYBBAHcGQIBoAITAKAJBgNVBA2gAhMAMAkGA1UdEwQCMAAwggErBgNVHSAEggEiMIIBHjCCAQ8GCGeBBgEEARFkMIIBATCB2AYIKwYBBQUHAgIwgcsagchUZW50byBrdmFsaWZpa292YW55IGNlcnRpZmlrYXQgcHJvIGVsZWt0cm9uaWNreSBwb2RwaXMgYnlsIHZ5ZGFuIHYgc291bGFkdSBzIG5hcml6ZW5pbSBFVSBjLiA5MTAvMjAxNC5UaGlzIGlzIGEgcXVhbGlmaWVkIGNlcnRpZmljYXRlIGZvciBlbGVjdHJvbmljIHNpZ25hdHVyZSBhY2NvcmRpbmcgdG8gUmVndWxhdGlvbiAoRVUpIE5vIDkxMC8yMDE0LjAkBggrBgEFBQcCARYYaHR0cDovL3d3dy5wb3N0c2lnbnVtLmN6MAkGBwQAi+xAAQAwgZsGCCsGAQUFBwEDBIGOMIGLMAgGBgQAjkYBATBqBgYEAI5GAQUwYDAuFihodHRwczovL3d3dy5wb3N0c2lnbnVtLmN6L3Bkcy9wZHNfZW4ucGRmEwJlbjAuFihodHRwczovL3d3dy5wb3N0c2lnbnVtLmN6L3Bkcy9wZHNfY3MucGRmEwJjczATBgYEAI5GAQYwCQYHBACORgEGATCB+gYIKwYBBQUHAQEEge0wgeowOwYIKwYBBQUHMAKGL2h0dHA6Ly93d3cucG9zdHNpZ251bS5jei9jcnQvcHNxdWFsaWZpZWRjYTIuY3J0MDwGCCsGAQUFBzAChjBodHRwOi8vd3d3Mi5wb3N0c2lnbnVtLmN6L2NydC9wc3F1YWxpZmllZGNhMi5jcnQwOwYIKwYBBQUHMAKGL2h0dHA6Ly9wb3N0c2lnbnVtLnR0Yy5jei9jcnQvcHNxdWFsaWZpZWRjYTIuY3J0MDAGCCsGAQUFBzABhiRodHRwOi8vb2NzcC5wb3N0c2lnbnVtLmN6L09DU1AvUUNBMi8wDgYDVR0PAQH/BAQDAgXgMB8GA1UdIwQYMBaAFInoTN+LJjk+1yQuEg565+Yn5daXMIGxBgNVHR8EgakwgaYwNaAzoDGGL2h0dHA6Ly93d3cucG9zdHNpZ251bS5jei9jcmwvcHNxdWFsaWZpZWRjYTIuY3JsMDagNKAyhjBodHRwOi8vd3d3Mi5wb3N0c2lnbnVtLmN6L2NybC9wc3F1YWxpZmllZGNhMi5jcmwwNaAzoDGGL2h0dHA6Ly9wb3N0c2lnbnVtLnR0Yy5jei9jcmwvcHNxdWFsaWZpZWRjYTIuY3JsMB0GA1UdDgQWBBSNcFxgNXWjGpnBKDNetnAq2YRUVTANBgkqhkiG9w0BAQsFAAOCAQEAKe+AM9iJKSyLOCr0Oj9nhZg5ogUVYftmb7VeNsk7/1mNmIExX1FBUFlNrmW9pa9CcXO6bxbf/UJGXD9D7arzVhA5rxqmSzkExeSiZijJnRPS6hwW3qebvTpGUgxRtNS5CTZFDanOZG66JbCB+2EJzn8new/bcOdFSR2vFeNCtMWmBvsbPrwFz//6RTPqdsq8CcnXFvZWM8OGaC46bmGqtlnxWnECUBnXuHRPVj3WLm+/o6bAYSza2C3YhjwGQMljRDKPlf/FkYVmiMk+PiBQdU9rNIIkCHnECa3UJEazdyew5qAkfJpeGb9lecCqcODODX/Pq3Ae/ledW6AUXU9LXA==</ds:X509Certificate>
    </ds:X509Data>
  </ds:KeyInfo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2"/>
          </ds:Transform>
          <ds:Transform Algorithm="http://www.w3.org/TR/2001/REC-xml-c14n-20010315"/>
        </ds:Transforms>
        <ds:DigestMethod Algorithm="http://www.w3.org/2000/09/xmldsig#sha1"/>
        <ds:DigestValue>EsgKnZXfn5fxg8rKAntmh6XGmOE=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8"/>
            <RelationshipReference xmlns="http://schemas.openxmlformats.org/package/2006/digital-signature" SourceId="rId13"/>
            <RelationshipReference xmlns="http://schemas.openxmlformats.org/package/2006/digital-signature" SourceId="rId3"/>
            <RelationshipReference xmlns="http://schemas.openxmlformats.org/package/2006/digital-signature" SourceId="rId7"/>
            <RelationshipReference xmlns="http://schemas.openxmlformats.org/package/2006/digital-signature" SourceId="rId12"/>
            <RelationshipReference xmlns="http://schemas.openxmlformats.org/package/2006/digital-signature" SourceId="rId2"/>
            <RelationshipReference xmlns="http://schemas.openxmlformats.org/package/2006/digital-signature" SourceId="rId16"/>
            <RelationshipReference xmlns="http://schemas.openxmlformats.org/package/2006/digital-signature" SourceId="rId1"/>
            <RelationshipReference xmlns="http://schemas.openxmlformats.org/package/2006/digital-signature" SourceId="rId6"/>
            <RelationshipReference xmlns="http://schemas.openxmlformats.org/package/2006/digital-signature" SourceId="rId11"/>
            <RelationshipReference xmlns="http://schemas.openxmlformats.org/package/2006/digital-signature" SourceId="rId5"/>
            <RelationshipReference xmlns="http://schemas.openxmlformats.org/package/2006/digital-signature" SourceId="rId15"/>
            <RelationshipReference xmlns="http://schemas.openxmlformats.org/package/2006/digital-signature" SourceId="rId10"/>
            <RelationshipReference xmlns="http://schemas.openxmlformats.org/package/2006/digital-signature" SourceId="rId4"/>
            <RelationshipReference xmlns="http://schemas.openxmlformats.org/package/2006/digital-signature" SourceId="rId9"/>
            <RelationshipReference xmlns="http://schemas.openxmlformats.org/package/2006/digital-signature" SourceId="rId14"/>
          </ds:Transform>
          <ds:Transform Algorithm="http://www.w3.org/TR/2001/REC-xml-c14n-20010315"/>
        </ds:Transforms>
        <ds:DigestMethod Algorithm="http://www.w3.org/2000/09/xmldsig#sha1"/>
        <ds:DigestValue>X8a/1M0dY64P/+ovo7iVWyqxcfw=</ds:DigestValue>
      </ds:Reference>
      <ds:Reference URI="/xl/workbook.xml?ContentType=application/vnd.openxmlformats-officedocument.spreadsheetml.sheet.main+xml">
        <ds:DigestMethod Algorithm="http://www.w3.org/2000/09/xmldsig#sha1"/>
        <ds:DigestValue>C5PpTxvz8BbbLyP71mS492qD5ek=</ds:DigestValue>
      </ds:Reference>
      <ds:Reference URI="/xl/worksheets/_rels/sheet8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mBk40KCXWQRXI4Sn1b4H4r6XPFg=</ds:DigestValue>
      </ds:Reference>
      <ds:Reference URI="/xl/worksheets/sheet8.xml?ContentType=application/vnd.openxmlformats-officedocument.spreadsheetml.worksheet+xml">
        <ds:DigestMethod Algorithm="http://www.w3.org/2000/09/xmldsig#sha1"/>
        <ds:DigestValue>2pBSyBItB1bdCiKkI8jP0pw11jI=</ds:DigestValue>
      </ds:Reference>
      <ds:Reference URI="/xl/theme/theme1.xml?ContentType=application/vnd.openxmlformats-officedocument.theme+xml">
        <ds:DigestMethod Algorithm="http://www.w3.org/2000/09/xmldsig#sha1"/>
        <ds:DigestValue>Zvh0/8y/iwLmhBSf2zBIdZh5Im8=</ds:DigestValue>
      </ds:Reference>
      <ds:Reference URI="/xl/worksheets/_rels/sheet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UIRlhld3tK0F6HdXYut+1mb+GAI=</ds:DigestValue>
      </ds:Reference>
      <ds:Reference URI="/xl/worksheets/sheet3.xml?ContentType=application/vnd.openxmlformats-officedocument.spreadsheetml.worksheet+xml">
        <ds:DigestMethod Algorithm="http://www.w3.org/2000/09/xmldsig#sha1"/>
        <ds:DigestValue>KN4MWYrsBZPZ+RBXD1qrQnwveBw=</ds:DigestValue>
      </ds:Reference>
      <ds:Reference URI="/xl/worksheets/_rels/sheet7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cDtVRw0rBClDFN7iKM/7eOh58KE=</ds:DigestValue>
      </ds:Reference>
      <ds:Reference URI="/xl/worksheets/sheet7.xml?ContentType=application/vnd.openxmlformats-officedocument.spreadsheetml.worksheet+xml">
        <ds:DigestMethod Algorithm="http://www.w3.org/2000/09/xmldsig#sha1"/>
        <ds:DigestValue>zOuLeQg0GzwI5DQouB7uYWQfM50=</ds:DigestValue>
      </ds:Reference>
      <ds:Reference URI="/xl/worksheets/sheet12.xml?ContentType=application/vnd.openxmlformats-officedocument.spreadsheetml.worksheet+xml">
        <ds:DigestMethod Algorithm="http://www.w3.org/2000/09/xmldsig#sha1"/>
        <ds:DigestValue>1NWTR814siNtVbesdDVORRvvjKQ=</ds:DigestValue>
      </ds:Reference>
      <ds:Reference URI="/xl/worksheets/_rels/sheet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axwr4v8os1F2FK1rrDpDlXArYac=</ds:DigestValue>
      </ds:Reference>
      <ds:Reference URI="/xl/worksheets/sheet2.xml?ContentType=application/vnd.openxmlformats-officedocument.spreadsheetml.worksheet+xml">
        <ds:DigestMethod Algorithm="http://www.w3.org/2000/09/xmldsig#sha1"/>
        <ds:DigestValue>yxzWZZRSf/LOuGyffFp0WtZJK8E=</ds:DigestValue>
      </ds:Reference>
      <ds:Reference URI="/xl/calcChain.xml?ContentType=application/vnd.openxmlformats-officedocument.spreadsheetml.calcChain+xml">
        <ds:DigestMethod Algorithm="http://www.w3.org/2000/09/xmldsig#sha1"/>
        <ds:DigestValue>ZGGII6glUrjPYsSRm1yP0sEkyeM=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FS0vcCriQf8DmADE2ZM+sJcQ4E4=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wIPCQ9Ta6ePuMXwxGVe9RZp9QzI=</ds:DigestValue>
      </ds:Reference>
      <ds:Reference URI="/xl/worksheets/_rels/sheet6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5N7CuvssA1CgqRyJN9mazqdh1ps=</ds:DigestValue>
      </ds:Reference>
      <ds:Reference URI="/xl/worksheets/sheet6.xml?ContentType=application/vnd.openxmlformats-officedocument.spreadsheetml.worksheet+xml">
        <ds:DigestMethod Algorithm="http://www.w3.org/2000/09/xmldsig#sha1"/>
        <ds:DigestValue>+bXnd442Njpt3XdX4jums2JEEPU=</ds:DigestValue>
      </ds:Reference>
      <ds:Reference URI="/xl/worksheets/_rels/sheet1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Yy+SgFxV2VFDUT2lGcTfLYA2voM=</ds:DigestValue>
      </ds:Reference>
      <ds:Reference URI="/xl/worksheets/sheet11.xml?ContentType=application/vnd.openxmlformats-officedocument.spreadsheetml.worksheet+xml">
        <ds:DigestMethod Algorithm="http://www.w3.org/2000/09/xmldsig#sha1"/>
        <ds:DigestValue>BcQ4Kpfs0yj++qBqISvjJnt5GCc=</ds:DigestValue>
      </ds:Reference>
      <ds:Reference URI="/xl/worksheets/_rels/sheet5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TzSoNY7Vz346wVbl+SaXW7UTDZM=</ds:DigestValue>
      </ds:Reference>
      <ds:Reference URI="/xl/worksheets/sheet5.xml?ContentType=application/vnd.openxmlformats-officedocument.spreadsheetml.worksheet+xml">
        <ds:DigestMethod Algorithm="http://www.w3.org/2000/09/xmldsig#sha1"/>
        <ds:DigestValue>51eYF93vlC6gmHrmktTVVLu++og=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uamr/uhGA2unLgRCsJCykPqXDs8=</ds:DigestValue>
      </ds:Reference>
      <ds:Reference URI="/xl/worksheets/_rels/sheet10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VLjKdxT5rCd/jZomNnyTCsBiGv8=</ds:DigestValue>
      </ds:Reference>
      <ds:Reference URI="/xl/worksheets/sheet10.xml?ContentType=application/vnd.openxmlformats-officedocument.spreadsheetml.worksheet+xml">
        <ds:DigestMethod Algorithm="http://www.w3.org/2000/09/xmldsig#sha1"/>
        <ds:DigestValue>zdjMG0u3FYVMDdpUzSmoVmsXMm4=</ds:DigestValue>
      </ds:Reference>
      <ds:Reference URI="/xl/worksheets/_rels/sheet4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DaOLaGAg4N9uwHjEwd+w/hT5jsw=</ds:DigestValue>
      </ds:Reference>
      <ds:Reference URI="/xl/worksheets/sheet4.xml?ContentType=application/vnd.openxmlformats-officedocument.spreadsheetml.worksheet+xml">
        <ds:DigestMethod Algorithm="http://www.w3.org/2000/09/xmldsig#sha1"/>
        <ds:DigestValue>bCGYTlc1IgIuLVL15cK1dSvqQwk=</ds:DigestValue>
      </ds:Reference>
      <ds:Reference URI="/xl/worksheets/_rels/sheet9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oaCmfeKapJGl1MCH6wbBSSCG73U=</ds:DigestValue>
      </ds:Reference>
      <ds:Reference URI="/xl/worksheets/sheet9.xml?ContentType=application/vnd.openxmlformats-officedocument.spreadsheetml.worksheet+xml">
        <ds:DigestMethod Algorithm="http://www.w3.org/2000/09/xmldsig#sha1"/>
        <ds:DigestValue>bmwi0yg8zLTJEg3mIVlf7F6+mDs=</ds:DigestValue>
      </ds:Reference>
      <ds:Reference URI="/xl/styles.xml?ContentType=application/vnd.openxmlformats-officedocument.spreadsheetml.styles+xml">
        <ds:DigestMethod Algorithm="http://www.w3.org/2000/09/xmldsig#sha1"/>
        <ds:DigestValue>sm7drlsZP2IIb/gvxI/xdNn4b5M=</ds:DigestValue>
      </ds:Reference>
      <ds:Reference URI="/xl/drawings/_rels/drawing8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7DgSsM2RhDHsA9/kfhEQG45c4Xw=</ds:DigestValue>
      </ds:Reference>
      <ds:Reference URI="/xl/drawings/drawing8.xml?ContentType=application/vnd.openxmlformats-officedocument.drawing+xml">
        <ds:DigestMethod Algorithm="http://www.w3.org/2000/09/xmldsig#sha1"/>
        <ds:DigestValue>8/BFF8jalOwyJEY/YK8bw2VGJyU=</ds:DigestValue>
      </ds:Reference>
      <ds:Reference URI="/xl/printerSettings/printerSettings8.bin?ContentType=application/vnd.openxmlformats-officedocument.spreadsheetml.printerSettings">
        <ds:DigestMethod Algorithm="http://www.w3.org/2000/09/xmldsig#sha1"/>
        <ds:DigestValue>XFlYLmpKgEyzkTCkYrlS7mz9liM=</ds:DigestValue>
      </ds:Reference>
      <ds:Reference URI="/xl/drawings/_rels/drawing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7DgSsM2RhDHsA9/kfhEQG45c4Xw=</ds:DigestValue>
      </ds:Reference>
      <ds:Reference URI="/xl/drawings/drawing3.xml?ContentType=application/vnd.openxmlformats-officedocument.drawing+xml">
        <ds:DigestMethod Algorithm="http://www.w3.org/2000/09/xmldsig#sha1"/>
        <ds:DigestValue>8/BFF8jalOwyJEY/YK8bw2VGJyU=</ds:DigestValue>
      </ds:Reference>
      <ds:Reference URI="/xl/printerSettings/printerSettings3.bin?ContentType=application/vnd.openxmlformats-officedocument.spreadsheetml.printerSettings">
        <ds:DigestMethod Algorithm="http://www.w3.org/2000/09/xmldsig#sha1"/>
        <ds:DigestValue>XFlYLmpKgEyzkTCkYrlS7mz9liM=</ds:DigestValue>
      </ds:Reference>
      <ds:Reference URI="/xl/drawings/_rels/drawing7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7DgSsM2RhDHsA9/kfhEQG45c4Xw=</ds:DigestValue>
      </ds:Reference>
      <ds:Reference URI="/xl/drawings/drawing7.xml?ContentType=application/vnd.openxmlformats-officedocument.drawing+xml">
        <ds:DigestMethod Algorithm="http://www.w3.org/2000/09/xmldsig#sha1"/>
        <ds:DigestValue>8/BFF8jalOwyJEY/YK8bw2VGJyU=</ds:DigestValue>
      </ds:Reference>
      <ds:Reference URI="/xl/printerSettings/printerSettings7.bin?ContentType=application/vnd.openxmlformats-officedocument.spreadsheetml.printerSettings">
        <ds:DigestMethod Algorithm="http://www.w3.org/2000/09/xmldsig#sha1"/>
        <ds:DigestValue>XFlYLmpKgEyzkTCkYrlS7mz9liM=</ds:DigestValue>
      </ds:Reference>
      <ds:Reference URI="/xl/drawings/_rels/drawing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7DgSsM2RhDHsA9/kfhEQG45c4Xw=</ds:DigestValue>
      </ds:Reference>
      <ds:Reference URI="/xl/drawings/drawing2.xml?ContentType=application/vnd.openxmlformats-officedocument.drawing+xml">
        <ds:DigestMethod Algorithm="http://www.w3.org/2000/09/xmldsig#sha1"/>
        <ds:DigestValue>8/BFF8jalOwyJEY/YK8bw2VGJyU=</ds:DigestValue>
      </ds:Reference>
      <ds:Reference URI="/xl/printerSettings/printerSettings2.bin?ContentType=application/vnd.openxmlformats-officedocument.spreadsheetml.printerSettings">
        <ds:DigestMethod Algorithm="http://www.w3.org/2000/09/xmldsig#sha1"/>
        <ds:DigestValue>XFlYLmpKgEyzkTCkYrlS7mz9liM=</ds:DigestValue>
      </ds:Reference>
      <ds:Reference URI="/xl/drawings/_rels/drawing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7DgSsM2RhDHsA9/kfhEQG45c4Xw=</ds:DigestValue>
      </ds:Reference>
      <ds:Reference URI="/xl/drawings/drawing1.xml?ContentType=application/vnd.openxmlformats-officedocument.drawing+xml">
        <ds:DigestMethod Algorithm="http://www.w3.org/2000/09/xmldsig#sha1"/>
        <ds:DigestValue>WV29ZUNtmf611+6i32lyDvQF+D0=</ds:DigestValue>
      </ds:Reference>
      <ds:Reference URI="/xl/printerSettings/printerSettings1.bin?ContentType=application/vnd.openxmlformats-officedocument.spreadsheetml.printerSettings">
        <ds:DigestMethod Algorithm="http://www.w3.org/2000/09/xmldsig#sha1"/>
        <ds:DigestValue>FUX7EfOzhP57bVZATdOMKecJJ0A=</ds:DigestValue>
      </ds:Reference>
      <ds:Reference URI="/xl/drawings/_rels/drawing6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7DgSsM2RhDHsA9/kfhEQG45c4Xw=</ds:DigestValue>
      </ds:Reference>
      <ds:Reference URI="/xl/drawings/drawing6.xml?ContentType=application/vnd.openxmlformats-officedocument.drawing+xml">
        <ds:DigestMethod Algorithm="http://www.w3.org/2000/09/xmldsig#sha1"/>
        <ds:DigestValue>8/BFF8jalOwyJEY/YK8bw2VGJyU=</ds:DigestValue>
      </ds:Reference>
      <ds:Reference URI="/xl/printerSettings/printerSettings6.bin?ContentType=application/vnd.openxmlformats-officedocument.spreadsheetml.printerSettings">
        <ds:DigestMethod Algorithm="http://www.w3.org/2000/09/xmldsig#sha1"/>
        <ds:DigestValue>XFlYLmpKgEyzkTCkYrlS7mz9liM=</ds:DigestValue>
      </ds:Reference>
      <ds:Reference URI="/xl/drawings/_rels/drawing1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7DgSsM2RhDHsA9/kfhEQG45c4Xw=</ds:DigestValue>
      </ds:Reference>
      <ds:Reference URI="/xl/drawings/drawing11.xml?ContentType=application/vnd.openxmlformats-officedocument.drawing+xml">
        <ds:DigestMethod Algorithm="http://www.w3.org/2000/09/xmldsig#sha1"/>
        <ds:DigestValue>8/BFF8jalOwyJEY/YK8bw2VGJyU=</ds:DigestValue>
      </ds:Reference>
      <ds:Reference URI="/xl/printerSettings/printerSettings11.bin?ContentType=application/vnd.openxmlformats-officedocument.spreadsheetml.printerSettings">
        <ds:DigestMethod Algorithm="http://www.w3.org/2000/09/xmldsig#sha1"/>
        <ds:DigestValue>XFlYLmpKgEyzkTCkYrlS7mz9liM=</ds:DigestValue>
      </ds:Reference>
      <ds:Reference URI="/xl/drawings/_rels/drawing5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7DgSsM2RhDHsA9/kfhEQG45c4Xw=</ds:DigestValue>
      </ds:Reference>
      <ds:Reference URI="/xl/drawings/drawing5.xml?ContentType=application/vnd.openxmlformats-officedocument.drawing+xml">
        <ds:DigestMethod Algorithm="http://www.w3.org/2000/09/xmldsig#sha1"/>
        <ds:DigestValue>8/BFF8jalOwyJEY/YK8bw2VGJyU=</ds:DigestValue>
      </ds:Reference>
      <ds:Reference URI="/xl/printerSettings/printerSettings5.bin?ContentType=application/vnd.openxmlformats-officedocument.spreadsheetml.printerSettings">
        <ds:DigestMethod Algorithm="http://www.w3.org/2000/09/xmldsig#sha1"/>
        <ds:DigestValue>XFlYLmpKgEyzkTCkYrlS7mz9liM=</ds:DigestValue>
      </ds:Reference>
      <ds:Reference URI="/xl/drawings/_rels/drawing10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7DgSsM2RhDHsA9/kfhEQG45c4Xw=</ds:DigestValue>
      </ds:Reference>
      <ds:Reference URI="/xl/drawings/drawing10.xml?ContentType=application/vnd.openxmlformats-officedocument.drawing+xml">
        <ds:DigestMethod Algorithm="http://www.w3.org/2000/09/xmldsig#sha1"/>
        <ds:DigestValue>8/BFF8jalOwyJEY/YK8bw2VGJyU=</ds:DigestValue>
      </ds:Reference>
      <ds:Reference URI="/xl/printerSettings/printerSettings10.bin?ContentType=application/vnd.openxmlformats-officedocument.spreadsheetml.printerSettings">
        <ds:DigestMethod Algorithm="http://www.w3.org/2000/09/xmldsig#sha1"/>
        <ds:DigestValue>XFlYLmpKgEyzkTCkYrlS7mz9liM=</ds:DigestValue>
      </ds:Reference>
      <ds:Reference URI="/xl/drawings/_rels/drawing4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7DgSsM2RhDHsA9/kfhEQG45c4Xw=</ds:DigestValue>
      </ds:Reference>
      <ds:Reference URI="/xl/drawings/drawing4.xml?ContentType=application/vnd.openxmlformats-officedocument.drawing+xml">
        <ds:DigestMethod Algorithm="http://www.w3.org/2000/09/xmldsig#sha1"/>
        <ds:DigestValue>8/BFF8jalOwyJEY/YK8bw2VGJyU=</ds:DigestValue>
      </ds:Reference>
      <ds:Reference URI="/xl/printerSettings/printerSettings4.bin?ContentType=application/vnd.openxmlformats-officedocument.spreadsheetml.printerSettings">
        <ds:DigestMethod Algorithm="http://www.w3.org/2000/09/xmldsig#sha1"/>
        <ds:DigestValue>XFlYLmpKgEyzkTCkYrlS7mz9liM=</ds:DigestValue>
      </ds:Reference>
      <ds:Reference URI="/xl/drawings/_rels/drawing9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7DgSsM2RhDHsA9/kfhEQG45c4Xw=</ds:DigestValue>
      </ds:Reference>
      <ds:Reference URI="/xl/drawings/drawing9.xml?ContentType=application/vnd.openxmlformats-officedocument.drawing+xml">
        <ds:DigestMethod Algorithm="http://www.w3.org/2000/09/xmldsig#sha1"/>
        <ds:DigestValue>8/BFF8jalOwyJEY/YK8bw2VGJyU=</ds:DigestValue>
      </ds:Reference>
      <ds:Reference URI="/xl/printerSettings/printerSettings9.bin?ContentType=application/vnd.openxmlformats-officedocument.spreadsheetml.printerSettings">
        <ds:DigestMethod Algorithm="http://www.w3.org/2000/09/xmldsig#sha1"/>
        <ds:DigestValue>XFlYLmpKgEyzkTCkYrlS7mz9liM=</ds:DigestValue>
      </ds:Reference>
      <ds:Reference URI="/xl/media/image1.png?ContentType=image/png">
        <ds:DigestMethod Algorithm="http://www.w3.org/2000/09/xmldsig#sha1"/>
        <ds:DigestValue>U3Wddw4fIfd8iseat0HBUVJjlD0=</ds:DigestValue>
      </ds:Reference>
      <ds:Reference URI="/docProps/core.xml?ContentType=application/vnd.openxmlformats-package.core-properties+xml">
        <ds:DigestMethod Algorithm="http://www.w3.org/2000/09/xmldsig#sha1"/>
        <ds:DigestValue>GQA46P5FwP67HhoejrQ6aEZFbW0=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2017-09-08T11:36:57.8Z</Value>
        </SignatureTime>
      </ds:SignatureProperty>
    </ds:SignatureProperties>
  </ds:Object>
</ds: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23</vt:i4>
      </vt:variant>
    </vt:vector>
  </HeadingPairs>
  <TitlesOfParts>
    <vt:vector size="35" baseType="lpstr">
      <vt:lpstr>Rekapitulace stavby</vt:lpstr>
      <vt:lpstr>SO01 - Kotelna- Architekt...</vt:lpstr>
      <vt:lpstr>SO 02.1 - Úložiště propan...</vt:lpstr>
      <vt:lpstr>SO 02.2 - Úložiště propan...</vt:lpstr>
      <vt:lpstr>SO 02.3 - Úložiště propan...</vt:lpstr>
      <vt:lpstr>SO 03 - Vrátnice - elektr...</vt:lpstr>
      <vt:lpstr>SO 04 - Přeložka VO</vt:lpstr>
      <vt:lpstr>PS 01.1 - Kotelna - techn...</vt:lpstr>
      <vt:lpstr>PS 01.2 - Kotelna - MaR, ...</vt:lpstr>
      <vt:lpstr>PS 01.3 - Kotelna - vnitř...</vt:lpstr>
      <vt:lpstr>VON - Vedlejší rozpočtové...</vt:lpstr>
      <vt:lpstr>Pokyny pro vyplnění</vt:lpstr>
      <vt:lpstr>'PS 01.1 - Kotelna - techn...'!Názvy_tisku</vt:lpstr>
      <vt:lpstr>'PS 01.2 - Kotelna - MaR, ...'!Názvy_tisku</vt:lpstr>
      <vt:lpstr>'PS 01.3 - Kotelna - vnitř...'!Názvy_tisku</vt:lpstr>
      <vt:lpstr>'Rekapitulace stavby'!Názvy_tisku</vt:lpstr>
      <vt:lpstr>'SO 02.1 - Úložiště propan...'!Názvy_tisku</vt:lpstr>
      <vt:lpstr>'SO 02.2 - Úložiště propan...'!Názvy_tisku</vt:lpstr>
      <vt:lpstr>'SO 02.3 - Úložiště propan...'!Názvy_tisku</vt:lpstr>
      <vt:lpstr>'SO 03 - Vrátnice - elektr...'!Názvy_tisku</vt:lpstr>
      <vt:lpstr>'SO 04 - Přeložka VO'!Názvy_tisku</vt:lpstr>
      <vt:lpstr>'SO01 - Kotelna- Architekt...'!Názvy_tisku</vt:lpstr>
      <vt:lpstr>'VON - Vedlejší rozpočtové...'!Názvy_tisku</vt:lpstr>
      <vt:lpstr>'Pokyny pro vyplnění'!Oblast_tisku</vt:lpstr>
      <vt:lpstr>'PS 01.1 - Kotelna - techn...'!Oblast_tisku</vt:lpstr>
      <vt:lpstr>'PS 01.2 - Kotelna - MaR, ...'!Oblast_tisku</vt:lpstr>
      <vt:lpstr>'PS 01.3 - Kotelna - vnitř...'!Oblast_tisku</vt:lpstr>
      <vt:lpstr>'Rekapitulace stavby'!Oblast_tisku</vt:lpstr>
      <vt:lpstr>'SO 02.1 - Úložiště propan...'!Oblast_tisku</vt:lpstr>
      <vt:lpstr>'SO 02.2 - Úložiště propan...'!Oblast_tisku</vt:lpstr>
      <vt:lpstr>'SO 02.3 - Úložiště propan...'!Oblast_tisku</vt:lpstr>
      <vt:lpstr>'SO 03 - Vrátnice - elektr...'!Oblast_tisku</vt:lpstr>
      <vt:lpstr>'SO 04 - Přeložka VO'!Oblast_tisku</vt:lpstr>
      <vt:lpstr>'SO01 - Kotelna- Architekt...'!Oblast_tisku</vt:lpstr>
      <vt:lpstr>'VON - Vedlejší rozpočtové...'!Oblast_tisku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ONDRUJ Vaclav</dc:creator>
  <cp:lastModifiedBy>ONDRUJ Vaclav</cp:lastModifiedBy>
  <dcterms:created xsi:type="dcterms:W3CDTF">2017-08-31T06:01:16Z</dcterms:created>
  <dcterms:modified xsi:type="dcterms:W3CDTF">2017-08-31T06:02:32Z</dcterms:modified>
</cp:coreProperties>
</file>